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35"/>
  </bookViews>
  <sheets>
    <sheet name="F1" sheetId="3" r:id="rId1"/>
    <sheet name="F2" sheetId="4" r:id="rId2"/>
    <sheet name="F3" sheetId="1" r:id="rId3"/>
    <sheet name="F4" sheetId="5" r:id="rId4"/>
  </sheets>
  <externalReferences>
    <externalReference r:id="rId5"/>
  </externalReferenc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5" l="1"/>
  <c r="G30" i="5"/>
  <c r="H30" i="5"/>
  <c r="I30" i="5"/>
  <c r="J30" i="5"/>
  <c r="H31" i="5"/>
  <c r="J31" i="5"/>
  <c r="J33" i="5"/>
  <c r="G36" i="5"/>
  <c r="H36" i="5"/>
  <c r="J36" i="5"/>
  <c r="H37" i="5"/>
  <c r="J37" i="5"/>
  <c r="H38" i="5"/>
  <c r="J38" i="5"/>
  <c r="J42" i="5"/>
  <c r="I33" i="5"/>
  <c r="I42" i="5"/>
  <c r="H33" i="5"/>
  <c r="H42" i="5"/>
  <c r="G33" i="5"/>
  <c r="G42" i="5"/>
  <c r="F33" i="5"/>
  <c r="F42" i="5"/>
  <c r="E33" i="5"/>
  <c r="E42" i="5"/>
  <c r="E57" i="4"/>
  <c r="E54" i="4"/>
  <c r="E49" i="4"/>
  <c r="E41" i="4"/>
  <c r="E31" i="4"/>
  <c r="E25" i="4"/>
  <c r="E20" i="4"/>
  <c r="E8" i="4"/>
  <c r="D53" i="4"/>
  <c r="D54" i="4"/>
  <c r="D57" i="4"/>
  <c r="D49" i="4"/>
  <c r="D8" i="4"/>
  <c r="D20" i="4"/>
  <c r="D25" i="4"/>
  <c r="D31" i="4"/>
  <c r="D41" i="4"/>
  <c r="E31" i="3"/>
  <c r="E79" i="3"/>
  <c r="E64" i="3"/>
  <c r="E82" i="3"/>
  <c r="E46" i="3"/>
  <c r="E51" i="3"/>
  <c r="E85" i="3"/>
  <c r="E17" i="3"/>
  <c r="E34" i="3"/>
  <c r="D79" i="3"/>
  <c r="D64" i="3"/>
  <c r="D82" i="3"/>
  <c r="D46" i="3"/>
  <c r="D51" i="3"/>
  <c r="D85" i="3"/>
  <c r="D31" i="3"/>
  <c r="D17" i="3"/>
  <c r="D34" i="3"/>
</calcChain>
</file>

<file path=xl/sharedStrings.xml><?xml version="1.0" encoding="utf-8"?>
<sst xmlns="http://schemas.openxmlformats.org/spreadsheetml/2006/main" count="181" uniqueCount="144">
  <si>
    <t>В тысячах казахстанских тенге</t>
  </si>
  <si>
    <t>Прим.</t>
  </si>
  <si>
    <t xml:space="preserve">3 месяца, </t>
  </si>
  <si>
    <t>закончившихся</t>
  </si>
  <si>
    <t>31марта 2018 г.</t>
  </si>
  <si>
    <t>31марта 2017 г.</t>
  </si>
  <si>
    <t>Движение денежных средств от операционной деятельности</t>
  </si>
  <si>
    <t>Поступление денежных средств, всего</t>
  </si>
  <si>
    <t>Реализация продукции и товаров</t>
  </si>
  <si>
    <t>Реализация услуг</t>
  </si>
  <si>
    <t>Авансы полученные</t>
  </si>
  <si>
    <t>Полученные вознаграждения по средствам в кредитных учреждениях</t>
  </si>
  <si>
    <t>Прочие поступления</t>
  </si>
  <si>
    <t>Выбытие денежных средств, всего</t>
  </si>
  <si>
    <t>Платежи поставщикам за товары и услуги</t>
  </si>
  <si>
    <t>Авансы выданные</t>
  </si>
  <si>
    <t>Выплаты по заработной плате</t>
  </si>
  <si>
    <t>Выплата вознаграждения по  займам полученным</t>
  </si>
  <si>
    <t>Корпоративный подоходный налог</t>
  </si>
  <si>
    <t>Другие платежи в бюджет</t>
  </si>
  <si>
    <t>Прочие выплаты</t>
  </si>
  <si>
    <t>Чистые денежные средства, полученные от операционной деятельности,  в том числе</t>
  </si>
  <si>
    <t>Чистые денежные средства, полученные от операционной прекращенной деятельности</t>
  </si>
  <si>
    <t xml:space="preserve">Движение денежных средств от инвестиционной деятельности </t>
  </si>
  <si>
    <t>Поступления от продажи основных средств</t>
  </si>
  <si>
    <t>-</t>
  </si>
  <si>
    <t>Возврат банковских вкладов</t>
  </si>
  <si>
    <t>Дивиденды и прочие выплаты от совместно-контролируемых организаций</t>
  </si>
  <si>
    <t>Приобретение основных средств</t>
  </si>
  <si>
    <t>Приобретение нематериальных активов</t>
  </si>
  <si>
    <t>Размещение банковских вкладов</t>
  </si>
  <si>
    <t>Чистые денежные средства, использованные в инвестиционной деятельности.в том числе</t>
  </si>
  <si>
    <t>Чистые денежные средства, использованные в инвестиционной прекращенной деятельности</t>
  </si>
  <si>
    <t xml:space="preserve"> Движение денежных средств по финансовой деятельности</t>
  </si>
  <si>
    <t>Поступления по краткосрочным займам полученным</t>
  </si>
  <si>
    <t>Поступления по долгосрочным займам полученным</t>
  </si>
  <si>
    <t>Выплата основного долга по краткосрочным займам полученным</t>
  </si>
  <si>
    <t>Выплата основного долга по долгосрочным займам полученным</t>
  </si>
  <si>
    <t>Дивиденды, выплаченные неконтролирующим собственникам</t>
  </si>
  <si>
    <t>Чистые денежные средства, полученные/(использованные) от финансовой деятельности, в том числе</t>
  </si>
  <si>
    <t>Чистые денежные средства, полученные от финансовой прекращенной деятельности</t>
  </si>
  <si>
    <t>Влияние изменений обменного курса на сальдо денежных средств в иностранной валют</t>
  </si>
  <si>
    <t>Чистое увеличение/(уменьшение) денежных средств, в том числе</t>
  </si>
  <si>
    <t>Чистое уменьшение денежных средств от прекращенной деятельности</t>
  </si>
  <si>
    <t>Денежные средства на начало года, в том числе:</t>
  </si>
  <si>
    <t>Денежные средства на начало года по консолидированному отчету о финансовом положении</t>
  </si>
  <si>
    <t>Денежные средства на начало года прекращенной деятельности</t>
  </si>
  <si>
    <t>Денежные средства на конец года, в том числе:</t>
  </si>
  <si>
    <t>Денежные средства на конец года по консолидированному отчету о финансовом положении</t>
  </si>
  <si>
    <t>Денежные средства на конец года прекращенной деятельности</t>
  </si>
  <si>
    <t xml:space="preserve">Консолидированный отчет о движении денежных средств </t>
  </si>
  <si>
    <t>31 марта 2018 г.</t>
  </si>
  <si>
    <t>31 декабря 2017 г.</t>
  </si>
  <si>
    <t>АКТИВЫ</t>
  </si>
  <si>
    <t>Долгосрочные активы</t>
  </si>
  <si>
    <t>Основные средства</t>
  </si>
  <si>
    <t>Инвестиционная собственность</t>
  </si>
  <si>
    <t>Нематериальные активы</t>
  </si>
  <si>
    <t>Разведочные активы</t>
  </si>
  <si>
    <t>Инвестиции в совместные предприятия</t>
  </si>
  <si>
    <t>и ассоциированные компании</t>
  </si>
  <si>
    <t>Прочие долгосрочные активы</t>
  </si>
  <si>
    <t xml:space="preserve">Итого долгосрочные активы </t>
  </si>
  <si>
    <t>Краткосрочные активы</t>
  </si>
  <si>
    <t>Товарно-материальные запасы</t>
  </si>
  <si>
    <t>Дебиторская задолженность по основной деятельности и прочая дебиторская задолженность</t>
  </si>
  <si>
    <t xml:space="preserve">Прочие краткосрочные активы </t>
  </si>
  <si>
    <t xml:space="preserve">Предоплата по подоходному налогу </t>
  </si>
  <si>
    <t>Денежные средства и их эквиваленты</t>
  </si>
  <si>
    <t>Активы групп выбытия, предназначенных для продажи</t>
  </si>
  <si>
    <t xml:space="preserve">Итого краткосрочные активы </t>
  </si>
  <si>
    <t>ИТОГО АКТИВЫ</t>
  </si>
  <si>
    <t>КАПИТАЛ</t>
  </si>
  <si>
    <t>Акционерный капитал</t>
  </si>
  <si>
    <t>Прочий резервный капитал</t>
  </si>
  <si>
    <t>Нераспределенная прибыль / (убыток)</t>
  </si>
  <si>
    <t>Капитал, причитающийся акционерам Группы</t>
  </si>
  <si>
    <t>Доля неконтролирующих акционеров</t>
  </si>
  <si>
    <t>ИТОГО КАПИТАЛ</t>
  </si>
  <si>
    <t>ОБЯЗАТЕЛЬСТВА</t>
  </si>
  <si>
    <t>Долгосрочные обязательства</t>
  </si>
  <si>
    <t>Резерв на ликвидацию золоотвалов</t>
  </si>
  <si>
    <t>Обязательства по вознаграждениям работникам</t>
  </si>
  <si>
    <t xml:space="preserve">Займы </t>
  </si>
  <si>
    <t>Прочие долгосрочные обязательства</t>
  </si>
  <si>
    <t xml:space="preserve">Обязательства по отсроченному подоходному налогу </t>
  </si>
  <si>
    <t xml:space="preserve">Итого долгосрочные обязательства </t>
  </si>
  <si>
    <t>Краткосрочные обязательства</t>
  </si>
  <si>
    <t>Займы</t>
  </si>
  <si>
    <t xml:space="preserve">Обязательства по вознаграждениям работникам </t>
  </si>
  <si>
    <t>Кредиторская задолженность по основной деятельности и прочая кредиторская задолженность</t>
  </si>
  <si>
    <t>Задолженность по налогам и прочим выплатам в бюджет</t>
  </si>
  <si>
    <t>Подоходный налог к уплате</t>
  </si>
  <si>
    <t>Обязательства групп выбытия, предназначенных для продажи</t>
  </si>
  <si>
    <t>Итого краткосрочные обязательства</t>
  </si>
  <si>
    <t>ИТОГО ОБЯЗАТЕЛЬСТВА</t>
  </si>
  <si>
    <t>ИТОГО ОБЯЗАТЕЛЬСТВА И КАПИТАЛ</t>
  </si>
  <si>
    <t>Выручка</t>
  </si>
  <si>
    <t>Себестоимость продаж</t>
  </si>
  <si>
    <t>Валовая прибыль</t>
  </si>
  <si>
    <t>Расходы по реализации</t>
  </si>
  <si>
    <t>Общие и административные расходы</t>
  </si>
  <si>
    <t>Доля в доходах/(убытках) совместных предприятий</t>
  </si>
  <si>
    <t>и ассоциированных компаний</t>
  </si>
  <si>
    <t>Финансовые доходы</t>
  </si>
  <si>
    <t>Финансовые расходы</t>
  </si>
  <si>
    <t xml:space="preserve">Прочие доходы </t>
  </si>
  <si>
    <t>Прочие расходы</t>
  </si>
  <si>
    <t>Прибыль/(убыток) до налогообложения</t>
  </si>
  <si>
    <t>Расходы по подоходному налогу</t>
  </si>
  <si>
    <t>Прибыль/(убыток) за год от продолжающейся деятельности</t>
  </si>
  <si>
    <t>Прибыль за год от прекращенной деятельности</t>
  </si>
  <si>
    <t>Итого прибыль/(убыток) за год</t>
  </si>
  <si>
    <t>Прочий совокупный доход</t>
  </si>
  <si>
    <t>Статьи, которые впоследствии не будут реклассифицированы в состав прибылей или убытков</t>
  </si>
  <si>
    <t>Переоценка обязательств по вознаграждениям по окончании трудовой деятельности</t>
  </si>
  <si>
    <t xml:space="preserve">Итого совокупный доход/(убыток) за год </t>
  </si>
  <si>
    <t>Прибыль/(убыток) причитающаяся:</t>
  </si>
  <si>
    <t>Акционерам Группы</t>
  </si>
  <si>
    <t>Неконтролирующую долю</t>
  </si>
  <si>
    <t xml:space="preserve">Прибыль/(убыток) за год </t>
  </si>
  <si>
    <t xml:space="preserve">Итого совокупный доход/(убыток) причитающийся: </t>
  </si>
  <si>
    <t>Неконтролирующей доле</t>
  </si>
  <si>
    <t>1 квартал 2018</t>
  </si>
  <si>
    <t>1 квартал 2017</t>
  </si>
  <si>
    <t>Причитающиеся акционерам Группы</t>
  </si>
  <si>
    <t>Итого капитал</t>
  </si>
  <si>
    <t>Акционерный</t>
  </si>
  <si>
    <t>Прочий</t>
  </si>
  <si>
    <t>Нераспределенная прибыль</t>
  </si>
  <si>
    <t>Итого</t>
  </si>
  <si>
    <t>Доля неконтролирующих</t>
  </si>
  <si>
    <t>капитал</t>
  </si>
  <si>
    <t>резервный</t>
  </si>
  <si>
    <t xml:space="preserve"> капитал</t>
  </si>
  <si>
    <t>Остаток на</t>
  </si>
  <si>
    <t xml:space="preserve">Убыток за год </t>
  </si>
  <si>
    <t>Прочий совокупный убыток</t>
  </si>
  <si>
    <t xml:space="preserve">Итого совокупный убыток </t>
  </si>
  <si>
    <t>Прочие распределения капитала</t>
  </si>
  <si>
    <t>Доля меньшинства выбывших дочерних организаций</t>
  </si>
  <si>
    <t>Дивиденды</t>
  </si>
  <si>
    <t>1 января 2017 г.</t>
  </si>
  <si>
    <t>Балансовая стоимость одной простой акции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</si>
</sst>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_р_._-;\-* #,##0_р_._-;_-* &quot;-&quot;??_р_._-;_-@_-"/>
    <numFmt numFmtId="166" formatCode="_-* #,##0_-;\-* #,##0_-;_-* &quot;-&quot;??_-;_-@_-"/>
    <numFmt numFmtId="167" formatCode="_-* #,##0.000_р_._-;\-* #,##0.000_р_._-;_-* &quot;-&quot;??_р_.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8.5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8.5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sz val="4"/>
      <color theme="1"/>
      <name val="Arial"/>
      <family val="2"/>
      <charset val="204"/>
    </font>
    <font>
      <i/>
      <sz val="3"/>
      <color theme="1"/>
      <name val="Arial"/>
      <family val="2"/>
      <charset val="204"/>
    </font>
    <font>
      <sz val="3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9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6">
    <xf numFmtId="0" fontId="0" fillId="0" borderId="0" xfId="0"/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0" fillId="0" borderId="0" xfId="0" applyNumberFormat="1"/>
    <xf numFmtId="3" fontId="6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/>
    <xf numFmtId="3" fontId="2" fillId="0" borderId="0" xfId="0" applyNumberFormat="1" applyFont="1" applyAlignment="1">
      <alignment vertical="center" wrapText="1"/>
    </xf>
    <xf numFmtId="164" fontId="6" fillId="0" borderId="1" xfId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165" fontId="12" fillId="0" borderId="0" xfId="1" applyNumberFormat="1" applyFont="1" applyFill="1" applyAlignment="1">
      <alignment vertical="center" wrapText="1"/>
    </xf>
    <xf numFmtId="165" fontId="3" fillId="0" borderId="0" xfId="1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165" fontId="6" fillId="0" borderId="0" xfId="0" applyNumberFormat="1" applyFont="1" applyFill="1" applyAlignment="1">
      <alignment vertical="center" wrapText="1"/>
    </xf>
    <xf numFmtId="165" fontId="6" fillId="0" borderId="0" xfId="0" applyNumberFormat="1" applyFont="1" applyAlignment="1">
      <alignment vertical="center" wrapText="1"/>
    </xf>
    <xf numFmtId="165" fontId="6" fillId="0" borderId="1" xfId="0" applyNumberFormat="1" applyFont="1" applyFill="1" applyBorder="1" applyAlignment="1">
      <alignment vertical="center" wrapText="1"/>
    </xf>
    <xf numFmtId="165" fontId="12" fillId="0" borderId="0" xfId="1" applyNumberFormat="1" applyFont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 indent="1"/>
    </xf>
    <xf numFmtId="165" fontId="3" fillId="0" borderId="0" xfId="0" applyNumberFormat="1" applyFont="1" applyFill="1" applyAlignment="1">
      <alignment vertical="center" wrapText="1"/>
    </xf>
    <xf numFmtId="165" fontId="3" fillId="0" borderId="1" xfId="0" applyNumberFormat="1" applyFont="1" applyFill="1" applyBorder="1" applyAlignment="1">
      <alignment vertical="center" wrapText="1"/>
    </xf>
    <xf numFmtId="165" fontId="6" fillId="0" borderId="3" xfId="0" applyNumberFormat="1" applyFont="1" applyFill="1" applyBorder="1" applyAlignment="1">
      <alignment vertical="center" wrapText="1"/>
    </xf>
    <xf numFmtId="0" fontId="6" fillId="0" borderId="3" xfId="0" applyFont="1" applyBorder="1" applyAlignment="1">
      <alignment horizontal="right" vertical="center" wrapText="1"/>
    </xf>
    <xf numFmtId="0" fontId="0" fillId="0" borderId="0" xfId="0" applyFill="1"/>
    <xf numFmtId="0" fontId="13" fillId="0" borderId="0" xfId="0" applyFont="1" applyAlignment="1">
      <alignment horizontal="left" vertical="center" wrapText="1" indent="1"/>
    </xf>
    <xf numFmtId="0" fontId="13" fillId="0" borderId="0" xfId="0" applyFont="1" applyAlignment="1">
      <alignment vertical="center" wrapText="1"/>
    </xf>
    <xf numFmtId="165" fontId="3" fillId="0" borderId="0" xfId="1" applyNumberFormat="1" applyFont="1" applyAlignment="1">
      <alignment horizontal="right" vertical="center" wrapText="1"/>
    </xf>
    <xf numFmtId="165" fontId="6" fillId="0" borderId="0" xfId="1" applyNumberFormat="1" applyFont="1" applyFill="1" applyAlignment="1">
      <alignment vertical="center" wrapText="1"/>
    </xf>
    <xf numFmtId="165" fontId="6" fillId="0" borderId="0" xfId="1" applyNumberFormat="1" applyFont="1" applyAlignment="1">
      <alignment vertical="center" wrapText="1"/>
    </xf>
    <xf numFmtId="0" fontId="6" fillId="0" borderId="3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165" fontId="6" fillId="0" borderId="1" xfId="0" applyNumberFormat="1" applyFont="1" applyBorder="1" applyAlignment="1">
      <alignment vertical="center" wrapText="1"/>
    </xf>
    <xf numFmtId="165" fontId="6" fillId="0" borderId="3" xfId="0" applyNumberFormat="1" applyFont="1" applyBorder="1" applyAlignment="1">
      <alignment vertical="center" wrapText="1"/>
    </xf>
    <xf numFmtId="165" fontId="0" fillId="0" borderId="0" xfId="0" applyNumberFormat="1"/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65" fontId="12" fillId="0" borderId="0" xfId="1" applyNumberFormat="1" applyFont="1" applyFill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0" fillId="0" borderId="0" xfId="0" applyFill="1" applyAlignment="1">
      <alignment horizontal="right"/>
    </xf>
    <xf numFmtId="0" fontId="13" fillId="0" borderId="0" xfId="0" applyFont="1" applyFill="1" applyAlignment="1">
      <alignment horizontal="right" vertical="center" wrapText="1"/>
    </xf>
    <xf numFmtId="165" fontId="3" fillId="0" borderId="0" xfId="1" applyNumberFormat="1" applyFont="1" applyFill="1" applyAlignment="1">
      <alignment horizontal="right" vertical="center" wrapText="1"/>
    </xf>
    <xf numFmtId="166" fontId="3" fillId="0" borderId="0" xfId="1" applyNumberFormat="1" applyFont="1" applyFill="1" applyAlignment="1">
      <alignment horizontal="right" vertical="center" wrapText="1"/>
    </xf>
    <xf numFmtId="166" fontId="3" fillId="0" borderId="1" xfId="1" applyNumberFormat="1" applyFont="1" applyFill="1" applyBorder="1" applyAlignment="1">
      <alignment horizontal="right" vertical="center" wrapText="1"/>
    </xf>
    <xf numFmtId="166" fontId="6" fillId="0" borderId="0" xfId="1" applyNumberFormat="1" applyFont="1" applyFill="1" applyAlignment="1">
      <alignment horizontal="right" vertical="center" wrapText="1"/>
    </xf>
    <xf numFmtId="166" fontId="6" fillId="0" borderId="0" xfId="1" applyNumberFormat="1" applyFont="1" applyFill="1" applyAlignment="1">
      <alignment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165" fontId="3" fillId="0" borderId="1" xfId="1" applyNumberFormat="1" applyFont="1" applyBorder="1" applyAlignment="1">
      <alignment horizontal="right" vertical="center" wrapText="1"/>
    </xf>
    <xf numFmtId="165" fontId="6" fillId="0" borderId="0" xfId="1" applyNumberFormat="1" applyFont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center" vertical="center" wrapText="1"/>
    </xf>
    <xf numFmtId="165" fontId="3" fillId="0" borderId="3" xfId="1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165" fontId="6" fillId="0" borderId="3" xfId="1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166" fontId="3" fillId="0" borderId="0" xfId="1" applyNumberFormat="1" applyFont="1" applyAlignment="1">
      <alignment horizontal="right" vertical="center" wrapText="1"/>
    </xf>
    <xf numFmtId="166" fontId="3" fillId="0" borderId="1" xfId="1" applyNumberFormat="1" applyFont="1" applyBorder="1" applyAlignment="1">
      <alignment horizontal="right" vertical="center" wrapText="1"/>
    </xf>
    <xf numFmtId="166" fontId="6" fillId="0" borderId="0" xfId="1" applyNumberFormat="1" applyFont="1" applyAlignment="1">
      <alignment horizontal="right" vertical="center" wrapText="1"/>
    </xf>
    <xf numFmtId="166" fontId="12" fillId="0" borderId="0" xfId="1" applyNumberFormat="1" applyFont="1" applyAlignment="1">
      <alignment horizontal="right" vertical="center" wrapText="1"/>
    </xf>
    <xf numFmtId="166" fontId="12" fillId="0" borderId="0" xfId="0" applyNumberFormat="1" applyFont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166" fontId="0" fillId="0" borderId="0" xfId="1" applyNumberFormat="1" applyFont="1"/>
    <xf numFmtId="3" fontId="3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0" fontId="3" fillId="0" borderId="0" xfId="0" applyFont="1" applyBorder="1" applyAlignment="1">
      <alignment horizontal="left" vertical="center" wrapText="1" indent="1"/>
    </xf>
    <xf numFmtId="166" fontId="0" fillId="0" borderId="0" xfId="0" applyNumberFormat="1"/>
    <xf numFmtId="166" fontId="17" fillId="0" borderId="0" xfId="1" applyNumberFormat="1" applyFont="1"/>
    <xf numFmtId="166" fontId="17" fillId="0" borderId="0" xfId="0" applyNumberFormat="1" applyFont="1"/>
    <xf numFmtId="166" fontId="18" fillId="0" borderId="1" xfId="0" applyNumberFormat="1" applyFont="1" applyBorder="1" applyAlignment="1">
      <alignment vertical="center" wrapText="1"/>
    </xf>
    <xf numFmtId="167" fontId="6" fillId="0" borderId="0" xfId="1" applyNumberFormat="1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65" fontId="3" fillId="0" borderId="0" xfId="1" applyNumberFormat="1" applyFont="1" applyFill="1" applyAlignment="1">
      <alignment vertical="center" wrapText="1"/>
    </xf>
    <xf numFmtId="165" fontId="12" fillId="0" borderId="0" xfId="1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6" fontId="12" fillId="0" borderId="0" xfId="1" applyNumberFormat="1" applyFont="1" applyAlignment="1">
      <alignment horizontal="center" vertical="center" wrapText="1"/>
    </xf>
    <xf numFmtId="166" fontId="12" fillId="0" borderId="0" xfId="1" applyNumberFormat="1" applyFont="1" applyAlignment="1">
      <alignment horizontal="right" vertical="center" wrapText="1"/>
    </xf>
    <xf numFmtId="165" fontId="3" fillId="0" borderId="0" xfId="1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3" fontId="16" fillId="0" borderId="0" xfId="0" applyNumberFormat="1" applyFont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&#1099;/&#1052;&#1072;&#1088;&#1090;%202018/&#1050;&#1060;&#1054;/SE%20Group%20Consolid%20working_&#1052;&#1072;&#1088;&#1090;_2018%20v9%20&#1089;%20QB_upd%20BTES%20lo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_WP__"/>
      <sheetName val="Ф1-Ф2"/>
      <sheetName val="BS_PL_RE"/>
      <sheetName val="Гарантии"/>
      <sheetName val="IntComp_B"/>
      <sheetName val="Discontinued operations"/>
      <sheetName val="DO disc"/>
      <sheetName val="IntComp_T"/>
      <sheetName val="IntComp_T (DO)"/>
      <sheetName val="IntComp_B (DO)"/>
      <sheetName val="Дивиденды"/>
      <sheetName val="IntComp_T(DO)"/>
      <sheetName val="Дивиденды_FM"/>
      <sheetName val="Элим Займы"/>
      <sheetName val="СЭ_элиминации"/>
      <sheetName val="Investment"/>
      <sheetName val="ажк_март"/>
      <sheetName val="ажк_февраль"/>
      <sheetName val="ажк_декабрь"/>
      <sheetName val="ажк_сентябрь"/>
      <sheetName val="PL_WP"/>
      <sheetName val="BS"/>
      <sheetName val="Intro"/>
      <sheetName val="Equity movement"/>
      <sheetName val="ажк_июнь"/>
      <sheetName val="БС 1 простой акции"/>
    </sheetNames>
    <sheetDataSet>
      <sheetData sheetId="0"/>
      <sheetData sheetId="1">
        <row r="46">
          <cell r="L46">
            <v>12646104</v>
          </cell>
        </row>
      </sheetData>
      <sheetData sheetId="2">
        <row r="70">
          <cell r="OC70">
            <v>-403615</v>
          </cell>
        </row>
        <row r="137">
          <cell r="NV137">
            <v>57502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89"/>
  <sheetViews>
    <sheetView tabSelected="1" topLeftCell="A4" workbookViewId="0">
      <selection activeCell="B88" sqref="B88"/>
    </sheetView>
  </sheetViews>
  <sheetFormatPr defaultRowHeight="15" x14ac:dyDescent="0.25"/>
  <cols>
    <col min="2" max="2" width="33.7109375" customWidth="1"/>
    <col min="4" max="4" width="16.140625" customWidth="1"/>
    <col min="5" max="5" width="16.140625" style="70" customWidth="1"/>
  </cols>
  <sheetData>
    <row r="3" spans="2:5" ht="24.75" thickBot="1" x14ac:dyDescent="0.3">
      <c r="B3" s="52" t="s">
        <v>0</v>
      </c>
      <c r="C3" s="31" t="s">
        <v>1</v>
      </c>
      <c r="D3" s="31" t="s">
        <v>51</v>
      </c>
      <c r="E3" s="86" t="s">
        <v>52</v>
      </c>
    </row>
    <row r="4" spans="2:5" x14ac:dyDescent="0.25">
      <c r="B4" s="28"/>
      <c r="C4" s="33"/>
      <c r="D4" s="28"/>
      <c r="E4" s="87"/>
    </row>
    <row r="5" spans="2:5" x14ac:dyDescent="0.25">
      <c r="B5" s="53" t="s">
        <v>53</v>
      </c>
      <c r="C5" s="33"/>
      <c r="D5" s="28"/>
      <c r="E5" s="87"/>
    </row>
    <row r="6" spans="2:5" x14ac:dyDescent="0.25">
      <c r="B6" s="32"/>
      <c r="C6" s="33"/>
      <c r="D6" s="28"/>
      <c r="E6" s="87"/>
    </row>
    <row r="7" spans="2:5" x14ac:dyDescent="0.25">
      <c r="B7" s="53" t="s">
        <v>54</v>
      </c>
      <c r="C7" s="33"/>
      <c r="D7" s="28"/>
      <c r="E7" s="87"/>
    </row>
    <row r="8" spans="2:5" x14ac:dyDescent="0.25">
      <c r="B8" s="54" t="s">
        <v>55</v>
      </c>
      <c r="C8" s="81">
        <v>6</v>
      </c>
      <c r="D8" s="55">
        <v>779525774</v>
      </c>
      <c r="E8" s="55">
        <v>780565005</v>
      </c>
    </row>
    <row r="9" spans="2:5" x14ac:dyDescent="0.25">
      <c r="B9" s="54" t="s">
        <v>56</v>
      </c>
      <c r="C9" s="81"/>
      <c r="D9" s="56">
        <v>506072</v>
      </c>
      <c r="E9" s="55">
        <v>531852</v>
      </c>
    </row>
    <row r="10" spans="2:5" x14ac:dyDescent="0.25">
      <c r="B10" s="54" t="s">
        <v>57</v>
      </c>
      <c r="C10" s="81">
        <v>7</v>
      </c>
      <c r="D10" s="56">
        <v>4947393</v>
      </c>
      <c r="E10" s="55">
        <v>3799095</v>
      </c>
    </row>
    <row r="11" spans="2:5" x14ac:dyDescent="0.25">
      <c r="B11" s="28" t="s">
        <v>58</v>
      </c>
      <c r="C11" s="81"/>
      <c r="D11" s="57"/>
      <c r="E11" s="55"/>
    </row>
    <row r="12" spans="2:5" ht="24" x14ac:dyDescent="0.25">
      <c r="B12" s="54" t="s">
        <v>59</v>
      </c>
      <c r="C12" s="130">
        <v>8</v>
      </c>
      <c r="D12" s="131">
        <v>59782686</v>
      </c>
      <c r="E12" s="132">
        <v>52888220</v>
      </c>
    </row>
    <row r="13" spans="2:5" x14ac:dyDescent="0.25">
      <c r="B13" s="54" t="s">
        <v>60</v>
      </c>
      <c r="C13" s="130"/>
      <c r="D13" s="131"/>
      <c r="E13" s="132"/>
    </row>
    <row r="14" spans="2:5" x14ac:dyDescent="0.25">
      <c r="B14" s="54" t="s">
        <v>61</v>
      </c>
      <c r="C14" s="81">
        <v>9</v>
      </c>
      <c r="D14" s="56">
        <v>18600712</v>
      </c>
      <c r="E14" s="55">
        <v>17991254</v>
      </c>
    </row>
    <row r="15" spans="2:5" ht="15.75" thickBot="1" x14ac:dyDescent="0.3">
      <c r="B15" s="36"/>
      <c r="C15" s="35"/>
      <c r="D15" s="58"/>
      <c r="E15" s="88"/>
    </row>
    <row r="16" spans="2:5" x14ac:dyDescent="0.25">
      <c r="B16" s="32"/>
      <c r="C16" s="30"/>
      <c r="D16" s="60"/>
      <c r="E16" s="89"/>
    </row>
    <row r="17" spans="2:5" x14ac:dyDescent="0.25">
      <c r="B17" s="53" t="s">
        <v>62</v>
      </c>
      <c r="C17" s="30"/>
      <c r="D17" s="61">
        <f>SUM(D8:D14)</f>
        <v>863362637</v>
      </c>
      <c r="E17" s="61">
        <f>SUM(E8:E14)</f>
        <v>855775426</v>
      </c>
    </row>
    <row r="18" spans="2:5" ht="15.75" thickBot="1" x14ac:dyDescent="0.3">
      <c r="B18" s="34"/>
      <c r="C18" s="31"/>
      <c r="D18" s="63"/>
      <c r="E18" s="90"/>
    </row>
    <row r="19" spans="2:5" x14ac:dyDescent="0.25">
      <c r="B19" s="28"/>
      <c r="C19" s="33"/>
      <c r="D19" s="57"/>
      <c r="E19" s="87"/>
    </row>
    <row r="20" spans="2:5" x14ac:dyDescent="0.25">
      <c r="B20" s="53" t="s">
        <v>63</v>
      </c>
      <c r="C20" s="33"/>
      <c r="D20" s="57"/>
      <c r="E20" s="87"/>
    </row>
    <row r="21" spans="2:5" x14ac:dyDescent="0.25">
      <c r="B21" s="54" t="s">
        <v>64</v>
      </c>
      <c r="C21" s="81">
        <v>10</v>
      </c>
      <c r="D21" s="56">
        <v>8774208</v>
      </c>
      <c r="E21" s="91">
        <v>9046923</v>
      </c>
    </row>
    <row r="22" spans="2:5" ht="36" x14ac:dyDescent="0.25">
      <c r="B22" s="54" t="s">
        <v>65</v>
      </c>
      <c r="C22" s="81">
        <v>11</v>
      </c>
      <c r="D22" s="56">
        <v>28335681</v>
      </c>
      <c r="E22" s="91">
        <v>23956827</v>
      </c>
    </row>
    <row r="23" spans="2:5" x14ac:dyDescent="0.25">
      <c r="B23" s="54" t="s">
        <v>66</v>
      </c>
      <c r="C23" s="81">
        <v>12</v>
      </c>
      <c r="D23" s="56">
        <v>16384996</v>
      </c>
      <c r="E23" s="91">
        <v>18531019</v>
      </c>
    </row>
    <row r="24" spans="2:5" x14ac:dyDescent="0.25">
      <c r="B24" s="28" t="s">
        <v>67</v>
      </c>
      <c r="C24" s="81"/>
      <c r="D24" s="56">
        <v>1137301</v>
      </c>
      <c r="E24" s="91">
        <v>1432148</v>
      </c>
    </row>
    <row r="25" spans="2:5" ht="24" x14ac:dyDescent="0.25">
      <c r="B25" s="54" t="s">
        <v>68</v>
      </c>
      <c r="C25" s="81">
        <v>13</v>
      </c>
      <c r="D25" s="56">
        <v>17651240</v>
      </c>
      <c r="E25" s="91">
        <v>32719043</v>
      </c>
    </row>
    <row r="26" spans="2:5" ht="15.75" thickBot="1" x14ac:dyDescent="0.3">
      <c r="B26" s="65"/>
      <c r="C26" s="82"/>
      <c r="D26" s="58"/>
      <c r="E26" s="88"/>
    </row>
    <row r="27" spans="2:5" x14ac:dyDescent="0.25">
      <c r="B27" s="54"/>
      <c r="C27" s="81"/>
      <c r="D27" s="57"/>
      <c r="E27" s="89"/>
    </row>
    <row r="28" spans="2:5" ht="24" x14ac:dyDescent="0.25">
      <c r="B28" s="54" t="s">
        <v>69</v>
      </c>
      <c r="C28" s="81">
        <v>14</v>
      </c>
      <c r="D28" s="66">
        <v>14813041</v>
      </c>
      <c r="E28" s="91">
        <v>14816829</v>
      </c>
    </row>
    <row r="29" spans="2:5" ht="15.75" thickBot="1" x14ac:dyDescent="0.3">
      <c r="B29" s="36"/>
      <c r="C29" s="82"/>
      <c r="D29" s="67"/>
      <c r="E29" s="88"/>
    </row>
    <row r="30" spans="2:5" x14ac:dyDescent="0.25">
      <c r="B30" s="32"/>
      <c r="C30" s="30"/>
      <c r="D30" s="60"/>
      <c r="E30" s="87"/>
    </row>
    <row r="31" spans="2:5" x14ac:dyDescent="0.25">
      <c r="B31" s="53" t="s">
        <v>70</v>
      </c>
      <c r="C31" s="33"/>
      <c r="D31" s="61">
        <f>SUM(D21:D30)</f>
        <v>87096467</v>
      </c>
      <c r="E31" s="61">
        <f>SUM(E21:E30)+1</f>
        <v>100502790</v>
      </c>
    </row>
    <row r="32" spans="2:5" ht="15.75" thickBot="1" x14ac:dyDescent="0.3">
      <c r="B32" s="34"/>
      <c r="C32" s="31"/>
      <c r="D32" s="67"/>
      <c r="E32" s="88"/>
    </row>
    <row r="33" spans="2:5" x14ac:dyDescent="0.25">
      <c r="B33" s="32"/>
      <c r="C33" s="30"/>
      <c r="D33" s="57"/>
      <c r="E33" s="87"/>
    </row>
    <row r="34" spans="2:5" x14ac:dyDescent="0.25">
      <c r="B34" s="53" t="s">
        <v>71</v>
      </c>
      <c r="C34" s="30"/>
      <c r="D34" s="61">
        <f>D31+D17</f>
        <v>950459104</v>
      </c>
      <c r="E34" s="61">
        <f>E31+E17</f>
        <v>956278216</v>
      </c>
    </row>
    <row r="35" spans="2:5" ht="15.75" thickBot="1" x14ac:dyDescent="0.3">
      <c r="B35" s="24"/>
      <c r="C35" s="25"/>
      <c r="D35" s="68"/>
      <c r="E35" s="92"/>
    </row>
    <row r="36" spans="2:5" ht="15.75" thickTop="1" x14ac:dyDescent="0.25">
      <c r="D36" s="70"/>
      <c r="E36" s="93"/>
    </row>
    <row r="37" spans="2:5" ht="24.75" thickBot="1" x14ac:dyDescent="0.3">
      <c r="B37" s="29" t="s">
        <v>0</v>
      </c>
      <c r="C37" s="31" t="s">
        <v>1</v>
      </c>
      <c r="D37" s="31" t="s">
        <v>51</v>
      </c>
      <c r="E37" s="86" t="s">
        <v>52</v>
      </c>
    </row>
    <row r="38" spans="2:5" x14ac:dyDescent="0.25">
      <c r="B38" s="54"/>
      <c r="C38" s="33"/>
      <c r="D38" s="28"/>
      <c r="E38" s="87"/>
    </row>
    <row r="39" spans="2:5" x14ac:dyDescent="0.25">
      <c r="B39" s="53" t="s">
        <v>72</v>
      </c>
      <c r="C39" s="33"/>
      <c r="D39" s="32"/>
      <c r="E39" s="89"/>
    </row>
    <row r="40" spans="2:5" x14ac:dyDescent="0.25">
      <c r="B40" s="71"/>
      <c r="C40" s="83"/>
      <c r="D40" s="72"/>
      <c r="E40" s="94"/>
    </row>
    <row r="41" spans="2:5" x14ac:dyDescent="0.25">
      <c r="B41" s="54" t="s">
        <v>73</v>
      </c>
      <c r="C41" s="81">
        <v>15</v>
      </c>
      <c r="D41" s="56">
        <v>373314888</v>
      </c>
      <c r="E41" s="96">
        <v>373314888</v>
      </c>
    </row>
    <row r="42" spans="2:5" x14ac:dyDescent="0.25">
      <c r="B42" s="54" t="s">
        <v>74</v>
      </c>
      <c r="C42" s="81">
        <v>15</v>
      </c>
      <c r="D42" s="56">
        <v>127546130</v>
      </c>
      <c r="E42" s="96">
        <v>127546130</v>
      </c>
    </row>
    <row r="43" spans="2:5" ht="24" x14ac:dyDescent="0.25">
      <c r="B43" s="54" t="s">
        <v>75</v>
      </c>
      <c r="C43" s="81"/>
      <c r="D43" s="56">
        <v>-9815493</v>
      </c>
      <c r="E43" s="96">
        <v>-22057982</v>
      </c>
    </row>
    <row r="44" spans="2:5" ht="15.75" thickBot="1" x14ac:dyDescent="0.3">
      <c r="B44" s="65"/>
      <c r="C44" s="82"/>
      <c r="D44" s="58"/>
      <c r="E44" s="97"/>
    </row>
    <row r="45" spans="2:5" x14ac:dyDescent="0.25">
      <c r="B45" s="54"/>
      <c r="C45" s="81"/>
      <c r="D45" s="60"/>
      <c r="E45" s="98"/>
    </row>
    <row r="46" spans="2:5" ht="24" x14ac:dyDescent="0.25">
      <c r="B46" s="53" t="s">
        <v>76</v>
      </c>
      <c r="C46" s="84"/>
      <c r="D46" s="74">
        <f>SUM(D41:D45)</f>
        <v>491045525</v>
      </c>
      <c r="E46" s="99">
        <f>SUM(E41:E45)</f>
        <v>478803036</v>
      </c>
    </row>
    <row r="47" spans="2:5" x14ac:dyDescent="0.25">
      <c r="B47" s="54"/>
      <c r="C47" s="81"/>
      <c r="D47" s="57"/>
      <c r="E47" s="98"/>
    </row>
    <row r="48" spans="2:5" x14ac:dyDescent="0.25">
      <c r="B48" s="54" t="s">
        <v>77</v>
      </c>
      <c r="C48" s="81">
        <v>27</v>
      </c>
      <c r="D48" s="56">
        <v>765142</v>
      </c>
      <c r="E48" s="96">
        <v>707640</v>
      </c>
    </row>
    <row r="49" spans="2:5" ht="15.75" thickBot="1" x14ac:dyDescent="0.3">
      <c r="B49" s="65"/>
      <c r="C49" s="82"/>
      <c r="D49" s="58"/>
      <c r="E49" s="97"/>
    </row>
    <row r="50" spans="2:5" x14ac:dyDescent="0.25">
      <c r="B50" s="54"/>
      <c r="C50" s="81"/>
      <c r="D50" s="57"/>
      <c r="E50" s="96"/>
    </row>
    <row r="51" spans="2:5" x14ac:dyDescent="0.25">
      <c r="B51" s="53" t="s">
        <v>78</v>
      </c>
      <c r="C51" s="84"/>
      <c r="D51" s="61">
        <f>SUM(D46:D50)</f>
        <v>491810667</v>
      </c>
      <c r="E51" s="61">
        <f>SUM(E46:E50)</f>
        <v>479510676</v>
      </c>
    </row>
    <row r="52" spans="2:5" ht="15.75" thickBot="1" x14ac:dyDescent="0.3">
      <c r="B52" s="76"/>
      <c r="C52" s="85"/>
      <c r="D52" s="68"/>
      <c r="E52" s="92"/>
    </row>
    <row r="53" spans="2:5" ht="15.75" thickTop="1" x14ac:dyDescent="0.25">
      <c r="B53" s="54"/>
      <c r="C53" s="81"/>
      <c r="D53" s="28"/>
      <c r="E53" s="87"/>
    </row>
    <row r="54" spans="2:5" x14ac:dyDescent="0.25">
      <c r="B54" s="53" t="s">
        <v>79</v>
      </c>
      <c r="C54" s="81"/>
      <c r="D54" s="28"/>
      <c r="E54" s="87"/>
    </row>
    <row r="55" spans="2:5" x14ac:dyDescent="0.25">
      <c r="B55" s="54"/>
      <c r="C55" s="81"/>
      <c r="D55" s="28"/>
      <c r="E55" s="87"/>
    </row>
    <row r="56" spans="2:5" x14ac:dyDescent="0.25">
      <c r="B56" s="53" t="s">
        <v>80</v>
      </c>
      <c r="C56" s="81"/>
      <c r="D56" s="28"/>
      <c r="E56" s="87"/>
    </row>
    <row r="57" spans="2:5" x14ac:dyDescent="0.25">
      <c r="B57" s="54" t="s">
        <v>81</v>
      </c>
      <c r="C57" s="81"/>
      <c r="D57" s="56">
        <v>2409928</v>
      </c>
      <c r="E57" s="95">
        <v>2279270</v>
      </c>
    </row>
    <row r="58" spans="2:5" ht="24" x14ac:dyDescent="0.25">
      <c r="B58" s="54" t="s">
        <v>82</v>
      </c>
      <c r="C58" s="81"/>
      <c r="D58" s="56">
        <v>1489578</v>
      </c>
      <c r="E58" s="95">
        <v>1314015</v>
      </c>
    </row>
    <row r="59" spans="2:5" x14ac:dyDescent="0.25">
      <c r="B59" s="54" t="s">
        <v>83</v>
      </c>
      <c r="C59" s="81">
        <v>16</v>
      </c>
      <c r="D59" s="56">
        <v>293355978</v>
      </c>
      <c r="E59" s="95">
        <v>312574158</v>
      </c>
    </row>
    <row r="60" spans="2:5" x14ac:dyDescent="0.25">
      <c r="B60" s="54" t="s">
        <v>84</v>
      </c>
      <c r="C60" s="81">
        <v>17</v>
      </c>
      <c r="D60" s="56">
        <v>4803742</v>
      </c>
      <c r="E60" s="95">
        <v>4443216</v>
      </c>
    </row>
    <row r="61" spans="2:5" ht="24" x14ac:dyDescent="0.25">
      <c r="B61" s="54" t="s">
        <v>85</v>
      </c>
      <c r="C61" s="81">
        <v>24</v>
      </c>
      <c r="D61" s="56">
        <v>82538414</v>
      </c>
      <c r="E61" s="95">
        <v>82058114</v>
      </c>
    </row>
    <row r="62" spans="2:5" ht="15.75" thickBot="1" x14ac:dyDescent="0.3">
      <c r="B62" s="65"/>
      <c r="C62" s="82"/>
      <c r="D62" s="58"/>
      <c r="E62" s="88"/>
    </row>
    <row r="63" spans="2:5" x14ac:dyDescent="0.25">
      <c r="B63" s="53"/>
      <c r="C63" s="81"/>
      <c r="D63" s="60"/>
      <c r="E63" s="89"/>
    </row>
    <row r="64" spans="2:5" x14ac:dyDescent="0.25">
      <c r="B64" s="53" t="s">
        <v>86</v>
      </c>
      <c r="C64" s="81"/>
      <c r="D64" s="61">
        <f>SUM(D57:D63)</f>
        <v>384597640</v>
      </c>
      <c r="E64" s="61">
        <f>SUM(E57:E63)</f>
        <v>402668773</v>
      </c>
    </row>
    <row r="65" spans="2:5" ht="15.75" thickBot="1" x14ac:dyDescent="0.3">
      <c r="B65" s="77"/>
      <c r="C65" s="82"/>
      <c r="D65" s="63"/>
      <c r="E65" s="90"/>
    </row>
    <row r="66" spans="2:5" x14ac:dyDescent="0.25">
      <c r="B66" s="54"/>
      <c r="C66" s="81"/>
      <c r="D66" s="57"/>
      <c r="E66" s="87"/>
    </row>
    <row r="67" spans="2:5" x14ac:dyDescent="0.25">
      <c r="B67" s="53" t="s">
        <v>87</v>
      </c>
      <c r="C67" s="81"/>
      <c r="D67" s="57"/>
      <c r="E67" s="87"/>
    </row>
    <row r="68" spans="2:5" x14ac:dyDescent="0.25">
      <c r="B68" s="54" t="s">
        <v>81</v>
      </c>
      <c r="C68" s="81"/>
      <c r="D68" s="56">
        <v>125000</v>
      </c>
      <c r="E68" s="96">
        <v>125000</v>
      </c>
    </row>
    <row r="69" spans="2:5" x14ac:dyDescent="0.25">
      <c r="B69" s="54" t="s">
        <v>88</v>
      </c>
      <c r="C69" s="81">
        <v>16</v>
      </c>
      <c r="D69" s="56">
        <v>41127403</v>
      </c>
      <c r="E69" s="96">
        <v>45912886</v>
      </c>
    </row>
    <row r="70" spans="2:5" ht="24" x14ac:dyDescent="0.25">
      <c r="B70" s="54" t="s">
        <v>89</v>
      </c>
      <c r="C70" s="81"/>
      <c r="D70" s="56">
        <v>125488</v>
      </c>
      <c r="E70" s="96">
        <v>120361</v>
      </c>
    </row>
    <row r="71" spans="2:5" ht="36" x14ac:dyDescent="0.25">
      <c r="B71" s="54" t="s">
        <v>90</v>
      </c>
      <c r="C71" s="81">
        <v>18</v>
      </c>
      <c r="D71" s="56">
        <v>27004924</v>
      </c>
      <c r="E71" s="96">
        <v>24897537</v>
      </c>
    </row>
    <row r="72" spans="2:5" ht="24" x14ac:dyDescent="0.25">
      <c r="B72" s="54" t="s">
        <v>91</v>
      </c>
      <c r="C72" s="81">
        <v>24</v>
      </c>
      <c r="D72" s="56">
        <v>3447861</v>
      </c>
      <c r="E72" s="96">
        <v>2600743</v>
      </c>
    </row>
    <row r="73" spans="2:5" x14ac:dyDescent="0.25">
      <c r="B73" s="54" t="s">
        <v>92</v>
      </c>
      <c r="C73" s="81">
        <v>24</v>
      </c>
      <c r="D73" s="56">
        <v>2139275</v>
      </c>
      <c r="E73" s="96">
        <v>369334</v>
      </c>
    </row>
    <row r="74" spans="2:5" ht="15.75" thickBot="1" x14ac:dyDescent="0.3">
      <c r="B74" s="65"/>
      <c r="C74" s="82"/>
      <c r="D74" s="58"/>
      <c r="E74" s="97"/>
    </row>
    <row r="75" spans="2:5" x14ac:dyDescent="0.25">
      <c r="B75" s="54"/>
      <c r="C75" s="81"/>
      <c r="D75" s="60"/>
      <c r="E75" s="98"/>
    </row>
    <row r="76" spans="2:5" ht="24" x14ac:dyDescent="0.25">
      <c r="B76" s="54" t="s">
        <v>93</v>
      </c>
      <c r="C76" s="81">
        <v>14</v>
      </c>
      <c r="D76" s="56">
        <v>80846</v>
      </c>
      <c r="E76" s="96">
        <v>72906</v>
      </c>
    </row>
    <row r="77" spans="2:5" ht="15.75" thickBot="1" x14ac:dyDescent="0.3">
      <c r="B77" s="65"/>
      <c r="C77" s="35"/>
      <c r="D77" s="58"/>
      <c r="E77" s="97"/>
    </row>
    <row r="78" spans="2:5" x14ac:dyDescent="0.25">
      <c r="B78" s="54"/>
      <c r="C78" s="33"/>
      <c r="D78" s="28"/>
      <c r="E78" s="96"/>
    </row>
    <row r="79" spans="2:5" x14ac:dyDescent="0.25">
      <c r="B79" s="53" t="s">
        <v>94</v>
      </c>
      <c r="C79" s="33"/>
      <c r="D79" s="75">
        <f>SUM(D68:D78)</f>
        <v>74050797</v>
      </c>
      <c r="E79" s="74">
        <f>SUM(E68:E78)</f>
        <v>74098767</v>
      </c>
    </row>
    <row r="80" spans="2:5" ht="15.75" thickBot="1" x14ac:dyDescent="0.3">
      <c r="B80" s="77"/>
      <c r="C80" s="35"/>
      <c r="D80" s="78"/>
      <c r="E80" s="90"/>
    </row>
    <row r="81" spans="2:5" x14ac:dyDescent="0.25">
      <c r="B81" s="54"/>
      <c r="C81" s="30"/>
      <c r="D81" s="32"/>
      <c r="E81" s="89"/>
    </row>
    <row r="82" spans="2:5" x14ac:dyDescent="0.25">
      <c r="B82" s="53" t="s">
        <v>95</v>
      </c>
      <c r="C82" s="30"/>
      <c r="D82" s="62">
        <f>D79+D64</f>
        <v>458648437</v>
      </c>
      <c r="E82" s="61">
        <f>E79+E64</f>
        <v>476767540</v>
      </c>
    </row>
    <row r="83" spans="2:5" ht="15.75" thickBot="1" x14ac:dyDescent="0.3">
      <c r="B83" s="76"/>
      <c r="C83" s="25"/>
      <c r="D83" s="24"/>
      <c r="E83" s="92"/>
    </row>
    <row r="84" spans="2:5" ht="15.75" thickTop="1" x14ac:dyDescent="0.25">
      <c r="B84" s="53"/>
      <c r="C84" s="30"/>
      <c r="D84" s="32"/>
      <c r="E84" s="89"/>
    </row>
    <row r="85" spans="2:5" x14ac:dyDescent="0.25">
      <c r="B85" s="53" t="s">
        <v>96</v>
      </c>
      <c r="C85" s="30"/>
      <c r="D85" s="62">
        <f>D82+D51</f>
        <v>950459104</v>
      </c>
      <c r="E85" s="61">
        <f>E82+E51</f>
        <v>956278216</v>
      </c>
    </row>
    <row r="86" spans="2:5" ht="15.75" thickBot="1" x14ac:dyDescent="0.3">
      <c r="B86" s="76"/>
      <c r="C86" s="25"/>
      <c r="D86" s="79"/>
      <c r="E86" s="92"/>
    </row>
    <row r="87" spans="2:5" ht="15.75" thickTop="1" x14ac:dyDescent="0.25">
      <c r="D87" s="80"/>
      <c r="E87" s="80"/>
    </row>
    <row r="88" spans="2:5" ht="24" x14ac:dyDescent="0.25">
      <c r="B88" s="53" t="s">
        <v>143</v>
      </c>
      <c r="D88" s="129">
        <v>86.914000000000001</v>
      </c>
      <c r="E88" s="129">
        <v>84.923000000000002</v>
      </c>
    </row>
    <row r="89" spans="2:5" ht="15.75" thickBot="1" x14ac:dyDescent="0.3">
      <c r="B89" s="77"/>
      <c r="C89" s="35"/>
      <c r="D89" s="78"/>
      <c r="E89" s="90"/>
    </row>
  </sheetData>
  <mergeCells count="3">
    <mergeCell ref="C12:C13"/>
    <mergeCell ref="D12:D13"/>
    <mergeCell ref="E12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9"/>
  <sheetViews>
    <sheetView topLeftCell="B1" workbookViewId="0">
      <selection activeCell="D10" sqref="D10"/>
    </sheetView>
  </sheetViews>
  <sheetFormatPr defaultRowHeight="15" x14ac:dyDescent="0.25"/>
  <cols>
    <col min="2" max="2" width="78.85546875" customWidth="1"/>
    <col min="4" max="5" width="13.28515625" customWidth="1"/>
  </cols>
  <sheetData>
    <row r="2" spans="2:5" ht="24.75" thickBot="1" x14ac:dyDescent="0.3">
      <c r="B2" s="52" t="s">
        <v>0</v>
      </c>
      <c r="C2" s="31" t="s">
        <v>1</v>
      </c>
      <c r="D2" s="100" t="s">
        <v>123</v>
      </c>
      <c r="E2" s="100" t="s">
        <v>124</v>
      </c>
    </row>
    <row r="3" spans="2:5" x14ac:dyDescent="0.25">
      <c r="B3" s="54"/>
      <c r="C3" s="33"/>
      <c r="D3" s="73"/>
      <c r="E3" s="37"/>
    </row>
    <row r="4" spans="2:5" x14ac:dyDescent="0.25">
      <c r="B4" s="54" t="s">
        <v>97</v>
      </c>
      <c r="C4" s="33">
        <v>19</v>
      </c>
      <c r="D4" s="112">
        <v>73740093</v>
      </c>
      <c r="E4" s="112">
        <v>60203696</v>
      </c>
    </row>
    <row r="5" spans="2:5" x14ac:dyDescent="0.25">
      <c r="B5" s="54" t="s">
        <v>98</v>
      </c>
      <c r="C5" s="33">
        <v>20</v>
      </c>
      <c r="D5" s="112">
        <v>-48126812</v>
      </c>
      <c r="E5" s="112">
        <v>-40777901</v>
      </c>
    </row>
    <row r="6" spans="2:5" ht="15.75" thickBot="1" x14ac:dyDescent="0.3">
      <c r="B6" s="65"/>
      <c r="C6" s="35"/>
      <c r="D6" s="113"/>
      <c r="E6" s="59"/>
    </row>
    <row r="7" spans="2:5" x14ac:dyDescent="0.25">
      <c r="B7" s="53"/>
      <c r="C7" s="30"/>
      <c r="D7" s="114"/>
      <c r="E7" s="37"/>
    </row>
    <row r="8" spans="2:5" x14ac:dyDescent="0.25">
      <c r="B8" s="53" t="s">
        <v>99</v>
      </c>
      <c r="C8" s="30"/>
      <c r="D8" s="114">
        <f>SUM(D4:D7)</f>
        <v>25613281</v>
      </c>
      <c r="E8" s="114">
        <f>SUM(E4:E7)</f>
        <v>19425795</v>
      </c>
    </row>
    <row r="9" spans="2:5" x14ac:dyDescent="0.25">
      <c r="B9" s="54"/>
      <c r="C9" s="33"/>
      <c r="D9" s="112"/>
      <c r="E9" s="37"/>
    </row>
    <row r="10" spans="2:5" x14ac:dyDescent="0.25">
      <c r="B10" s="54" t="s">
        <v>100</v>
      </c>
      <c r="C10" s="33"/>
      <c r="D10" s="115">
        <v>-4619185</v>
      </c>
      <c r="E10" s="115">
        <v>-3100359</v>
      </c>
    </row>
    <row r="11" spans="2:5" x14ac:dyDescent="0.25">
      <c r="B11" s="54" t="s">
        <v>101</v>
      </c>
      <c r="C11" s="33">
        <v>21</v>
      </c>
      <c r="D11" s="115">
        <v>-3212715</v>
      </c>
      <c r="E11" s="115">
        <v>-2932307</v>
      </c>
    </row>
    <row r="12" spans="2:5" x14ac:dyDescent="0.25">
      <c r="B12" s="54" t="s">
        <v>102</v>
      </c>
      <c r="C12" s="133">
        <v>8</v>
      </c>
      <c r="D12" s="134">
        <v>6976791</v>
      </c>
      <c r="E12" s="135">
        <v>4803642</v>
      </c>
    </row>
    <row r="13" spans="2:5" x14ac:dyDescent="0.25">
      <c r="B13" s="54" t="s">
        <v>103</v>
      </c>
      <c r="C13" s="133"/>
      <c r="D13" s="134"/>
      <c r="E13" s="135"/>
    </row>
    <row r="14" spans="2:5" x14ac:dyDescent="0.25">
      <c r="B14" s="54" t="s">
        <v>104</v>
      </c>
      <c r="C14" s="33">
        <v>22</v>
      </c>
      <c r="D14" s="115">
        <v>2420496</v>
      </c>
      <c r="E14" s="115">
        <v>12108661</v>
      </c>
    </row>
    <row r="15" spans="2:5" x14ac:dyDescent="0.25">
      <c r="B15" s="54" t="s">
        <v>105</v>
      </c>
      <c r="C15" s="33">
        <v>23</v>
      </c>
      <c r="D15" s="115">
        <v>-11522161</v>
      </c>
      <c r="E15" s="115">
        <v>-6070268</v>
      </c>
    </row>
    <row r="16" spans="2:5" x14ac:dyDescent="0.25">
      <c r="B16" s="54" t="s">
        <v>106</v>
      </c>
      <c r="C16" s="33"/>
      <c r="D16" s="115">
        <v>519710</v>
      </c>
      <c r="E16" s="115">
        <v>914538</v>
      </c>
    </row>
    <row r="17" spans="2:5" x14ac:dyDescent="0.25">
      <c r="B17" s="54" t="s">
        <v>107</v>
      </c>
      <c r="C17" s="33"/>
      <c r="D17" s="115">
        <v>-218956</v>
      </c>
      <c r="E17" s="115">
        <v>-442540</v>
      </c>
    </row>
    <row r="18" spans="2:5" ht="15.75" thickBot="1" x14ac:dyDescent="0.3">
      <c r="B18" s="65"/>
      <c r="C18" s="35"/>
      <c r="D18" s="102"/>
      <c r="E18" s="59"/>
    </row>
    <row r="19" spans="2:5" x14ac:dyDescent="0.25">
      <c r="B19" s="53"/>
      <c r="C19" s="30"/>
      <c r="D19" s="103"/>
      <c r="E19" s="38"/>
    </row>
    <row r="20" spans="2:5" x14ac:dyDescent="0.25">
      <c r="B20" s="53" t="s">
        <v>108</v>
      </c>
      <c r="C20" s="30"/>
      <c r="D20" s="103">
        <f>SUM(D8:D19)</f>
        <v>15957261</v>
      </c>
      <c r="E20" s="103">
        <f>SUM(E8:E19)</f>
        <v>24707162</v>
      </c>
    </row>
    <row r="21" spans="2:5" x14ac:dyDescent="0.25">
      <c r="B21" s="54"/>
      <c r="C21" s="33"/>
      <c r="D21" s="73"/>
      <c r="E21" s="37"/>
    </row>
    <row r="22" spans="2:5" x14ac:dyDescent="0.25">
      <c r="B22" s="54" t="s">
        <v>109</v>
      </c>
      <c r="C22" s="33">
        <v>24</v>
      </c>
      <c r="D22" s="64">
        <v>-3213132</v>
      </c>
      <c r="E22" s="115">
        <v>-2578236</v>
      </c>
    </row>
    <row r="23" spans="2:5" ht="15.75" thickBot="1" x14ac:dyDescent="0.3">
      <c r="B23" s="65"/>
      <c r="C23" s="35"/>
      <c r="D23" s="102"/>
      <c r="E23" s="59"/>
    </row>
    <row r="24" spans="2:5" x14ac:dyDescent="0.25">
      <c r="B24" s="54"/>
      <c r="C24" s="33"/>
      <c r="D24" s="103"/>
      <c r="E24" s="37"/>
    </row>
    <row r="25" spans="2:5" x14ac:dyDescent="0.25">
      <c r="B25" s="53" t="s">
        <v>110</v>
      </c>
      <c r="C25" s="30"/>
      <c r="D25" s="103">
        <f>SUM(D20:D24)</f>
        <v>12744129</v>
      </c>
      <c r="E25" s="103">
        <f>SUM(E20:E24)</f>
        <v>22128926</v>
      </c>
    </row>
    <row r="26" spans="2:5" ht="15.75" thickBot="1" x14ac:dyDescent="0.3">
      <c r="B26" s="104"/>
      <c r="C26" s="105"/>
      <c r="D26" s="106"/>
      <c r="E26" s="107"/>
    </row>
    <row r="27" spans="2:5" ht="15.75" thickTop="1" x14ac:dyDescent="0.25">
      <c r="B27" s="54"/>
      <c r="C27" s="33"/>
      <c r="D27" s="73"/>
      <c r="E27" s="37"/>
    </row>
    <row r="28" spans="2:5" x14ac:dyDescent="0.25">
      <c r="B28" s="54" t="s">
        <v>111</v>
      </c>
      <c r="C28" s="33"/>
      <c r="D28" s="73">
        <v>-40523</v>
      </c>
      <c r="E28" s="112">
        <v>2744755</v>
      </c>
    </row>
    <row r="29" spans="2:5" ht="15.75" thickBot="1" x14ac:dyDescent="0.3">
      <c r="B29" s="65"/>
      <c r="C29" s="35"/>
      <c r="D29" s="102"/>
      <c r="E29" s="59"/>
    </row>
    <row r="30" spans="2:5" x14ac:dyDescent="0.25">
      <c r="B30" s="54"/>
      <c r="C30" s="33"/>
      <c r="D30" s="73"/>
      <c r="E30" s="37"/>
    </row>
    <row r="31" spans="2:5" x14ac:dyDescent="0.25">
      <c r="B31" s="53" t="s">
        <v>112</v>
      </c>
      <c r="C31" s="33"/>
      <c r="D31" s="103">
        <f>SUM(D25:D30)</f>
        <v>12703606</v>
      </c>
      <c r="E31" s="103">
        <f>SUM(E25:E30)</f>
        <v>24873681</v>
      </c>
    </row>
    <row r="32" spans="2:5" ht="15.75" thickBot="1" x14ac:dyDescent="0.3">
      <c r="B32" s="76"/>
      <c r="C32" s="105"/>
      <c r="D32" s="108"/>
      <c r="E32" s="69"/>
    </row>
    <row r="33" spans="2:5" ht="15.75" thickTop="1" x14ac:dyDescent="0.25">
      <c r="B33" s="54"/>
      <c r="C33" s="33"/>
      <c r="D33" s="73"/>
      <c r="E33" s="37"/>
    </row>
    <row r="34" spans="2:5" x14ac:dyDescent="0.25">
      <c r="B34" s="54" t="s">
        <v>113</v>
      </c>
      <c r="C34" s="133"/>
      <c r="D34" s="136">
        <v>-67203</v>
      </c>
      <c r="E34" s="135">
        <v>32870</v>
      </c>
    </row>
    <row r="35" spans="2:5" x14ac:dyDescent="0.25">
      <c r="B35" s="109"/>
      <c r="C35" s="133"/>
      <c r="D35" s="136"/>
      <c r="E35" s="135"/>
    </row>
    <row r="36" spans="2:5" ht="24" x14ac:dyDescent="0.25">
      <c r="B36" s="110" t="s">
        <v>114</v>
      </c>
      <c r="C36" s="133"/>
      <c r="D36" s="136"/>
      <c r="E36" s="135"/>
    </row>
    <row r="37" spans="2:5" x14ac:dyDescent="0.25">
      <c r="B37" s="111"/>
      <c r="C37" s="133"/>
      <c r="D37" s="136"/>
      <c r="E37" s="135"/>
    </row>
    <row r="38" spans="2:5" x14ac:dyDescent="0.25">
      <c r="B38" s="54" t="s">
        <v>115</v>
      </c>
      <c r="C38" s="133"/>
      <c r="D38" s="136"/>
      <c r="E38" s="135"/>
    </row>
    <row r="39" spans="2:5" ht="15.75" thickBot="1" x14ac:dyDescent="0.3">
      <c r="B39" s="65"/>
      <c r="C39" s="35"/>
      <c r="D39" s="102"/>
      <c r="E39" s="59"/>
    </row>
    <row r="40" spans="2:5" x14ac:dyDescent="0.25">
      <c r="B40" s="54"/>
      <c r="C40" s="33"/>
      <c r="D40" s="73"/>
      <c r="E40" s="37"/>
    </row>
    <row r="41" spans="2:5" x14ac:dyDescent="0.25">
      <c r="B41" s="53" t="s">
        <v>116</v>
      </c>
      <c r="C41" s="30"/>
      <c r="D41" s="103">
        <f>SUM(D31:D40)</f>
        <v>12636403</v>
      </c>
      <c r="E41" s="103">
        <f>SUM(E31:E40)</f>
        <v>24906551</v>
      </c>
    </row>
    <row r="42" spans="2:5" ht="15.75" thickBot="1" x14ac:dyDescent="0.3">
      <c r="B42" s="104"/>
      <c r="C42" s="105"/>
      <c r="D42" s="108"/>
      <c r="E42" s="107"/>
    </row>
    <row r="43" spans="2:5" ht="15.75" thickTop="1" x14ac:dyDescent="0.25">
      <c r="B43" s="54"/>
      <c r="C43" s="33"/>
      <c r="D43" s="73"/>
      <c r="E43" s="37"/>
    </row>
    <row r="44" spans="2:5" x14ac:dyDescent="0.25">
      <c r="B44" s="53" t="s">
        <v>117</v>
      </c>
      <c r="C44" s="33"/>
      <c r="D44" s="73"/>
      <c r="E44" s="37"/>
    </row>
    <row r="45" spans="2:5" x14ac:dyDescent="0.25">
      <c r="B45" s="54" t="s">
        <v>118</v>
      </c>
      <c r="C45" s="33"/>
      <c r="D45" s="73">
        <v>12646104</v>
      </c>
      <c r="E45" s="115">
        <v>24528132</v>
      </c>
    </row>
    <row r="46" spans="2:5" x14ac:dyDescent="0.25">
      <c r="B46" s="54" t="s">
        <v>119</v>
      </c>
      <c r="C46" s="33"/>
      <c r="D46" s="73">
        <v>57502</v>
      </c>
      <c r="E46" s="115">
        <v>345549</v>
      </c>
    </row>
    <row r="47" spans="2:5" ht="15.75" thickBot="1" x14ac:dyDescent="0.3">
      <c r="B47" s="65"/>
      <c r="C47" s="35"/>
      <c r="D47" s="102"/>
      <c r="E47" s="59"/>
    </row>
    <row r="48" spans="2:5" x14ac:dyDescent="0.25">
      <c r="B48" s="54"/>
      <c r="C48" s="33"/>
      <c r="D48" s="73"/>
      <c r="E48" s="37"/>
    </row>
    <row r="49" spans="2:5" x14ac:dyDescent="0.25">
      <c r="B49" s="53" t="s">
        <v>120</v>
      </c>
      <c r="C49" s="30"/>
      <c r="D49" s="103">
        <f>SUM(D45:D48)</f>
        <v>12703606</v>
      </c>
      <c r="E49" s="103">
        <f>SUM(E45:E48)</f>
        <v>24873681</v>
      </c>
    </row>
    <row r="50" spans="2:5" ht="15.75" thickBot="1" x14ac:dyDescent="0.3">
      <c r="B50" s="104"/>
      <c r="C50" s="105"/>
      <c r="D50" s="106"/>
      <c r="E50" s="107"/>
    </row>
    <row r="51" spans="2:5" ht="15.75" thickTop="1" x14ac:dyDescent="0.25">
      <c r="B51" s="54"/>
      <c r="C51" s="33"/>
      <c r="D51" s="73"/>
      <c r="E51" s="37"/>
    </row>
    <row r="52" spans="2:5" x14ac:dyDescent="0.25">
      <c r="B52" s="53" t="s">
        <v>121</v>
      </c>
      <c r="C52" s="33"/>
      <c r="D52" s="73"/>
      <c r="E52" s="37"/>
    </row>
    <row r="53" spans="2:5" x14ac:dyDescent="0.25">
      <c r="B53" s="54" t="s">
        <v>118</v>
      </c>
      <c r="C53" s="33"/>
      <c r="D53" s="73">
        <f>D45+D34</f>
        <v>12578901</v>
      </c>
      <c r="E53" s="101">
        <v>24561002</v>
      </c>
    </row>
    <row r="54" spans="2:5" x14ac:dyDescent="0.25">
      <c r="B54" s="54" t="s">
        <v>122</v>
      </c>
      <c r="C54" s="33"/>
      <c r="D54" s="73">
        <f>D46</f>
        <v>57502</v>
      </c>
      <c r="E54" s="116">
        <f>E46</f>
        <v>345549</v>
      </c>
    </row>
    <row r="55" spans="2:5" ht="15.75" thickBot="1" x14ac:dyDescent="0.3">
      <c r="B55" s="65"/>
      <c r="C55" s="35"/>
      <c r="D55" s="102"/>
      <c r="E55" s="59"/>
    </row>
    <row r="56" spans="2:5" x14ac:dyDescent="0.25">
      <c r="B56" s="54"/>
      <c r="C56" s="33"/>
      <c r="D56" s="73"/>
      <c r="E56" s="37"/>
    </row>
    <row r="57" spans="2:5" x14ac:dyDescent="0.25">
      <c r="B57" s="53" t="s">
        <v>116</v>
      </c>
      <c r="C57" s="33"/>
      <c r="D57" s="103">
        <f>SUM(D53:D56)</f>
        <v>12636403</v>
      </c>
      <c r="E57" s="103">
        <f>SUM(E53:E56)</f>
        <v>24906551</v>
      </c>
    </row>
    <row r="58" spans="2:5" ht="15.75" thickBot="1" x14ac:dyDescent="0.3">
      <c r="B58" s="104"/>
      <c r="C58" s="105"/>
      <c r="D58" s="106"/>
      <c r="E58" s="107"/>
    </row>
    <row r="59" spans="2:5" ht="15.75" thickTop="1" x14ac:dyDescent="0.25"/>
  </sheetData>
  <mergeCells count="6">
    <mergeCell ref="C12:C13"/>
    <mergeCell ref="D12:D13"/>
    <mergeCell ref="E12:E13"/>
    <mergeCell ref="C34:C38"/>
    <mergeCell ref="D34:D38"/>
    <mergeCell ref="E34:E38"/>
  </mergeCells>
  <pageMargins left="0.7" right="0.7" top="0.75" bottom="0.75" header="0.3" footer="0.3"/>
  <pageSetup paperSize="9" orientation="portrait" horizontalDpi="0" verticalDpi="0" r:id="rId1"/>
  <ignoredErrors>
    <ignoredError sqref="E6:E7 E42:E44 E9 E13 E18:E19 E21 E23:E24 E26:E27 E29:E30 E32:E33 E47:E48 E50:E52 E55:E5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workbookViewId="0">
      <selection activeCell="C4" sqref="C4"/>
    </sheetView>
  </sheetViews>
  <sheetFormatPr defaultRowHeight="15" x14ac:dyDescent="0.25"/>
  <cols>
    <col min="1" max="1" width="59.7109375" customWidth="1"/>
    <col min="2" max="2" width="19.85546875" customWidth="1"/>
    <col min="3" max="3" width="15.85546875" customWidth="1"/>
    <col min="5" max="5" width="10.85546875" bestFit="1" customWidth="1"/>
    <col min="6" max="6" width="13.140625" customWidth="1"/>
  </cols>
  <sheetData>
    <row r="1" spans="1:3" x14ac:dyDescent="0.25">
      <c r="A1" s="49" t="s">
        <v>50</v>
      </c>
    </row>
    <row r="5" spans="1:3" x14ac:dyDescent="0.25">
      <c r="A5" s="137" t="s">
        <v>0</v>
      </c>
      <c r="B5" s="3" t="s">
        <v>2</v>
      </c>
      <c r="C5" s="3" t="s">
        <v>2</v>
      </c>
    </row>
    <row r="6" spans="1:3" x14ac:dyDescent="0.25">
      <c r="A6" s="137"/>
      <c r="B6" s="3" t="s">
        <v>3</v>
      </c>
      <c r="C6" s="3" t="s">
        <v>3</v>
      </c>
    </row>
    <row r="7" spans="1:3" ht="15.75" thickBot="1" x14ac:dyDescent="0.3">
      <c r="A7" s="138"/>
      <c r="B7" s="4" t="s">
        <v>4</v>
      </c>
      <c r="C7" s="4" t="s">
        <v>5</v>
      </c>
    </row>
    <row r="8" spans="1:3" x14ac:dyDescent="0.25">
      <c r="A8" s="42"/>
      <c r="B8" s="20"/>
      <c r="C8" s="20"/>
    </row>
    <row r="9" spans="1:3" x14ac:dyDescent="0.25">
      <c r="A9" s="5" t="s">
        <v>6</v>
      </c>
      <c r="B9" s="1"/>
      <c r="C9" s="1"/>
    </row>
    <row r="10" spans="1:3" x14ac:dyDescent="0.25">
      <c r="A10" s="7" t="s">
        <v>7</v>
      </c>
      <c r="B10" s="9">
        <v>78730568</v>
      </c>
      <c r="C10" s="9">
        <v>78107181</v>
      </c>
    </row>
    <row r="11" spans="1:3" x14ac:dyDescent="0.25">
      <c r="A11" s="1" t="s">
        <v>8</v>
      </c>
      <c r="B11" s="10">
        <v>63691163</v>
      </c>
      <c r="C11" s="10">
        <v>58730039</v>
      </c>
    </row>
    <row r="12" spans="1:3" x14ac:dyDescent="0.25">
      <c r="A12" s="1" t="s">
        <v>9</v>
      </c>
      <c r="B12" s="10">
        <v>2157038</v>
      </c>
      <c r="C12" s="10">
        <v>3379181</v>
      </c>
    </row>
    <row r="13" spans="1:3" x14ac:dyDescent="0.25">
      <c r="A13" s="1" t="s">
        <v>10</v>
      </c>
      <c r="B13" s="10">
        <v>12113290</v>
      </c>
      <c r="C13" s="10">
        <v>13595115</v>
      </c>
    </row>
    <row r="14" spans="1:3" x14ac:dyDescent="0.25">
      <c r="A14" s="1" t="s">
        <v>11</v>
      </c>
      <c r="B14" s="10">
        <v>411225</v>
      </c>
      <c r="C14" s="10">
        <v>659175</v>
      </c>
    </row>
    <row r="15" spans="1:3" x14ac:dyDescent="0.25">
      <c r="A15" s="1" t="s">
        <v>12</v>
      </c>
      <c r="B15" s="10">
        <v>357852</v>
      </c>
      <c r="C15" s="10">
        <v>1743671</v>
      </c>
    </row>
    <row r="16" spans="1:3" x14ac:dyDescent="0.25">
      <c r="A16" s="5" t="s">
        <v>13</v>
      </c>
      <c r="B16" s="9">
        <v>-66378269</v>
      </c>
      <c r="C16" s="9">
        <v>-58524292</v>
      </c>
    </row>
    <row r="17" spans="1:6" x14ac:dyDescent="0.25">
      <c r="A17" s="1" t="s">
        <v>14</v>
      </c>
      <c r="B17" s="10">
        <v>-19696804</v>
      </c>
      <c r="C17" s="10">
        <v>-22615328</v>
      </c>
    </row>
    <row r="18" spans="1:6" x14ac:dyDescent="0.25">
      <c r="A18" s="1" t="s">
        <v>15</v>
      </c>
      <c r="B18" s="10">
        <v>-23267063</v>
      </c>
      <c r="C18" s="10">
        <v>-16186584</v>
      </c>
    </row>
    <row r="19" spans="1:6" x14ac:dyDescent="0.25">
      <c r="A19" s="1" t="s">
        <v>16</v>
      </c>
      <c r="B19" s="10">
        <v>-6887229</v>
      </c>
      <c r="C19" s="10">
        <v>-8307231</v>
      </c>
    </row>
    <row r="20" spans="1:6" x14ac:dyDescent="0.25">
      <c r="A20" s="1" t="s">
        <v>17</v>
      </c>
      <c r="B20" s="10">
        <v>-8618220</v>
      </c>
      <c r="C20" s="10">
        <v>-3518212</v>
      </c>
    </row>
    <row r="21" spans="1:6" x14ac:dyDescent="0.25">
      <c r="A21" s="1" t="s">
        <v>18</v>
      </c>
      <c r="B21" s="10">
        <v>-934797</v>
      </c>
      <c r="C21" s="10">
        <v>-898342</v>
      </c>
    </row>
    <row r="22" spans="1:6" x14ac:dyDescent="0.25">
      <c r="A22" s="1" t="s">
        <v>19</v>
      </c>
      <c r="B22" s="10">
        <v>-4307377</v>
      </c>
      <c r="C22" s="10">
        <v>-4691559</v>
      </c>
    </row>
    <row r="23" spans="1:6" x14ac:dyDescent="0.25">
      <c r="A23" s="1" t="s">
        <v>20</v>
      </c>
      <c r="B23" s="10">
        <v>-2666779</v>
      </c>
      <c r="C23" s="10">
        <v>-2307036</v>
      </c>
    </row>
    <row r="24" spans="1:6" ht="15.75" thickBot="1" x14ac:dyDescent="0.3">
      <c r="A24" s="11"/>
      <c r="B24" s="13"/>
      <c r="C24" s="13"/>
    </row>
    <row r="25" spans="1:6" x14ac:dyDescent="0.25">
      <c r="A25" s="42"/>
      <c r="B25" s="20"/>
      <c r="C25" s="20"/>
    </row>
    <row r="26" spans="1:6" ht="26.25" customHeight="1" x14ac:dyDescent="0.25">
      <c r="A26" s="5" t="s">
        <v>21</v>
      </c>
      <c r="B26" s="9">
        <v>12352299</v>
      </c>
      <c r="C26" s="9">
        <v>19582889</v>
      </c>
      <c r="E26" s="8"/>
      <c r="F26" s="8"/>
    </row>
    <row r="27" spans="1:6" ht="24.75" customHeight="1" x14ac:dyDescent="0.25">
      <c r="A27" s="5" t="s">
        <v>22</v>
      </c>
      <c r="B27" s="9">
        <v>-36846</v>
      </c>
      <c r="C27" s="9">
        <v>3517918</v>
      </c>
    </row>
    <row r="28" spans="1:6" ht="15.75" thickBot="1" x14ac:dyDescent="0.3">
      <c r="A28" s="13"/>
      <c r="B28" s="13"/>
      <c r="C28" s="13"/>
    </row>
    <row r="29" spans="1:6" x14ac:dyDescent="0.25">
      <c r="A29" s="42"/>
      <c r="B29" s="20"/>
      <c r="C29" s="20"/>
    </row>
    <row r="30" spans="1:6" x14ac:dyDescent="0.25">
      <c r="A30" s="5" t="s">
        <v>23</v>
      </c>
      <c r="B30" s="5"/>
      <c r="C30" s="6"/>
    </row>
    <row r="31" spans="1:6" x14ac:dyDescent="0.25">
      <c r="A31" s="14" t="s">
        <v>7</v>
      </c>
      <c r="B31" s="9">
        <v>19103726</v>
      </c>
      <c r="C31" s="9">
        <v>9841879</v>
      </c>
    </row>
    <row r="32" spans="1:6" x14ac:dyDescent="0.25">
      <c r="A32" s="1" t="s">
        <v>24</v>
      </c>
      <c r="B32" s="15" t="s">
        <v>25</v>
      </c>
      <c r="C32" s="10">
        <v>169214</v>
      </c>
    </row>
    <row r="33" spans="1:6" x14ac:dyDescent="0.25">
      <c r="A33" s="1" t="s">
        <v>26</v>
      </c>
      <c r="B33" s="10">
        <v>13699709</v>
      </c>
      <c r="C33" s="10">
        <v>5981025</v>
      </c>
    </row>
    <row r="34" spans="1:6" ht="24" x14ac:dyDescent="0.25">
      <c r="A34" s="1" t="s">
        <v>27</v>
      </c>
      <c r="B34" s="10">
        <v>1272346</v>
      </c>
      <c r="C34" s="10">
        <v>1656344</v>
      </c>
    </row>
    <row r="35" spans="1:6" x14ac:dyDescent="0.25">
      <c r="A35" s="1" t="s">
        <v>12</v>
      </c>
      <c r="B35" s="10">
        <v>4131671</v>
      </c>
      <c r="C35" s="10">
        <v>2035296</v>
      </c>
    </row>
    <row r="36" spans="1:6" x14ac:dyDescent="0.25">
      <c r="A36" s="14" t="s">
        <v>13</v>
      </c>
      <c r="B36" s="9">
        <v>-24371385</v>
      </c>
      <c r="C36" s="9">
        <v>-17280942</v>
      </c>
    </row>
    <row r="37" spans="1:6" x14ac:dyDescent="0.25">
      <c r="A37" s="1" t="s">
        <v>28</v>
      </c>
      <c r="B37" s="10">
        <v>-10411825</v>
      </c>
      <c r="C37" s="10">
        <v>-10623009</v>
      </c>
    </row>
    <row r="38" spans="1:6" x14ac:dyDescent="0.25">
      <c r="A38" s="1" t="s">
        <v>29</v>
      </c>
      <c r="B38" s="10">
        <v>-101378</v>
      </c>
      <c r="C38" s="10">
        <v>-70767</v>
      </c>
    </row>
    <row r="39" spans="1:6" x14ac:dyDescent="0.25">
      <c r="A39" s="1" t="s">
        <v>30</v>
      </c>
      <c r="B39" s="10">
        <v>-11539929</v>
      </c>
      <c r="C39" s="10">
        <v>-4807317</v>
      </c>
    </row>
    <row r="40" spans="1:6" x14ac:dyDescent="0.25">
      <c r="A40" s="1" t="s">
        <v>20</v>
      </c>
      <c r="B40" s="10">
        <v>-2318253</v>
      </c>
      <c r="C40" s="10">
        <v>-1779849</v>
      </c>
    </row>
    <row r="41" spans="1:6" ht="15.75" thickBot="1" x14ac:dyDescent="0.3">
      <c r="A41" s="13"/>
      <c r="B41" s="12"/>
      <c r="C41" s="13"/>
    </row>
    <row r="42" spans="1:6" x14ac:dyDescent="0.25">
      <c r="A42" s="42"/>
      <c r="B42" s="21"/>
      <c r="C42" s="20"/>
    </row>
    <row r="43" spans="1:6" ht="24" x14ac:dyDescent="0.25">
      <c r="A43" s="5" t="s">
        <v>31</v>
      </c>
      <c r="B43" s="9">
        <v>-5267659</v>
      </c>
      <c r="C43" s="9">
        <v>-7439063</v>
      </c>
      <c r="E43" s="8"/>
      <c r="F43" s="8"/>
    </row>
    <row r="44" spans="1:6" ht="24.75" thickBot="1" x14ac:dyDescent="0.3">
      <c r="A44" s="11" t="s">
        <v>32</v>
      </c>
      <c r="B44" s="16">
        <v>27559</v>
      </c>
      <c r="C44" s="51">
        <v>-2162052</v>
      </c>
    </row>
    <row r="45" spans="1:6" x14ac:dyDescent="0.25">
      <c r="A45" s="43"/>
      <c r="B45" s="44"/>
      <c r="C45" s="44"/>
    </row>
    <row r="46" spans="1:6" x14ac:dyDescent="0.25">
      <c r="A46" s="17"/>
      <c r="B46" s="18"/>
      <c r="C46" s="18"/>
    </row>
    <row r="47" spans="1:6" x14ac:dyDescent="0.25">
      <c r="A47" s="5" t="s">
        <v>33</v>
      </c>
      <c r="B47" s="6"/>
      <c r="C47" s="6"/>
    </row>
    <row r="48" spans="1:6" x14ac:dyDescent="0.25">
      <c r="A48" s="14" t="s">
        <v>7</v>
      </c>
      <c r="B48" s="9">
        <v>6795733</v>
      </c>
      <c r="C48" s="9">
        <v>9273676</v>
      </c>
    </row>
    <row r="49" spans="1:6" x14ac:dyDescent="0.25">
      <c r="A49" s="1" t="s">
        <v>34</v>
      </c>
      <c r="B49" s="10">
        <v>3635149</v>
      </c>
      <c r="C49" s="10">
        <v>3800000</v>
      </c>
    </row>
    <row r="50" spans="1:6" x14ac:dyDescent="0.25">
      <c r="A50" s="1" t="s">
        <v>35</v>
      </c>
      <c r="B50" s="10">
        <v>3148692</v>
      </c>
      <c r="C50" s="10">
        <v>5473676</v>
      </c>
    </row>
    <row r="51" spans="1:6" x14ac:dyDescent="0.25">
      <c r="A51" s="1" t="s">
        <v>12</v>
      </c>
      <c r="B51" s="10">
        <v>11892</v>
      </c>
      <c r="C51" s="15" t="s">
        <v>25</v>
      </c>
    </row>
    <row r="52" spans="1:6" x14ac:dyDescent="0.25">
      <c r="A52" s="14" t="s">
        <v>13</v>
      </c>
      <c r="B52" s="9">
        <v>-28526920</v>
      </c>
      <c r="C52" s="9">
        <v>-13341902</v>
      </c>
    </row>
    <row r="53" spans="1:6" x14ac:dyDescent="0.25">
      <c r="A53" s="1" t="s">
        <v>36</v>
      </c>
      <c r="B53" s="10">
        <v>-3825816</v>
      </c>
      <c r="C53" s="10">
        <v>-8723206</v>
      </c>
    </row>
    <row r="54" spans="1:6" x14ac:dyDescent="0.25">
      <c r="A54" s="1" t="s">
        <v>37</v>
      </c>
      <c r="B54" s="10">
        <v>-24593707</v>
      </c>
      <c r="C54" s="10">
        <v>-4295286</v>
      </c>
    </row>
    <row r="55" spans="1:6" x14ac:dyDescent="0.25">
      <c r="A55" s="1" t="s">
        <v>38</v>
      </c>
      <c r="B55" s="10">
        <v>-2661</v>
      </c>
      <c r="C55" s="15">
        <v>-977</v>
      </c>
    </row>
    <row r="56" spans="1:6" x14ac:dyDescent="0.25">
      <c r="A56" s="1" t="s">
        <v>20</v>
      </c>
      <c r="B56" s="10">
        <v>-104736</v>
      </c>
      <c r="C56" s="10">
        <v>-322433</v>
      </c>
    </row>
    <row r="57" spans="1:6" ht="24" x14ac:dyDescent="0.25">
      <c r="A57" s="5" t="s">
        <v>39</v>
      </c>
      <c r="B57" s="9">
        <v>-21731187</v>
      </c>
      <c r="C57" s="9">
        <v>-4068226</v>
      </c>
      <c r="E57" s="8"/>
      <c r="F57" s="8"/>
    </row>
    <row r="58" spans="1:6" ht="24.75" thickBot="1" x14ac:dyDescent="0.3">
      <c r="A58" s="11" t="s">
        <v>40</v>
      </c>
      <c r="B58" s="48"/>
      <c r="C58" s="16">
        <v>-1893128</v>
      </c>
    </row>
    <row r="59" spans="1:6" x14ac:dyDescent="0.25">
      <c r="A59" s="5"/>
      <c r="B59" s="2"/>
      <c r="C59" s="19"/>
    </row>
    <row r="60" spans="1:6" ht="24.75" thickBot="1" x14ac:dyDescent="0.3">
      <c r="A60" s="11" t="s">
        <v>41</v>
      </c>
      <c r="B60" s="16">
        <v>-430543</v>
      </c>
      <c r="C60" s="16">
        <v>-395348</v>
      </c>
    </row>
    <row r="61" spans="1:6" x14ac:dyDescent="0.25">
      <c r="A61" s="42"/>
      <c r="B61" s="45"/>
      <c r="C61" s="45"/>
    </row>
    <row r="62" spans="1:6" x14ac:dyDescent="0.25">
      <c r="A62" s="22" t="s">
        <v>42</v>
      </c>
      <c r="B62" s="9">
        <v>-15077090</v>
      </c>
      <c r="C62" s="9">
        <v>7680252</v>
      </c>
    </row>
    <row r="63" spans="1:6" ht="15.75" thickBot="1" x14ac:dyDescent="0.3">
      <c r="A63" s="23" t="s">
        <v>43</v>
      </c>
      <c r="B63" s="16">
        <v>-9287</v>
      </c>
      <c r="C63" s="16">
        <v>-537262</v>
      </c>
      <c r="E63" s="8"/>
      <c r="F63" s="8"/>
    </row>
    <row r="64" spans="1:6" x14ac:dyDescent="0.25">
      <c r="A64" s="42"/>
      <c r="B64" s="45"/>
      <c r="C64" s="45"/>
    </row>
    <row r="65" spans="1:3" x14ac:dyDescent="0.25">
      <c r="A65" s="5" t="s">
        <v>44</v>
      </c>
      <c r="B65" s="9">
        <v>32730644</v>
      </c>
      <c r="C65" s="9">
        <v>18608593</v>
      </c>
    </row>
    <row r="66" spans="1:3" x14ac:dyDescent="0.25">
      <c r="A66" s="5"/>
      <c r="B66" s="19"/>
      <c r="C66" s="19"/>
    </row>
    <row r="67" spans="1:3" ht="24" x14ac:dyDescent="0.25">
      <c r="A67" s="1" t="s">
        <v>45</v>
      </c>
      <c r="B67" s="9">
        <v>32719043</v>
      </c>
      <c r="C67" s="9">
        <v>17350461</v>
      </c>
    </row>
    <row r="68" spans="1:3" x14ac:dyDescent="0.25">
      <c r="A68" s="1" t="s">
        <v>46</v>
      </c>
      <c r="B68" s="9">
        <v>11601</v>
      </c>
      <c r="C68" s="9">
        <v>1258132</v>
      </c>
    </row>
    <row r="69" spans="1:3" x14ac:dyDescent="0.25">
      <c r="A69" s="5"/>
      <c r="B69" s="19"/>
      <c r="C69" s="19"/>
    </row>
    <row r="70" spans="1:3" x14ac:dyDescent="0.25">
      <c r="A70" s="5" t="s">
        <v>47</v>
      </c>
      <c r="B70" s="9">
        <v>17653554</v>
      </c>
      <c r="C70" s="9">
        <v>26288845</v>
      </c>
    </row>
    <row r="71" spans="1:3" x14ac:dyDescent="0.25">
      <c r="A71" s="5"/>
      <c r="B71" s="19"/>
      <c r="C71" s="19"/>
    </row>
    <row r="72" spans="1:3" ht="24" x14ac:dyDescent="0.25">
      <c r="A72" s="1" t="s">
        <v>48</v>
      </c>
      <c r="B72" s="9">
        <v>17651240</v>
      </c>
      <c r="C72" s="9">
        <v>25567975</v>
      </c>
    </row>
    <row r="73" spans="1:3" x14ac:dyDescent="0.25">
      <c r="A73" s="1" t="s">
        <v>49</v>
      </c>
      <c r="B73" s="9">
        <v>2314</v>
      </c>
      <c r="C73" s="9">
        <v>720870</v>
      </c>
    </row>
    <row r="74" spans="1:3" ht="15.75" thickBot="1" x14ac:dyDescent="0.3">
      <c r="A74" s="24"/>
      <c r="B74" s="25"/>
      <c r="C74" s="26"/>
    </row>
    <row r="75" spans="1:3" ht="15.75" thickTop="1" x14ac:dyDescent="0.25">
      <c r="A75" s="41"/>
      <c r="B75" s="46"/>
      <c r="C75" s="47"/>
    </row>
    <row r="76" spans="1:3" x14ac:dyDescent="0.25">
      <c r="A76" s="27"/>
      <c r="B76" s="50"/>
      <c r="C76" s="50"/>
    </row>
    <row r="77" spans="1:3" x14ac:dyDescent="0.25">
      <c r="B77" s="8"/>
      <c r="C77" s="8"/>
    </row>
  </sheetData>
  <mergeCells count="1">
    <mergeCell ref="A5:A7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43"/>
  <sheetViews>
    <sheetView topLeftCell="A34" workbookViewId="0">
      <selection activeCell="G28" sqref="G28"/>
    </sheetView>
  </sheetViews>
  <sheetFormatPr defaultRowHeight="15" x14ac:dyDescent="0.25"/>
  <cols>
    <col min="3" max="3" width="42" customWidth="1"/>
    <col min="5" max="10" width="13.5703125" customWidth="1"/>
  </cols>
  <sheetData>
    <row r="3" spans="3:10" x14ac:dyDescent="0.25">
      <c r="D3" s="139" t="s">
        <v>125</v>
      </c>
      <c r="E3" s="139"/>
      <c r="F3" s="139"/>
      <c r="G3" s="139"/>
      <c r="H3" s="139"/>
      <c r="I3" s="139"/>
      <c r="J3" s="139" t="s">
        <v>126</v>
      </c>
    </row>
    <row r="4" spans="3:10" x14ac:dyDescent="0.25">
      <c r="D4" s="139"/>
      <c r="E4" s="139"/>
      <c r="F4" s="139"/>
      <c r="G4" s="139"/>
      <c r="H4" s="139"/>
      <c r="I4" s="139"/>
      <c r="J4" s="139"/>
    </row>
    <row r="5" spans="3:10" ht="15.75" thickBot="1" x14ac:dyDescent="0.3">
      <c r="D5" s="139"/>
      <c r="E5" s="139"/>
      <c r="F5" s="139"/>
      <c r="G5" s="139"/>
      <c r="H5" s="139"/>
      <c r="I5" s="139"/>
      <c r="J5" s="139"/>
    </row>
    <row r="6" spans="3:10" x14ac:dyDescent="0.25">
      <c r="D6" s="139"/>
      <c r="E6" s="117" t="s">
        <v>127</v>
      </c>
      <c r="F6" s="117" t="s">
        <v>128</v>
      </c>
      <c r="G6" s="141" t="s">
        <v>129</v>
      </c>
      <c r="H6" s="141" t="s">
        <v>130</v>
      </c>
      <c r="I6" s="141" t="s">
        <v>131</v>
      </c>
      <c r="J6" s="139"/>
    </row>
    <row r="7" spans="3:10" x14ac:dyDescent="0.25">
      <c r="D7" s="139"/>
      <c r="E7" s="118" t="s">
        <v>132</v>
      </c>
      <c r="F7" s="118" t="s">
        <v>133</v>
      </c>
      <c r="G7" s="142"/>
      <c r="H7" s="142"/>
      <c r="I7" s="142"/>
      <c r="J7" s="139"/>
    </row>
    <row r="8" spans="3:10" ht="15.75" thickBot="1" x14ac:dyDescent="0.3">
      <c r="D8" s="140"/>
      <c r="E8" s="119"/>
      <c r="F8" s="120" t="s">
        <v>134</v>
      </c>
      <c r="G8" s="140"/>
      <c r="H8" s="140"/>
      <c r="I8" s="140"/>
      <c r="J8" s="140"/>
    </row>
    <row r="10" spans="3:10" x14ac:dyDescent="0.25">
      <c r="C10" s="53" t="s">
        <v>135</v>
      </c>
      <c r="D10" s="144"/>
      <c r="E10" s="143">
        <v>373314888</v>
      </c>
      <c r="F10" s="143">
        <v>127639377</v>
      </c>
      <c r="G10" s="143">
        <v>12481878</v>
      </c>
      <c r="H10" s="143">
        <f>SUM(E10:G11)</f>
        <v>513436143</v>
      </c>
      <c r="I10" s="143">
        <v>3159992</v>
      </c>
      <c r="J10" s="143">
        <v>516596135</v>
      </c>
    </row>
    <row r="11" spans="3:10" x14ac:dyDescent="0.25">
      <c r="C11" s="53" t="s">
        <v>142</v>
      </c>
      <c r="D11" s="144"/>
      <c r="E11" s="143"/>
      <c r="F11" s="143"/>
      <c r="G11" s="143"/>
      <c r="H11" s="143"/>
      <c r="I11" s="143"/>
      <c r="J11" s="143"/>
    </row>
    <row r="12" spans="3:10" ht="15.75" thickBot="1" x14ac:dyDescent="0.3">
      <c r="C12" s="104"/>
      <c r="D12" s="25"/>
      <c r="E12" s="24"/>
      <c r="F12" s="24"/>
      <c r="G12" s="24"/>
      <c r="H12" s="24"/>
      <c r="I12" s="24"/>
      <c r="J12" s="24"/>
    </row>
    <row r="13" spans="3:10" ht="15.75" thickTop="1" x14ac:dyDescent="0.25">
      <c r="C13" s="53"/>
      <c r="D13" s="30"/>
      <c r="E13" s="28"/>
      <c r="F13" s="28"/>
      <c r="G13" s="28"/>
      <c r="H13" s="28"/>
      <c r="I13" s="28"/>
      <c r="J13" s="28"/>
    </row>
    <row r="14" spans="3:10" x14ac:dyDescent="0.25">
      <c r="C14" s="54" t="s">
        <v>136</v>
      </c>
      <c r="D14" s="33"/>
      <c r="E14" s="121">
        <v>0</v>
      </c>
      <c r="F14" s="121">
        <v>0</v>
      </c>
      <c r="G14" s="122">
        <v>-27883943</v>
      </c>
      <c r="H14" s="122">
        <v>-27883943</v>
      </c>
      <c r="I14" s="122">
        <v>680786</v>
      </c>
      <c r="J14" s="122">
        <v>-27203157</v>
      </c>
    </row>
    <row r="15" spans="3:10" x14ac:dyDescent="0.25">
      <c r="C15" s="54" t="s">
        <v>137</v>
      </c>
      <c r="D15" s="33"/>
      <c r="E15" s="121">
        <v>0</v>
      </c>
      <c r="F15" s="122">
        <v>-93247</v>
      </c>
      <c r="G15" s="28" t="s">
        <v>25</v>
      </c>
      <c r="H15" s="122">
        <v>-93247</v>
      </c>
      <c r="I15" s="28" t="s">
        <v>25</v>
      </c>
      <c r="J15" s="122">
        <v>-93247</v>
      </c>
    </row>
    <row r="16" spans="3:10" ht="15.75" thickBot="1" x14ac:dyDescent="0.3">
      <c r="C16" s="65"/>
      <c r="D16" s="35"/>
      <c r="E16" s="36"/>
      <c r="F16" s="36"/>
      <c r="G16" s="36"/>
      <c r="H16" s="36"/>
      <c r="I16" s="36"/>
      <c r="J16" s="36"/>
    </row>
    <row r="17" spans="3:10" x14ac:dyDescent="0.25">
      <c r="C17" s="54"/>
      <c r="D17" s="33"/>
      <c r="E17" s="28"/>
      <c r="F17" s="28"/>
      <c r="G17" s="28"/>
      <c r="H17" s="28"/>
      <c r="I17" s="28"/>
      <c r="J17" s="28"/>
    </row>
    <row r="18" spans="3:10" x14ac:dyDescent="0.25">
      <c r="C18" s="53" t="s">
        <v>138</v>
      </c>
      <c r="D18" s="33"/>
      <c r="E18" s="121">
        <v>0</v>
      </c>
      <c r="F18" s="123">
        <v>-93247</v>
      </c>
      <c r="G18" s="123">
        <v>-27883943</v>
      </c>
      <c r="H18" s="123">
        <v>-27977190</v>
      </c>
      <c r="I18" s="123">
        <v>680786</v>
      </c>
      <c r="J18" s="123">
        <v>-27296404</v>
      </c>
    </row>
    <row r="19" spans="3:10" ht="15.75" thickBot="1" x14ac:dyDescent="0.3">
      <c r="C19" s="65"/>
      <c r="D19" s="35"/>
      <c r="E19" s="36"/>
      <c r="F19" s="36"/>
      <c r="G19" s="36"/>
      <c r="H19" s="36"/>
      <c r="I19" s="36"/>
      <c r="J19" s="36"/>
    </row>
    <row r="20" spans="3:10" x14ac:dyDescent="0.25">
      <c r="C20" s="54"/>
      <c r="D20" s="33"/>
      <c r="E20" s="28"/>
      <c r="F20" s="28"/>
      <c r="G20" s="28"/>
      <c r="H20" s="28"/>
      <c r="I20" s="28"/>
      <c r="J20" s="28"/>
    </row>
    <row r="21" spans="3:10" x14ac:dyDescent="0.25">
      <c r="C21" s="28" t="s">
        <v>139</v>
      </c>
      <c r="D21" s="33">
        <v>16</v>
      </c>
      <c r="E21" s="121">
        <v>0</v>
      </c>
      <c r="F21" s="121">
        <v>0</v>
      </c>
      <c r="G21" s="122">
        <v>-1951020</v>
      </c>
      <c r="H21" s="122">
        <v>-1951020</v>
      </c>
      <c r="I21" s="28" t="s">
        <v>25</v>
      </c>
      <c r="J21" s="122">
        <v>-1951020</v>
      </c>
    </row>
    <row r="22" spans="3:10" ht="24" x14ac:dyDescent="0.25">
      <c r="C22" s="28" t="s">
        <v>140</v>
      </c>
      <c r="D22" s="33"/>
      <c r="E22" s="121">
        <v>0</v>
      </c>
      <c r="F22" s="121">
        <v>0</v>
      </c>
      <c r="G22" s="28" t="s">
        <v>25</v>
      </c>
      <c r="H22" s="28" t="s">
        <v>25</v>
      </c>
      <c r="I22" s="122">
        <v>-3133138</v>
      </c>
      <c r="J22" s="122">
        <v>-3133138</v>
      </c>
    </row>
    <row r="23" spans="3:10" x14ac:dyDescent="0.25">
      <c r="C23" s="54" t="s">
        <v>141</v>
      </c>
      <c r="D23" s="33">
        <v>16</v>
      </c>
      <c r="E23" s="121">
        <v>0</v>
      </c>
      <c r="F23" s="121">
        <v>0</v>
      </c>
      <c r="G23" s="122">
        <v>-4704897</v>
      </c>
      <c r="H23" s="122">
        <v>-4704897</v>
      </c>
      <c r="I23" s="28" t="s">
        <v>25</v>
      </c>
      <c r="J23" s="122">
        <v>-4704897</v>
      </c>
    </row>
    <row r="24" spans="3:10" ht="15.75" thickBot="1" x14ac:dyDescent="0.3">
      <c r="C24" s="65"/>
      <c r="D24" s="35"/>
      <c r="E24" s="36"/>
      <c r="F24" s="36"/>
      <c r="G24" s="36"/>
      <c r="H24" s="36"/>
      <c r="I24" s="36"/>
      <c r="J24" s="36"/>
    </row>
    <row r="25" spans="3:10" x14ac:dyDescent="0.25">
      <c r="C25" s="53"/>
      <c r="D25" s="30"/>
      <c r="E25" s="32"/>
      <c r="F25" s="32"/>
      <c r="G25" s="32"/>
      <c r="H25" s="32"/>
      <c r="I25" s="32"/>
      <c r="J25" s="32"/>
    </row>
    <row r="26" spans="3:10" x14ac:dyDescent="0.25">
      <c r="C26" s="53" t="s">
        <v>135</v>
      </c>
      <c r="D26" s="144"/>
      <c r="E26" s="145">
        <v>373314888</v>
      </c>
      <c r="F26" s="145">
        <v>127546130</v>
      </c>
      <c r="G26" s="145">
        <v>-22057982</v>
      </c>
      <c r="H26" s="143">
        <v>478803036</v>
      </c>
      <c r="I26" s="143">
        <v>707640</v>
      </c>
      <c r="J26" s="145">
        <v>479510676</v>
      </c>
    </row>
    <row r="27" spans="3:10" x14ac:dyDescent="0.25">
      <c r="C27" s="53" t="s">
        <v>52</v>
      </c>
      <c r="D27" s="144"/>
      <c r="E27" s="145"/>
      <c r="F27" s="145"/>
      <c r="G27" s="145"/>
      <c r="H27" s="143"/>
      <c r="I27" s="143"/>
      <c r="J27" s="145"/>
    </row>
    <row r="28" spans="3:10" ht="15.75" thickBot="1" x14ac:dyDescent="0.3">
      <c r="C28" s="65"/>
      <c r="D28" s="35"/>
      <c r="E28" s="36"/>
      <c r="F28" s="36"/>
      <c r="G28" s="36"/>
      <c r="H28" s="36"/>
      <c r="I28" s="36"/>
      <c r="J28" s="36"/>
    </row>
    <row r="29" spans="3:10" x14ac:dyDescent="0.25">
      <c r="C29" s="124"/>
      <c r="D29" s="40"/>
      <c r="E29" s="39"/>
      <c r="F29" s="39"/>
      <c r="G29" s="39"/>
      <c r="H29" s="39"/>
      <c r="I29" s="39"/>
      <c r="J29" s="39"/>
    </row>
    <row r="30" spans="3:10" x14ac:dyDescent="0.25">
      <c r="C30" s="54" t="s">
        <v>136</v>
      </c>
      <c r="E30" s="121">
        <v>0</v>
      </c>
      <c r="F30" s="121">
        <v>0</v>
      </c>
      <c r="G30" s="121">
        <f>'[1]Ф1-Ф2'!$L$46</f>
        <v>12646104</v>
      </c>
      <c r="H30" s="125">
        <f>SUM(E30:G30)</f>
        <v>12646104</v>
      </c>
      <c r="I30" s="121">
        <f>[1]BS_PL_RE!$NV$137</f>
        <v>57502</v>
      </c>
      <c r="J30" s="125">
        <f>SUM(H30:I30)</f>
        <v>12703606</v>
      </c>
    </row>
    <row r="31" spans="3:10" x14ac:dyDescent="0.25">
      <c r="C31" s="54" t="s">
        <v>137</v>
      </c>
      <c r="E31" s="121">
        <v>0</v>
      </c>
      <c r="F31" s="121">
        <v>0</v>
      </c>
      <c r="G31" s="121">
        <v>0</v>
      </c>
      <c r="H31" s="125">
        <f>SUM(E31:G31)</f>
        <v>0</v>
      </c>
      <c r="J31" s="125">
        <f>SUM(H31:I31)</f>
        <v>0</v>
      </c>
    </row>
    <row r="32" spans="3:10" x14ac:dyDescent="0.25">
      <c r="E32" s="121"/>
      <c r="J32" s="125"/>
    </row>
    <row r="33" spans="3:10" x14ac:dyDescent="0.25">
      <c r="C33" s="53" t="s">
        <v>138</v>
      </c>
      <c r="E33" s="126">
        <f>SUM(E30:E31)</f>
        <v>0</v>
      </c>
      <c r="F33" s="126">
        <f t="shared" ref="F33:J33" si="0">SUM(F30:F31)</f>
        <v>0</v>
      </c>
      <c r="G33" s="126">
        <f t="shared" si="0"/>
        <v>12646104</v>
      </c>
      <c r="H33" s="126">
        <f t="shared" si="0"/>
        <v>12646104</v>
      </c>
      <c r="I33" s="126">
        <f t="shared" si="0"/>
        <v>57502</v>
      </c>
      <c r="J33" s="126">
        <f t="shared" si="0"/>
        <v>12703606</v>
      </c>
    </row>
    <row r="34" spans="3:10" ht="15.75" thickBot="1" x14ac:dyDescent="0.3">
      <c r="C34" s="65"/>
      <c r="D34" s="35"/>
      <c r="E34" s="36"/>
      <c r="F34" s="36"/>
      <c r="G34" s="36"/>
      <c r="H34" s="36"/>
      <c r="I34" s="36"/>
      <c r="J34" s="36"/>
    </row>
    <row r="36" spans="3:10" x14ac:dyDescent="0.25">
      <c r="C36" s="28" t="s">
        <v>139</v>
      </c>
      <c r="E36" s="121">
        <v>0</v>
      </c>
      <c r="F36" s="121">
        <v>0</v>
      </c>
      <c r="G36" s="121">
        <f>[1]BS_PL_RE!$OC$70</f>
        <v>-403615</v>
      </c>
      <c r="H36" s="121">
        <f>SUM(E36:G36)</f>
        <v>-403615</v>
      </c>
      <c r="I36" s="121">
        <v>0</v>
      </c>
      <c r="J36" s="125">
        <f>SUM(H36:I36)</f>
        <v>-403615</v>
      </c>
    </row>
    <row r="37" spans="3:10" ht="24" x14ac:dyDescent="0.25">
      <c r="C37" s="28" t="s">
        <v>140</v>
      </c>
      <c r="E37" s="121">
        <v>0</v>
      </c>
      <c r="F37" s="121">
        <v>0</v>
      </c>
      <c r="G37" s="121">
        <v>0</v>
      </c>
      <c r="H37" s="121">
        <f>SUM(E37:G37)</f>
        <v>0</v>
      </c>
      <c r="I37" s="121">
        <v>0</v>
      </c>
      <c r="J37" s="125">
        <f t="shared" ref="J37:J38" si="1">SUM(H37:I37)</f>
        <v>0</v>
      </c>
    </row>
    <row r="38" spans="3:10" x14ac:dyDescent="0.25">
      <c r="C38" s="54" t="s">
        <v>141</v>
      </c>
      <c r="E38" s="121">
        <v>0</v>
      </c>
      <c r="F38" s="121">
        <v>0</v>
      </c>
      <c r="G38" s="121">
        <v>0</v>
      </c>
      <c r="H38" s="121">
        <f>SUM(E38:G38)</f>
        <v>0</v>
      </c>
      <c r="I38" s="121">
        <v>0</v>
      </c>
      <c r="J38" s="125">
        <f t="shared" si="1"/>
        <v>0</v>
      </c>
    </row>
    <row r="39" spans="3:10" ht="15.75" thickBot="1" x14ac:dyDescent="0.3">
      <c r="C39" s="65"/>
      <c r="D39" s="35"/>
      <c r="E39" s="36"/>
      <c r="F39" s="36"/>
      <c r="G39" s="36"/>
      <c r="H39" s="36"/>
      <c r="I39" s="36"/>
      <c r="J39" s="36"/>
    </row>
    <row r="40" spans="3:10" x14ac:dyDescent="0.25">
      <c r="C40" s="124"/>
      <c r="D40" s="40"/>
      <c r="E40" s="39"/>
      <c r="F40" s="39"/>
      <c r="G40" s="39"/>
      <c r="H40" s="39"/>
      <c r="I40" s="39"/>
      <c r="J40" s="39"/>
    </row>
    <row r="41" spans="3:10" x14ac:dyDescent="0.25">
      <c r="C41" s="53" t="s">
        <v>135</v>
      </c>
    </row>
    <row r="42" spans="3:10" x14ac:dyDescent="0.25">
      <c r="C42" s="53" t="s">
        <v>51</v>
      </c>
      <c r="E42" s="127">
        <f>SUM(E33:E38)+E26</f>
        <v>373314888</v>
      </c>
      <c r="F42" s="127">
        <f t="shared" ref="F42:J42" si="2">SUM(F33:F38)+F26</f>
        <v>127546130</v>
      </c>
      <c r="G42" s="127">
        <f t="shared" si="2"/>
        <v>-9815493</v>
      </c>
      <c r="H42" s="127">
        <f t="shared" si="2"/>
        <v>491045525</v>
      </c>
      <c r="I42" s="127">
        <f t="shared" si="2"/>
        <v>765142</v>
      </c>
      <c r="J42" s="127">
        <f t="shared" si="2"/>
        <v>491810667</v>
      </c>
    </row>
    <row r="43" spans="3:10" ht="15.75" thickBot="1" x14ac:dyDescent="0.3">
      <c r="C43" s="65"/>
      <c r="D43" s="35"/>
      <c r="E43" s="128"/>
      <c r="F43" s="128"/>
      <c r="G43" s="128"/>
      <c r="H43" s="128"/>
      <c r="I43" s="128"/>
      <c r="J43" s="128"/>
    </row>
  </sheetData>
  <mergeCells count="20">
    <mergeCell ref="J10:J11"/>
    <mergeCell ref="D26:D27"/>
    <mergeCell ref="E26:E27"/>
    <mergeCell ref="F26:F27"/>
    <mergeCell ref="G26:G27"/>
    <mergeCell ref="H26:H27"/>
    <mergeCell ref="I26:I27"/>
    <mergeCell ref="J26:J27"/>
    <mergeCell ref="D10:D11"/>
    <mergeCell ref="E10:E11"/>
    <mergeCell ref="F10:F11"/>
    <mergeCell ref="G10:G11"/>
    <mergeCell ref="H10:H11"/>
    <mergeCell ref="I10:I11"/>
    <mergeCell ref="D3:I5"/>
    <mergeCell ref="J3:J8"/>
    <mergeCell ref="D6:D8"/>
    <mergeCell ref="G6:G8"/>
    <mergeCell ref="H6:H8"/>
    <mergeCell ref="I6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F1</vt:lpstr>
      <vt:lpstr>F2</vt:lpstr>
      <vt:lpstr>F3</vt:lpstr>
      <vt:lpstr>F4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Жунусова Ляззат</dc:creator>
  <cp:lastModifiedBy>b.kaldybayev</cp:lastModifiedBy>
  <dcterms:created xsi:type="dcterms:W3CDTF">2018-05-11T15:40:09Z</dcterms:created>
  <dcterms:modified xsi:type="dcterms:W3CDTF">2018-05-15T14:18:05Z</dcterms:modified>
</cp:coreProperties>
</file>