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4355" windowHeight="6225" firstSheet="1" activeTab="2"/>
  </bookViews>
  <sheets>
    <sheet name="ОСВ" sheetId="1" state="hidden" r:id="rId1"/>
    <sheet name="Ф1" sheetId="2" r:id="rId2"/>
    <sheet name="Ф2" sheetId="3" r:id="rId3"/>
    <sheet name="Ф3" sheetId="13" state="hidden" r:id="rId4"/>
    <sheet name="Ф4" sheetId="12" state="hidden" r:id="rId5"/>
    <sheet name="Расходы" sheetId="17" state="hidden" r:id="rId6"/>
    <sheet name="ФД" sheetId="18" state="hidden" r:id="rId7"/>
    <sheet name="ФР" sheetId="19" state="hidden" r:id="rId8"/>
  </sheets>
  <externalReferences>
    <externalReference r:id="rId9"/>
    <externalReference r:id="rId10"/>
  </externalReferences>
  <definedNames>
    <definedName name="_xlnm._FilterDatabase" localSheetId="0" hidden="1">ОСВ!$A$7:$O$154</definedName>
    <definedName name="_xlnm._FilterDatabase" localSheetId="5" hidden="1">Расходы!$A$17:$N$115</definedName>
  </definedNames>
  <calcPr calcId="125725"/>
</workbook>
</file>

<file path=xl/calcChain.xml><?xml version="1.0" encoding="utf-8"?>
<calcChain xmlns="http://schemas.openxmlformats.org/spreadsheetml/2006/main">
  <c r="C66" i="13"/>
  <c r="C26" i="3"/>
  <c r="C25"/>
  <c r="C23"/>
  <c r="C22"/>
  <c r="C70" i="12"/>
  <c r="C74" i="2"/>
  <c r="C23"/>
  <c r="D41" i="18"/>
  <c r="K7" i="17"/>
  <c r="K2"/>
  <c r="K6"/>
  <c r="K5"/>
  <c r="K4"/>
  <c r="K8"/>
  <c r="K9"/>
  <c r="K3"/>
  <c r="K13" l="1"/>
  <c r="C49" i="2"/>
  <c r="C40"/>
  <c r="C24" i="13" l="1"/>
  <c r="D33"/>
  <c r="D17"/>
  <c r="C74"/>
  <c r="C78"/>
  <c r="C72"/>
  <c r="C67"/>
  <c r="C48"/>
  <c r="C61"/>
  <c r="C56"/>
  <c r="C57"/>
  <c r="C58"/>
  <c r="C52"/>
  <c r="C51"/>
  <c r="C42" l="1"/>
  <c r="C33"/>
  <c r="C32"/>
  <c r="C30"/>
  <c r="C29"/>
  <c r="C28"/>
  <c r="C27"/>
  <c r="C23"/>
  <c r="C20"/>
  <c r="D84" i="2"/>
  <c r="C57" l="1"/>
  <c r="C39" l="1"/>
  <c r="C28" i="3" l="1"/>
  <c r="C18"/>
  <c r="C14"/>
  <c r="C61" i="2"/>
  <c r="C54"/>
  <c r="C65"/>
  <c r="C78"/>
  <c r="C77"/>
  <c r="C30"/>
  <c r="C27"/>
  <c r="C31"/>
  <c r="C29"/>
  <c r="C28"/>
  <c r="C42"/>
  <c r="C47"/>
  <c r="C44"/>
  <c r="C32" l="1"/>
  <c r="C79" l="1"/>
  <c r="D49"/>
  <c r="D80" i="13" l="1"/>
  <c r="D72"/>
  <c r="D76"/>
  <c r="D69"/>
  <c r="D52"/>
  <c r="D79" i="2" l="1"/>
  <c r="D50"/>
  <c r="D64" i="13"/>
  <c r="D36"/>
  <c r="D49" l="1"/>
  <c r="D62" s="1"/>
  <c r="D70"/>
  <c r="D77" s="1"/>
  <c r="D81" i="2"/>
  <c r="D72"/>
  <c r="D62"/>
  <c r="D33"/>
  <c r="D51" s="1"/>
  <c r="D82" l="1"/>
  <c r="G47" i="12"/>
  <c r="G49" s="1"/>
  <c r="I48"/>
  <c r="H63"/>
  <c r="F63"/>
  <c r="E63"/>
  <c r="D63"/>
  <c r="I77"/>
  <c r="I76"/>
  <c r="I75"/>
  <c r="I73"/>
  <c r="I72"/>
  <c r="I71"/>
  <c r="I47"/>
  <c r="H47"/>
  <c r="H49" s="1"/>
  <c r="F47"/>
  <c r="F49" s="1"/>
  <c r="E47"/>
  <c r="E49" s="1"/>
  <c r="D47"/>
  <c r="D49" s="1"/>
  <c r="C47"/>
  <c r="C49" s="1"/>
  <c r="F78" l="1"/>
  <c r="E78"/>
  <c r="D78"/>
  <c r="H78"/>
  <c r="I49"/>
  <c r="D25" i="13"/>
  <c r="D34" l="1"/>
  <c r="D79" s="1"/>
  <c r="D81" s="1"/>
  <c r="D16" i="3" l="1"/>
  <c r="D21" s="1"/>
  <c r="D27" s="1"/>
  <c r="D29" s="1"/>
  <c r="D31" s="1"/>
  <c r="D47" s="1"/>
  <c r="D83" i="2"/>
  <c r="C81"/>
  <c r="C72"/>
  <c r="C62"/>
  <c r="C50" l="1"/>
  <c r="C82"/>
  <c r="C70" i="13" l="1"/>
  <c r="C36" l="1"/>
  <c r="C49"/>
  <c r="C64"/>
  <c r="C77" s="1"/>
  <c r="C25"/>
  <c r="C17"/>
  <c r="C62" l="1"/>
  <c r="C34"/>
  <c r="C79" l="1"/>
  <c r="C81" s="1"/>
  <c r="I70" i="12"/>
  <c r="C63"/>
  <c r="C78" s="1"/>
  <c r="C16" i="3"/>
  <c r="C21" l="1"/>
  <c r="C27" s="1"/>
  <c r="C29" l="1"/>
  <c r="C31" l="1"/>
  <c r="C33" i="2"/>
  <c r="C51" s="1"/>
  <c r="C47" i="3" l="1"/>
  <c r="G51" i="12" s="1"/>
  <c r="C83" i="2"/>
  <c r="C84"/>
  <c r="I51" i="12" l="1"/>
  <c r="G50"/>
  <c r="I50" s="1"/>
  <c r="G63"/>
  <c r="I74"/>
  <c r="I63" s="1"/>
  <c r="G78" l="1"/>
  <c r="I78"/>
</calcChain>
</file>

<file path=xl/comments1.xml><?xml version="1.0" encoding="utf-8"?>
<comments xmlns="http://schemas.openxmlformats.org/spreadsheetml/2006/main">
  <authors>
    <author>sh.momynkulova</author>
  </authors>
  <commentList>
    <comment ref="K47" authorId="0">
      <text>
        <r>
          <rPr>
            <b/>
            <sz val="9"/>
            <color indexed="81"/>
            <rFont val="Tahoma"/>
            <family val="2"/>
            <charset val="204"/>
          </rPr>
          <t>sh.momynkulova:</t>
        </r>
        <r>
          <rPr>
            <sz val="9"/>
            <color indexed="81"/>
            <rFont val="Tahoma"/>
            <family val="2"/>
            <charset val="204"/>
          </rPr>
          <t xml:space="preserve">
движ. по возн, несниж.остаток, 
НС 1052</t>
        </r>
      </text>
    </comment>
    <comment ref="K58" authorId="0">
      <text>
        <r>
          <rPr>
            <b/>
            <sz val="9"/>
            <color indexed="81"/>
            <rFont val="Tahoma"/>
            <family val="2"/>
            <charset val="204"/>
          </rPr>
          <t>sh.momynkulova:</t>
        </r>
        <r>
          <rPr>
            <sz val="9"/>
            <color indexed="81"/>
            <rFont val="Tahoma"/>
            <family val="2"/>
            <charset val="204"/>
          </rPr>
          <t xml:space="preserve">
1052
</t>
        </r>
      </text>
    </comment>
  </commentList>
</comments>
</file>

<file path=xl/sharedStrings.xml><?xml version="1.0" encoding="utf-8"?>
<sst xmlns="http://schemas.openxmlformats.org/spreadsheetml/2006/main" count="1664" uniqueCount="621">
  <si>
    <t xml:space="preserve">Акционерное Общество "Самрук-Энерго"                                                                      </t>
  </si>
  <si>
    <t>Оборотно-сальдовая ведомость</t>
  </si>
  <si>
    <t>Выводимые данные: сумма</t>
  </si>
  <si>
    <t>Счет</t>
  </si>
  <si>
    <t>Сальдо на начало периода</t>
  </si>
  <si>
    <t>Оборот за период</t>
  </si>
  <si>
    <t>Сальдо на конец периода</t>
  </si>
  <si>
    <t>Код</t>
  </si>
  <si>
    <t>Наименование</t>
  </si>
  <si>
    <t>Дебет</t>
  </si>
  <si>
    <t>Кредит</t>
  </si>
  <si>
    <t>Денежные средства</t>
  </si>
  <si>
    <t>Денежные средства в кассе</t>
  </si>
  <si>
    <t>Денежные средства в пути</t>
  </si>
  <si>
    <t>Конвертация валюты</t>
  </si>
  <si>
    <t>Денежные средства на текущих банковских счетах</t>
  </si>
  <si>
    <t>Денежные средства на карт-счетах</t>
  </si>
  <si>
    <t>Денежные средства на сберегательных счетах</t>
  </si>
  <si>
    <t>Денежные средства на сберегательных счетах (до 3-х месяцев)</t>
  </si>
  <si>
    <t>Денежные средства на сберегательных счетах (более 3-х месяцев)</t>
  </si>
  <si>
    <t>Краткосрочные финансовые инвестиции</t>
  </si>
  <si>
    <t>Краткосрочные предоставленные займы</t>
  </si>
  <si>
    <t>Краткосрочная финансовая помощь - Номинальная стоимость</t>
  </si>
  <si>
    <t>Краткосрочные предоставленные займы - Номинальная стоимость</t>
  </si>
  <si>
    <t>Краткосрочная часть долгосрочных займов выданных - Номинальная стоимость</t>
  </si>
  <si>
    <t>Краткосрочные инвестиции, удерживаемые до погашения</t>
  </si>
  <si>
    <t>Краткосрочные финансовые инвестиции, имеющиеся в наличие для продажи</t>
  </si>
  <si>
    <t>Краткосрочная дебиторская задолженность</t>
  </si>
  <si>
    <t>Краткосрочная дебиторская задолженность дочерних организаций</t>
  </si>
  <si>
    <t>Краткосрочная дебиторская задолженность работников</t>
  </si>
  <si>
    <t>Краткосрочная задолженность подотчетных лиц</t>
  </si>
  <si>
    <t>Краткосрочная дебиторская задолженность работников по заработной плате</t>
  </si>
  <si>
    <t>Краткосрочные вознаграждения к получению</t>
  </si>
  <si>
    <t>Краткосрочные начисленные дивиденды по акциям (долям участия)</t>
  </si>
  <si>
    <t>Краткосрочные начисленные вознаграждения по предоставленным займам дочерним организациям</t>
  </si>
  <si>
    <t>Краткосрочные начисленные вознаграждения по депозитам</t>
  </si>
  <si>
    <t>Прочая краткосрочная дебиторская задолженность</t>
  </si>
  <si>
    <t>Запасы</t>
  </si>
  <si>
    <t>Сырье и материалы</t>
  </si>
  <si>
    <t>Текущие налоговые активы</t>
  </si>
  <si>
    <t>Корпоративный подоходный налог</t>
  </si>
  <si>
    <t>Налог на добавленную стоимость</t>
  </si>
  <si>
    <t>Прочие налоги и другие обязательные платежи в бюджет</t>
  </si>
  <si>
    <t>Долгосрочные активы, предназначенные для продажи</t>
  </si>
  <si>
    <t>Прочие краткосрочные активы</t>
  </si>
  <si>
    <t>Авансы выданные под выполнение работ и оказание услуг</t>
  </si>
  <si>
    <t>Краткосрочные расходы будущих периодов</t>
  </si>
  <si>
    <t>Долгосрочные финансовые инвестиции</t>
  </si>
  <si>
    <t>Долгосрочные предоставленные займы</t>
  </si>
  <si>
    <t>Долгосрочные займы выданные - Номинальная стоимость</t>
  </si>
  <si>
    <t>Долгосрочные займы выданные - Дисконт</t>
  </si>
  <si>
    <t>Долгосрочные долговые ценные бумаги - Дисконт</t>
  </si>
  <si>
    <t>Долгосрочные инвестиции, удерживаемые до погашения</t>
  </si>
  <si>
    <t>Долгосрочные финансовые инвестиции, имеющиеся в наличие для продажи</t>
  </si>
  <si>
    <t>Инвестиции</t>
  </si>
  <si>
    <t>Инвестиции учитываемые методом долевого участия</t>
  </si>
  <si>
    <t>Резерв по обесценению инвестиций учитываемые методом долевого участия</t>
  </si>
  <si>
    <t>Инвестиции в Дочерние Организации</t>
  </si>
  <si>
    <t>Резерв по обесценению инвестиций в дочерние организации</t>
  </si>
  <si>
    <t>Основные средства</t>
  </si>
  <si>
    <t>Амортизация основных средств</t>
  </si>
  <si>
    <t>Нематериальные активы</t>
  </si>
  <si>
    <t>Прочие нематериальные активы</t>
  </si>
  <si>
    <t>Амортизация прочих нематериальных активов</t>
  </si>
  <si>
    <t>Отложенные налоговые активы</t>
  </si>
  <si>
    <t>Отложенные налоговые активы по корпоративному подоходному налогу</t>
  </si>
  <si>
    <t>Прочие долгосрочные активы</t>
  </si>
  <si>
    <t>Расходы будущих периодов</t>
  </si>
  <si>
    <t>Незавершенное строительство</t>
  </si>
  <si>
    <t>Прочие прочие долгосрочные активы</t>
  </si>
  <si>
    <t>Краткосрочные финансовые обязательства</t>
  </si>
  <si>
    <t>Краткосрочные займы полученные от организаций осуществляющие банковские операции без лицензии уполномоченого органа и НБ</t>
  </si>
  <si>
    <t>Текущая часть долгосрочных займов, финансовой помощи группы компаний Самрук-Казына -  Номинальная стоимость</t>
  </si>
  <si>
    <t>Текущая часть долгосрочных займов, финансовой помощи группы компаний Самрук-Казына - Дисконт</t>
  </si>
  <si>
    <t>Краткосрочная кредиторская задолженность по дивидендам и доходам участников</t>
  </si>
  <si>
    <t>Начисленные дивиденды по простым акциям</t>
  </si>
  <si>
    <t>Прочие краткосрочные финансовые обязательства</t>
  </si>
  <si>
    <t>Обязательства по налогам</t>
  </si>
  <si>
    <t>Корпоративный подоходный налог подлежащий уплате</t>
  </si>
  <si>
    <t>Индивидуальный подоходный налог</t>
  </si>
  <si>
    <t>Социальный налог</t>
  </si>
  <si>
    <t>Земельный налог</t>
  </si>
  <si>
    <t>Налог на транспортные средства</t>
  </si>
  <si>
    <t>Налог на имущество</t>
  </si>
  <si>
    <t>Прочие налоги</t>
  </si>
  <si>
    <t>Обязательства по другим обязательным и добровольным платежам</t>
  </si>
  <si>
    <t>Обязательства по социальному страхованию</t>
  </si>
  <si>
    <t>Обязательства по пенсионным отчислениям</t>
  </si>
  <si>
    <t>Краткосрочная кредиторская задолженность</t>
  </si>
  <si>
    <t>Краткосрочная кредиторская задолженность поставщикам и подрядчикам</t>
  </si>
  <si>
    <t>Краткосрочная кредиторская задолженность дочерним организациям</t>
  </si>
  <si>
    <t>Краткосрочная задолженность по оплате труда</t>
  </si>
  <si>
    <t>Краткосрочные вознаграждения к выплате</t>
  </si>
  <si>
    <t>Краткосрочные вознаграждения по займам группы Самрук-Казына</t>
  </si>
  <si>
    <t>Начисленные вознаграждения по выпущенным ценным бумагам</t>
  </si>
  <si>
    <t>Прочая краткосрочная кредиторская задолженность</t>
  </si>
  <si>
    <t>Задолженность по исполнительным листам</t>
  </si>
  <si>
    <t>Задолженность перед подотчетными лицами</t>
  </si>
  <si>
    <t>Краткосрочные оценочные обязательства</t>
  </si>
  <si>
    <t>Краткосрочные оценочные обязательства по вознаграждениям работникам</t>
  </si>
  <si>
    <t>Долгосрочные финансовые обязательства</t>
  </si>
  <si>
    <t>Долгосрочные займы полученные от организаций осуществляющие банковские операции без лицензии уполномоченного органа и НБ</t>
  </si>
  <si>
    <t>Займы, финансовая помощь группы компаний Самрук-Казына - Номинальная стоимость</t>
  </si>
  <si>
    <t>Выпущенные долговые ценные бумаги - Номинальная стоимость</t>
  </si>
  <si>
    <t>Займы, финансовая помощь группы компаний Самрук-Казына - Дисконт</t>
  </si>
  <si>
    <t>Выпущенные долговые ценные бумаги - Дисконт</t>
  </si>
  <si>
    <t>Отложенные налоговые обязательства</t>
  </si>
  <si>
    <t>Отложенные налоговые обязательства по корпоративному подоходному налогу</t>
  </si>
  <si>
    <t>Уставный капитал</t>
  </si>
  <si>
    <t>Простые акции</t>
  </si>
  <si>
    <t>Неоплаченный капитал</t>
  </si>
  <si>
    <t>Неоплаченные простые акции</t>
  </si>
  <si>
    <t>Резервы</t>
  </si>
  <si>
    <t>Прочие резервы</t>
  </si>
  <si>
    <t>Нераспределенная прибыль непокрытый убыток</t>
  </si>
  <si>
    <t>Нераспределенная прибыль (непокрытый убыток) отчетного года</t>
  </si>
  <si>
    <t>Нераспределенная прибыль непокрытый убыток предыдущих лет</t>
  </si>
  <si>
    <t>Итоговая прибыль итоговый убыток</t>
  </si>
  <si>
    <t>Итоговая прибыль (итоговый убыток)</t>
  </si>
  <si>
    <t>Доходы от финансирования</t>
  </si>
  <si>
    <t>Доходы по вознаграждениям</t>
  </si>
  <si>
    <t>Доходы по вознаграждениям - Вознаграждение (купон) по договору</t>
  </si>
  <si>
    <t>Доходы по вознаграждениям - Амортизация дисконта</t>
  </si>
  <si>
    <t>Доходы по дивидендам</t>
  </si>
  <si>
    <t>Прочие доходы</t>
  </si>
  <si>
    <t>Доходы от курсовой разницы</t>
  </si>
  <si>
    <t>Административные расходы</t>
  </si>
  <si>
    <t>Административные расходы идущие на вычет по КПН</t>
  </si>
  <si>
    <t>Административные расходы по методу начисления</t>
  </si>
  <si>
    <t>Административные расходы не идущие на вычет по КПН</t>
  </si>
  <si>
    <t>Расходы на финансирование</t>
  </si>
  <si>
    <t>Расходы по вознаграждениям</t>
  </si>
  <si>
    <t>Прочие расходы на финансирование</t>
  </si>
  <si>
    <t>Прочие расходы</t>
  </si>
  <si>
    <t>Расходы по курсовой разнице</t>
  </si>
  <si>
    <t>Расходы по корпоративному подоходному налогу</t>
  </si>
  <si>
    <t>На начало отчетного периода</t>
  </si>
  <si>
    <t>На конец отчетного периода</t>
  </si>
  <si>
    <t>Разведочные и оценочные активы</t>
  </si>
  <si>
    <t>Инвестиции в дочерние организации</t>
  </si>
  <si>
    <t xml:space="preserve">Займы выданные </t>
  </si>
  <si>
    <t>Финансовые активы</t>
  </si>
  <si>
    <t>Производные финансовые инструменты</t>
  </si>
  <si>
    <t>Дебиторская задолженность</t>
  </si>
  <si>
    <t>Товарно-материальные запасы</t>
  </si>
  <si>
    <t>Предоплата по подоходному налогу</t>
  </si>
  <si>
    <t>НДС к возмещению</t>
  </si>
  <si>
    <t>Денежные средства и их эквиваленты</t>
  </si>
  <si>
    <t>Эмиссионный доход</t>
  </si>
  <si>
    <t xml:space="preserve">Дополнительно оплаченный капитал </t>
  </si>
  <si>
    <t xml:space="preserve">Нераспределённая прибыль </t>
  </si>
  <si>
    <t>Доля неконтролирующих собственников</t>
  </si>
  <si>
    <t>Займы полученные</t>
  </si>
  <si>
    <t xml:space="preserve">Отложенные налоговые обязательства </t>
  </si>
  <si>
    <t xml:space="preserve">Кредиторская задолженность </t>
  </si>
  <si>
    <t>Прочие долгосрочные обязательства</t>
  </si>
  <si>
    <t>Обязательства по прочим налогам и обязательным платежам</t>
  </si>
  <si>
    <t>Прочие текущие обязательства</t>
  </si>
  <si>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</si>
  <si>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</si>
  <si>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</si>
  <si>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</si>
  <si>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</si>
  <si>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</si>
  <si>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Организационно-правовая форма: Акционерное общество</t>
  </si>
  <si>
    <t>Субъект предпринимательства: Крупный</t>
  </si>
  <si>
    <t>Бухгалтерский баланс</t>
  </si>
  <si>
    <t>тыс. тенге</t>
  </si>
  <si>
    <t>Наименование статьи</t>
  </si>
  <si>
    <t>Код строки</t>
  </si>
  <si>
    <t>Активы</t>
  </si>
  <si>
    <t>I. Краткосрочные активы:</t>
  </si>
  <si>
    <t>010</t>
  </si>
  <si>
    <t>Финансовые активы, имеющиеся в наличии для продажи</t>
  </si>
  <si>
    <t>011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</si>
  <si>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</si>
  <si>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</si>
  <si>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</si>
  <si>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</si>
  <si>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</si>
  <si>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</si>
  <si>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</si>
  <si>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</si>
  <si>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</si>
  <si>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</si>
  <si>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</si>
  <si>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018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</si>
  <si>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</si>
  <si>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</si>
  <si>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</si>
  <si>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</si>
  <si>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</si>
  <si>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</si>
  <si>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</si>
  <si>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</si>
  <si>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Биологические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</si>
  <si>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</si>
  <si>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</si>
  <si>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</si>
  <si>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</si>
  <si>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</si>
  <si>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</si>
  <si>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</si>
  <si>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</si>
  <si>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</si>
  <si>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</si>
  <si>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</si>
  <si>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</si>
  <si>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</si>
  <si>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</si>
  <si>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</si>
  <si>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</si>
  <si>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</si>
  <si>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</si>
  <si>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</si>
  <si>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Выкупленные собственные долевые инструменты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</si>
  <si>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</si>
  <si>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</si>
  <si>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</si>
  <si>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</si>
  <si>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</si>
  <si>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</si>
  <si>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>Главный бухгалтер: Тулекова Сауле Бекзадаевна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</si>
  <si>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</si>
  <si>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</si>
  <si>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</si>
  <si>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</si>
  <si>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</si>
  <si>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</si>
  <si>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</si>
  <si>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</si>
  <si>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</si>
  <si>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</si>
  <si>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</si>
  <si>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</si>
  <si>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</si>
  <si>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</si>
  <si>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</si>
  <si>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</si>
  <si>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</si>
  <si>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</si>
  <si>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</si>
  <si>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</si>
  <si>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</si>
  <si>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</si>
  <si>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</si>
  <si>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</si>
  <si>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</si>
  <si>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</si>
  <si>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</si>
  <si>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</si>
  <si>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</si>
  <si>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</si>
  <si>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</si>
  <si>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</si>
  <si>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</si>
  <si>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</si>
  <si>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</si>
  <si>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</si>
  <si>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</si>
  <si>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</si>
  <si>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</si>
  <si>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</si>
  <si>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</si>
  <si>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</si>
  <si>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</si>
  <si>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</si>
  <si>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</si>
  <si>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</si>
  <si>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</si>
  <si>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</si>
  <si>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</si>
  <si>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</si>
  <si>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</si>
  <si>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</si>
  <si>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Наименование организации: Акционерное общество "Самрук-Энерго"</t>
  </si>
  <si>
    <t>Займы выданные (-)</t>
  </si>
  <si>
    <t>Инвестиции в ассоциированные организации, Инвестиции в совместно-контролируемые организации</t>
  </si>
  <si>
    <t>Инвестиции в ассоциированные организации, Инвестиции в совместно-контролируемые организации (-)</t>
  </si>
  <si>
    <t>Инвестиции в дочерние организации (-)</t>
  </si>
  <si>
    <t xml:space="preserve">Прочие долгосрочные активы </t>
  </si>
  <si>
    <t>Займы полученные (-)</t>
  </si>
  <si>
    <t>Финансовый доход</t>
  </si>
  <si>
    <t xml:space="preserve">Доход (убыток) от курсовой разницы </t>
  </si>
  <si>
    <t xml:space="preserve">Прочие неоперационные доходы </t>
  </si>
  <si>
    <t xml:space="preserve">Общие и административные расходы </t>
  </si>
  <si>
    <t xml:space="preserve">Финансовые затраты </t>
  </si>
  <si>
    <t>Доход (убыток) от курсовой разницы  (-)</t>
  </si>
  <si>
    <t>Итого капитал</t>
  </si>
  <si>
    <t>Восстановление обесценения активов</t>
  </si>
  <si>
    <t>Субконто</t>
  </si>
  <si>
    <t>Итого</t>
  </si>
  <si>
    <t>Доход от выбытия основных средств</t>
  </si>
  <si>
    <t>1. Движение денежных средств по операционной деятельности</t>
  </si>
  <si>
    <t>1.1. Поступление денежных средств, всего</t>
  </si>
  <si>
    <t>прочая выручка</t>
  </si>
  <si>
    <t>дивиденды</t>
  </si>
  <si>
    <t>полученные вознаграждения (проценты)</t>
  </si>
  <si>
    <t>Полученные вознаграждения по средствам в кредитных учреждениях</t>
  </si>
  <si>
    <t>Полученные вознаграждения по денежным средствам)</t>
  </si>
  <si>
    <t>Полученные вознаграждения по финансовым активам (долговым ценным бумагам)</t>
  </si>
  <si>
    <t>Поступления по выпущенным долговым ценным бумагам (облигациям)</t>
  </si>
  <si>
    <t>прочие поступления</t>
  </si>
  <si>
    <t>1.2.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</si>
  <si>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</si>
  <si>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</si>
  <si>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</si>
  <si>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(процентов)</t>
  </si>
  <si>
    <t>Выплата вознаграждения по  займам полученным</t>
  </si>
  <si>
    <t>Выплата вознаграждения по долговым ценным бумагам (облигациям)</t>
  </si>
  <si>
    <t>корпоративный подоходный налог</t>
  </si>
  <si>
    <t>другие платежи в бюджет</t>
  </si>
  <si>
    <t>Выплата основного долга по долгосрочным займам полученным</t>
  </si>
  <si>
    <t>выплаты по операциям с иностранной валютой</t>
  </si>
  <si>
    <t>прочие выплаты</t>
  </si>
  <si>
    <t xml:space="preserve">2. Движение денежных средств по инвестиционной деятельности </t>
  </si>
  <si>
    <t>2.1. Поступление денежных средств, всего</t>
  </si>
  <si>
    <t>Возврат банковских вкладов</t>
  </si>
  <si>
    <t>Погашение краткосрочных займов выданных (для реального сектора)</t>
  </si>
  <si>
    <t>Прочие поступления</t>
  </si>
  <si>
    <t>2.2. Выбытие денежных средств, всего</t>
  </si>
  <si>
    <t xml:space="preserve">Приобретение основных средств </t>
  </si>
  <si>
    <t>Приобретение нематериальных активов</t>
  </si>
  <si>
    <t>Приобретение дочерних организаций</t>
  </si>
  <si>
    <t>Приобретение долговых инструментов (для реального сектора)</t>
  </si>
  <si>
    <t>Размещение банковских вкладов</t>
  </si>
  <si>
    <t>Прочие выплаты</t>
  </si>
  <si>
    <t xml:space="preserve">3. Движение денежных средств по финансовой деятельности </t>
  </si>
  <si>
    <t>3.1. Поступление денежных средств, всего</t>
  </si>
  <si>
    <t>3.2. Выбытие денежных средств, всего</t>
  </si>
  <si>
    <t xml:space="preserve"> - акционерам материнской компании</t>
  </si>
  <si>
    <t>Прочие выплаты:</t>
  </si>
  <si>
    <t xml:space="preserve">Влияние изменений обменного курса на сальдо денежных средств в иностранной валюте </t>
  </si>
  <si>
    <t xml:space="preserve">4. Чистое изменение денежных средств и их эквивалентов </t>
  </si>
  <si>
    <t>Денежные средства и их эквиваленты на начало периода</t>
  </si>
  <si>
    <t>Денежные средства и их эквиваленты на конец периода</t>
  </si>
  <si>
    <t>Долевой компонент конвертируемых инструментов (за минусом налогового эффекта)</t>
  </si>
  <si>
    <t>Среднегодовая численность работников: 155 чел.</t>
  </si>
  <si>
    <t>Приложение 6</t>
  </si>
  <si>
    <t>Форма 4</t>
  </si>
  <si>
    <t>Отчет об изменениях в капитале</t>
  </si>
  <si>
    <t>Наименование компонентов</t>
  </si>
  <si>
    <t>Капитал материнской организации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</si>
  <si>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</si>
  <si>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</si>
  <si>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</si>
  <si>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</si>
  <si>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</si>
  <si>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</si>
  <si>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</si>
  <si>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</si>
  <si>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</si>
  <si>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</si>
  <si>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</si>
  <si>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</si>
  <si>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</si>
  <si>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</si>
  <si>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</si>
  <si>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</si>
  <si>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</si>
  <si>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</si>
  <si>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</si>
  <si>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</si>
  <si>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</si>
  <si>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</si>
  <si>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</si>
  <si>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</si>
  <si>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</si>
  <si>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</si>
  <si>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</si>
  <si>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</si>
  <si>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</si>
  <si>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</si>
  <si>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</si>
  <si>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Приложение 4</t>
  </si>
  <si>
    <t>Форма 3</t>
  </si>
  <si>
    <t>Отчет о движении денежных средств (прямой метод)</t>
  </si>
  <si>
    <t>тыс.тенге</t>
  </si>
  <si>
    <t> Наименование показателей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</si>
  <si>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</si>
  <si>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</si>
  <si>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</si>
  <si>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</si>
  <si>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</si>
  <si>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</si>
  <si>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2. Выбытие денежных средств, всего (сумма строк с 021 по 027)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</si>
  <si>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</si>
  <si>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</si>
  <si>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</si>
  <si>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</si>
  <si>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</si>
  <si>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</si>
  <si>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</si>
  <si>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</si>
  <si>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</si>
  <si>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</si>
  <si>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</si>
  <si>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</si>
  <si>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</si>
  <si>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</si>
  <si>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</si>
  <si>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</si>
  <si>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</si>
  <si>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</si>
  <si>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</si>
  <si>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</si>
  <si>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</si>
  <si>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</si>
  <si>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</si>
  <si>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</si>
  <si>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</si>
  <si>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</si>
  <si>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</si>
  <si>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</si>
  <si>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</si>
  <si>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</si>
  <si>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</si>
  <si>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</si>
  <si>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</si>
  <si>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</si>
  <si>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</si>
  <si>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</si>
  <si>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</si>
  <si>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</si>
  <si>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</si>
  <si>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</si>
  <si>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</si>
  <si>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</si>
  <si>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</si>
  <si>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</si>
  <si>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</si>
  <si>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</si>
  <si>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</si>
  <si>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</si>
  <si>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</si>
  <si>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</si>
  <si>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</si>
  <si>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</si>
  <si>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</si>
  <si>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</si>
  <si>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</si>
  <si>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</si>
  <si>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</si>
  <si>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</si>
  <si>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</si>
  <si>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</si>
  <si>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</si>
  <si>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</si>
  <si>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</si>
  <si>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</si>
  <si>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</si>
  <si>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</si>
  <si>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</si>
  <si>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</si>
  <si>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</si>
  <si>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</si>
  <si>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</si>
  <si>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</si>
  <si>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110+/-стр.120)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</si>
  <si>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</si>
  <si>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</si>
  <si>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r>
      <t xml:space="preserve">Полученные вознаграждения по  займам выданным, </t>
    </r>
    <r>
      <rPr>
        <b/>
        <i/>
        <sz val="8"/>
        <rFont val="Arial"/>
        <family val="2"/>
        <charset val="204"/>
      </rPr>
      <t xml:space="preserve">КРОМЕ </t>
    </r>
    <r>
      <rPr>
        <i/>
        <sz val="8"/>
        <rFont val="Arial"/>
        <family val="2"/>
        <charset val="204"/>
      </rPr>
      <t>дебиторской задолженности по финансовой аренде)</t>
    </r>
  </si>
  <si>
    <t>Форма отчетности: Не консолидированный</t>
  </si>
  <si>
    <t xml:space="preserve">Сведения о реорганизации: </t>
  </si>
  <si>
    <t>Юридический адрес (организации): Республика Казахстан, 010000, г.Астана, Есильский р-н, пр.Кабанбай батыра, 15(А), тел. 55 30 42, e-mail: a.bekzatova@samruk-energy.kz,  веб-сайт: www.samruk-energy.kz</t>
  </si>
  <si>
    <t>Вид деятельности организации: Управление электроэнергетическими активами в Республике Казахстан</t>
  </si>
  <si>
    <t>Прочие</t>
  </si>
  <si>
    <t>по состоянию на 30 сентября 2014 года</t>
  </si>
  <si>
    <t>Руководитель: Максутов Кайрат Берикович</t>
  </si>
  <si>
    <t>08.10.2014 16:20:47</t>
  </si>
  <si>
    <t>09.10.2014 15:28:15</t>
  </si>
  <si>
    <t>Период: 9 месяцев 2014 г.</t>
  </si>
  <si>
    <t>Краткосрочные гарантийные обязательства</t>
  </si>
  <si>
    <t>Средства в кредитных учреждениях - Краткосрочные</t>
  </si>
  <si>
    <t>Денежные средства на сберегательных счетах (долгосрочные)</t>
  </si>
  <si>
    <t>Средства в кредитных учреждениях - Долгосрочные</t>
  </si>
  <si>
    <t>Краткосрочная дебиторская задолженность покупателей и заказчиков</t>
  </si>
  <si>
    <t>Краткосрочные авансы выданные</t>
  </si>
  <si>
    <t xml:space="preserve">Прочие краткосрочные активы </t>
  </si>
  <si>
    <t>Резерв по прочим краткосрочным активам</t>
  </si>
  <si>
    <t>Долгосрочная дебиторская задолженность</t>
  </si>
  <si>
    <t>Прочая долгосрочная дебиторская задолженность</t>
  </si>
  <si>
    <t>Долгосрочные авансы выданные</t>
  </si>
  <si>
    <t>Авансы за основные средства и на строительство</t>
  </si>
  <si>
    <t>Прочие авансы за долгосрочные активы</t>
  </si>
  <si>
    <t>Модернизация и капитальный ремонт ОС</t>
  </si>
  <si>
    <t>Доходы от выбытия активов</t>
  </si>
  <si>
    <t>Административные расходы методом начисления</t>
  </si>
  <si>
    <t>Расходы по выбытию активов</t>
  </si>
  <si>
    <t>Сальдо на 30 сентября отчетного года (строка 500 + строка 600 + строка 700)</t>
  </si>
  <si>
    <t>Детализация по субконто: Статьи затрат</t>
  </si>
  <si>
    <t>Абонентская плата за телефон</t>
  </si>
  <si>
    <t>Амортизация нематериальных активов</t>
  </si>
  <si>
    <t>Аренда автотранспорта и спец. техники</t>
  </si>
  <si>
    <t>Аренда каналов связи</t>
  </si>
  <si>
    <t>Аренда помещений</t>
  </si>
  <si>
    <t>Аудиторские услуги</t>
  </si>
  <si>
    <t>Вознаграждения членов Совета директоров</t>
  </si>
  <si>
    <t>Горюче-смазочные материалы</t>
  </si>
  <si>
    <t>Заработная плата</t>
  </si>
  <si>
    <t>Имущественный налог</t>
  </si>
  <si>
    <t>Интернет</t>
  </si>
  <si>
    <t>Канцелярские расходы</t>
  </si>
  <si>
    <t>Комиссия банка</t>
  </si>
  <si>
    <t>Компенсация при расторжении ИТД (ликвидация,сокращение)</t>
  </si>
  <si>
    <t>Консультационные услуги</t>
  </si>
  <si>
    <t>Материальная помощь к отпуску</t>
  </si>
  <si>
    <t>Материальная помощь на погребение</t>
  </si>
  <si>
    <t>Материальная помощь на рождение ребенка</t>
  </si>
  <si>
    <t>Материальная помощь, в связи с юбилеем</t>
  </si>
  <si>
    <t>Медицинское страхование</t>
  </si>
  <si>
    <t>Междугородние переговоры</t>
  </si>
  <si>
    <t>Международные переговоры</t>
  </si>
  <si>
    <t>НДС, не разрешенный к зачету по пропорциональному методу</t>
  </si>
  <si>
    <t>Обслуживание программного обеспечения</t>
  </si>
  <si>
    <t>Обяз.страх-ние ГПО работодателя за прич.вреда жизни и здор.раб-ка при исп-нии им труд.(служ) обяз-ст</t>
  </si>
  <si>
    <t>Обязательное страхование ГПО владельцев транспортных средств</t>
  </si>
  <si>
    <t>Оплата временной нетрудоспособности</t>
  </si>
  <si>
    <t>Отпуск по беременности и родам</t>
  </si>
  <si>
    <t>Оформление визы</t>
  </si>
  <si>
    <t>Плата за пользование земельными участками</t>
  </si>
  <si>
    <t>Плата за эмиссии в окружающую среду</t>
  </si>
  <si>
    <t>Подоходный налог у источника выплаты за счет чистого дохода</t>
  </si>
  <si>
    <t>Подписка на периодические печатные издания</t>
  </si>
  <si>
    <t>Представительские расходы</t>
  </si>
  <si>
    <t>Представительские расходы в пределах норм</t>
  </si>
  <si>
    <t>Премия по итогам года</t>
  </si>
  <si>
    <t>Премия по итогам работы за квартал</t>
  </si>
  <si>
    <t>Прочие материальные и социальные блага работников</t>
  </si>
  <si>
    <t>Прочие сборы</t>
  </si>
  <si>
    <t>Прочие услуги по сопровождению</t>
  </si>
  <si>
    <t>Прочие услуги по учету ценных бумаг</t>
  </si>
  <si>
    <t>Прочие услуги связи</t>
  </si>
  <si>
    <t>Расходные материалы для орг. техники</t>
  </si>
  <si>
    <t>Расходы на наем жилого помещения за пределами РК</t>
  </si>
  <si>
    <t>Расходы на наем жилого помещения РК</t>
  </si>
  <si>
    <t>Расходы на наем жилого помещения РК членов Совета директоров</t>
  </si>
  <si>
    <t>Расходы на оплату обучения</t>
  </si>
  <si>
    <t>Расходы на оплату обучения в пределах РК</t>
  </si>
  <si>
    <t>Расходы на оплату обучения за пределами РК</t>
  </si>
  <si>
    <t>Расходы на проезд</t>
  </si>
  <si>
    <t>Расходы на проезд к месту учебы и обратно в пределах РК</t>
  </si>
  <si>
    <t>Расходы на проезд к месту учебы и обратно за пределами РК</t>
  </si>
  <si>
    <t>Расходы на проезд членов Совета директоров</t>
  </si>
  <si>
    <t>Расходы на проживание обучаемого лица в пределах РК</t>
  </si>
  <si>
    <t>Расходы на проживание обучаемого лица за пределами РК</t>
  </si>
  <si>
    <t>Расходы на суточные обучаемого лица в пределах РК</t>
  </si>
  <si>
    <t>Расходы на суточные обучаемого лица за пределами РК</t>
  </si>
  <si>
    <t>Расходы по нотариальным услугам</t>
  </si>
  <si>
    <t>Расходы по размещению информации в СМИ</t>
  </si>
  <si>
    <t>Расходы по услугам рейтингового агентства</t>
  </si>
  <si>
    <t>Сборы (командировочные расходы)</t>
  </si>
  <si>
    <t>Сотовая связь</t>
  </si>
  <si>
    <t>Социальные отчисления , подлежащие уплате в ГФСС участников системы обяз.соц.страхования</t>
  </si>
  <si>
    <t>Спецлитература (нормативно-техническая литература)</t>
  </si>
  <si>
    <t>Страховой взнос</t>
  </si>
  <si>
    <t>Суточные в пределах РК</t>
  </si>
  <si>
    <t>Суточные в пределах РК членов Совета директоров</t>
  </si>
  <si>
    <t>Суточные за пределами РК</t>
  </si>
  <si>
    <t>Суточные сверх нормы за пределами РК</t>
  </si>
  <si>
    <t>Техобслуживание</t>
  </si>
  <si>
    <t>Техосмотр</t>
  </si>
  <si>
    <t>Типографские расходы</t>
  </si>
  <si>
    <t>Транспортные услуги сторонних организаций</t>
  </si>
  <si>
    <t>Услуги автомойки</t>
  </si>
  <si>
    <t>Услуги по гражданско-правовым договорам</t>
  </si>
  <si>
    <t>Услуги по обслуживанию орг.техники</t>
  </si>
  <si>
    <t>Услуги почтампа, курьерские услуги</t>
  </si>
  <si>
    <t>Услуги регистратора ценных бумаг</t>
  </si>
  <si>
    <t>Участие в семинаре, конференциях в пределах РК</t>
  </si>
  <si>
    <t>Участие в семинаре, конференциях за пределами РК</t>
  </si>
  <si>
    <t>Участие в форуме в пределах РК</t>
  </si>
  <si>
    <t>Хозяйственные расходы</t>
  </si>
  <si>
    <t>Членские взносы в общественные организации</t>
  </si>
  <si>
    <t>Штрафы, пеня, неустойки по хоздоговорам и внебюджетным платежам</t>
  </si>
  <si>
    <t>Юридические услуги</t>
  </si>
  <si>
    <t>Заработная плата и связанные расходы</t>
  </si>
  <si>
    <t xml:space="preserve">Консультационные и прочие услуги </t>
  </si>
  <si>
    <t>Расходы по аренде</t>
  </si>
  <si>
    <t>Спонсорская помощь</t>
  </si>
  <si>
    <t>Износ основных средств и нематериальных активов</t>
  </si>
  <si>
    <t>Командировочные расходы</t>
  </si>
  <si>
    <t>Обучение персонала и связанные расходы</t>
  </si>
  <si>
    <t>Налоги</t>
  </si>
  <si>
    <t>Итого общие и административные расходы</t>
  </si>
  <si>
    <t>1,377,671</t>
  </si>
  <si>
    <t>з/п</t>
  </si>
  <si>
    <t>з/п ?</t>
  </si>
  <si>
    <t>Оборотно-сальдовая ведомость по счету 7200</t>
  </si>
  <si>
    <t>Единовременное вознаграждение</t>
  </si>
  <si>
    <t>Прочие услуги банков</t>
  </si>
  <si>
    <t>Расходы на проезд сверх норм</t>
  </si>
  <si>
    <t>Резерв по отпускам</t>
  </si>
  <si>
    <t>Штрафы, пени в бюджет</t>
  </si>
  <si>
    <t>износ ОС и НМА</t>
  </si>
  <si>
    <t>Консультационные, юрид и прочие услуги</t>
  </si>
  <si>
    <t>налоги</t>
  </si>
  <si>
    <t>Обучение</t>
  </si>
  <si>
    <t xml:space="preserve">з/п </t>
  </si>
  <si>
    <t>Детализация по субсчетам, субконто: Доходы</t>
  </si>
  <si>
    <t>Доход по финансовым активам, удерживаемым до погашения</t>
  </si>
  <si>
    <t>Доходы по вознаграждениям по займам выданным</t>
  </si>
  <si>
    <t>Оборотно-сальдовая ведомость по счету 6111</t>
  </si>
  <si>
    <t>Оборотно-сальдовая ведомость по счету 6110</t>
  </si>
  <si>
    <t>Доход по вознаграждениям в денежных средствах и их эквивалентах</t>
  </si>
  <si>
    <t>Оборотно-сальдовая ведомость по счету 6112 - Аммортизация дисконта</t>
  </si>
  <si>
    <t>Амортизация дисконта по выданной финансовой помощи</t>
  </si>
  <si>
    <t xml:space="preserve">Процентные доходы по облигациям </t>
  </si>
  <si>
    <t>Процентные доходы по выданной финансовой помощи</t>
  </si>
  <si>
    <t>Процентные доходы по банковским депозитам</t>
  </si>
  <si>
    <t>Оборотно-сальдовая ведомость по счету 7300</t>
  </si>
  <si>
    <t>Детализация по субсчетам, субконто: Статьи затрат</t>
  </si>
  <si>
    <t>Амортизация дисконта: Займы полученные</t>
  </si>
  <si>
    <t>Амортизация дисконта: Облигации выпущенные</t>
  </si>
  <si>
    <t>Прочие финансовые расходы</t>
  </si>
  <si>
    <t>Расходы по вознаграждениям по видам займов</t>
  </si>
  <si>
    <t>Расходы по вознаграждениям по выпущенным долговым ценным бумагам</t>
  </si>
  <si>
    <t>Амортизация дисконта приведенной стоимости по займам и финансовой помощи от Самрук-Казына</t>
  </si>
  <si>
    <t>Расходы по вознаграждению по займам от Самрук-Казына</t>
  </si>
  <si>
    <t>Вознаграждение по еврооблигациям</t>
  </si>
  <si>
    <t>Прочее</t>
  </si>
</sst>
</file>

<file path=xl/styles.xml><?xml version="1.0" encoding="utf-8"?>
<styleSheet xmlns="http://schemas.openxmlformats.org/spreadsheetml/2006/main">
  <numFmts count="27">
    <numFmt numFmtId="43" formatCode="_-* #,##0.00\ _р_._-;\-* #,##0.00\ _р_._-;_-* &quot;-&quot;??\ _р_._-;_-@_-"/>
    <numFmt numFmtId="164" formatCode="#,##0.00;[Red]\-#,##0.00"/>
    <numFmt numFmtId="165" formatCode="0.00;[Red]\-0.00"/>
    <numFmt numFmtId="166" formatCode="_(* #,##0_);_(* \(#,##0\);_(* &quot;-&quot;_);_(@_)"/>
    <numFmt numFmtId="167" formatCode="_-* #,##0.00_р_._-;\-* #,##0.00_р_._-;_-* &quot;-&quot;??_р_._-;_-@_-"/>
    <numFmt numFmtId="168" formatCode="_(* #,##0.00_);_(* \(#,##0.00\);_(* &quot;-&quot;??_);_(@_)"/>
    <numFmt numFmtId="169" formatCode="_-* #,##0.00&quot;р.&quot;_-;\-* #,##0.00&quot;р.&quot;_-;_-* &quot;-&quot;??&quot;р.&quot;_-;_-@_-"/>
    <numFmt numFmtId="170" formatCode="#,##0.0_);\(#,##0.0\)"/>
    <numFmt numFmtId="171" formatCode="&quot;$&quot;#,##0.0_);[Red]\(&quot;$&quot;#,##0.0\)"/>
    <numFmt numFmtId="172" formatCode="#\ ##0_.\ &quot;zі&quot;\ 00\ &quot;gr&quot;;\(#\ ##0.00\z\і\)"/>
    <numFmt numFmtId="173" formatCode="#\ ##0&quot;zі&quot;00&quot;gr&quot;;\(#\ ##0.00\z\і\)"/>
    <numFmt numFmtId="174" formatCode="_-&quot;$&quot;* #,##0.00_-;\-&quot;$&quot;* #,##0.00_-;_-&quot;$&quot;* &quot;-&quot;??_-;_-@_-"/>
    <numFmt numFmtId="175" formatCode="0.0%;\(0.0%\)"/>
    <numFmt numFmtId="176" formatCode="[$-409]d\-mmm\-yy;@"/>
    <numFmt numFmtId="177" formatCode="[$-409]d\-mmm;@"/>
    <numFmt numFmtId="178" formatCode="_(#,##0;\(#,##0\);\-;&quot;  &quot;@"/>
    <numFmt numFmtId="179" formatCode="#,##0.00&quot; $&quot;;[Red]\-#,##0.00&quot; $&quot;"/>
    <numFmt numFmtId="180" formatCode="_(* #,##0,_);_(* \(#,##0,\);_(* &quot;-&quot;_);_(@_)"/>
    <numFmt numFmtId="181" formatCode="0%_);\(0%\)"/>
    <numFmt numFmtId="182" formatCode="_-* #,##0\ _$_-;\-* #,##0\ _$_-;_-* &quot;-&quot;\ _$_-;_-@_-"/>
    <numFmt numFmtId="183" formatCode="\+0.0;\-0.0"/>
    <numFmt numFmtId="184" formatCode="\+0.0%;\-0.0%"/>
    <numFmt numFmtId="185" formatCode="&quot;$&quot;#,##0"/>
    <numFmt numFmtId="186" formatCode="#\ ##0&quot;zі&quot;_.00&quot;gr&quot;;\(#\ ##0.00\z\і\)"/>
    <numFmt numFmtId="187" formatCode="#\ ##0&quot;zі&quot;.00&quot;gr&quot;;\(#\ ##0&quot;zі&quot;.00&quot;gr&quot;\)"/>
    <numFmt numFmtId="188" formatCode="General_)"/>
    <numFmt numFmtId="189" formatCode="_-* #,##0\ _р_._-;\-* #,##0\ _р_._-;_-* &quot;-&quot;??\ _р_._-;_-@_-"/>
  </numFmts>
  <fonts count="8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</font>
    <font>
      <b/>
      <sz val="9"/>
      <name val="Arial"/>
      <family val="2"/>
      <charset val="204"/>
    </font>
    <font>
      <b/>
      <sz val="8"/>
      <name val="Arial"/>
      <family val="2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 Cyr"/>
      <charset val="204"/>
    </font>
    <font>
      <u/>
      <sz val="9.35"/>
      <color theme="10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rgb="FFFF0000"/>
      <name val="Arial"/>
      <family val="2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2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4" fillId="0" borderId="0"/>
    <xf numFmtId="0" fontId="30" fillId="0" borderId="0"/>
    <xf numFmtId="0" fontId="18" fillId="0" borderId="0"/>
    <xf numFmtId="167" fontId="24" fillId="0" borderId="0" applyFont="0" applyFill="0" applyBorder="0" applyAlignment="0" applyProtection="0"/>
    <xf numFmtId="0" fontId="18" fillId="0" borderId="0"/>
    <xf numFmtId="0" fontId="18" fillId="0" borderId="0"/>
    <xf numFmtId="167" fontId="24" fillId="0" borderId="0" applyFont="0" applyFill="0" applyBorder="0" applyAlignment="0" applyProtection="0"/>
    <xf numFmtId="0" fontId="18" fillId="0" borderId="0"/>
    <xf numFmtId="9" fontId="24" fillId="0" borderId="0" applyFont="0" applyFill="0" applyBorder="0" applyAlignment="0" applyProtection="0"/>
    <xf numFmtId="0" fontId="31" fillId="0" borderId="0"/>
    <xf numFmtId="0" fontId="33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6" fillId="0" borderId="28">
      <protection locked="0"/>
    </xf>
    <xf numFmtId="169" fontId="36" fillId="0" borderId="0">
      <protection locked="0"/>
    </xf>
    <xf numFmtId="169" fontId="36" fillId="0" borderId="0">
      <protection locked="0"/>
    </xf>
    <xf numFmtId="169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2" borderId="0" applyNumberFormat="0" applyBorder="0" applyAlignment="0" applyProtection="0"/>
    <xf numFmtId="0" fontId="30" fillId="45" borderId="0" applyNumberFormat="0" applyBorder="0" applyAlignment="0" applyProtection="0"/>
    <xf numFmtId="0" fontId="30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6" borderId="0" applyNumberFormat="0" applyBorder="0" applyAlignment="0" applyProtection="0"/>
    <xf numFmtId="0" fontId="39" fillId="40" borderId="0" applyNumberFormat="0" applyBorder="0" applyAlignment="0" applyProtection="0"/>
    <xf numFmtId="0" fontId="29" fillId="0" borderId="0" applyFill="0" applyBorder="0" applyAlignment="0"/>
    <xf numFmtId="170" fontId="32" fillId="0" borderId="0" applyFill="0" applyBorder="0" applyAlignment="0"/>
    <xf numFmtId="171" fontId="31" fillId="0" borderId="0" applyFill="0" applyBorder="0" applyAlignment="0"/>
    <xf numFmtId="171" fontId="31" fillId="0" borderId="0" applyFill="0" applyBorder="0" applyAlignment="0"/>
    <xf numFmtId="172" fontId="40" fillId="0" borderId="0" applyFill="0" applyBorder="0" applyAlignment="0"/>
    <xf numFmtId="173" fontId="40" fillId="0" borderId="0" applyFill="0" applyBorder="0" applyAlignment="0"/>
    <xf numFmtId="174" fontId="32" fillId="0" borderId="0" applyFill="0" applyBorder="0" applyAlignment="0"/>
    <xf numFmtId="175" fontId="32" fillId="0" borderId="0" applyFill="0" applyBorder="0" applyAlignment="0"/>
    <xf numFmtId="170" fontId="32" fillId="0" borderId="0" applyFill="0" applyBorder="0" applyAlignment="0"/>
    <xf numFmtId="0" fontId="41" fillId="57" borderId="29" applyNumberFormat="0" applyAlignment="0" applyProtection="0"/>
    <xf numFmtId="166" fontId="34" fillId="34" borderId="30">
      <alignment vertical="center"/>
    </xf>
    <xf numFmtId="0" fontId="42" fillId="58" borderId="31" applyNumberFormat="0" applyAlignment="0" applyProtection="0"/>
    <xf numFmtId="174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6" fontId="31" fillId="33" borderId="0" applyFont="0" applyFill="0" applyBorder="0" applyAlignment="0" applyProtection="0"/>
    <xf numFmtId="176" fontId="31" fillId="33" borderId="0" applyFont="0" applyFill="0" applyBorder="0" applyAlignment="0" applyProtection="0"/>
    <xf numFmtId="14" fontId="29" fillId="0" borderId="0" applyFill="0" applyBorder="0" applyAlignment="0"/>
    <xf numFmtId="177" fontId="31" fillId="33" borderId="0" applyFont="0" applyFill="0" applyBorder="0" applyAlignment="0" applyProtection="0"/>
    <xf numFmtId="177" fontId="31" fillId="33" borderId="0" applyFont="0" applyFill="0" applyBorder="0" applyAlignment="0" applyProtection="0"/>
    <xf numFmtId="38" fontId="43" fillId="0" borderId="32">
      <alignment vertical="center"/>
    </xf>
    <xf numFmtId="0" fontId="44" fillId="0" borderId="0" applyNumberFormat="0" applyFill="0" applyBorder="0" applyAlignment="0" applyProtection="0"/>
    <xf numFmtId="174" fontId="32" fillId="0" borderId="0" applyFill="0" applyBorder="0" applyAlignment="0"/>
    <xf numFmtId="170" fontId="32" fillId="0" borderId="0" applyFill="0" applyBorder="0" applyAlignment="0"/>
    <xf numFmtId="174" fontId="32" fillId="0" borderId="0" applyFill="0" applyBorder="0" applyAlignment="0"/>
    <xf numFmtId="175" fontId="32" fillId="0" borderId="0" applyFill="0" applyBorder="0" applyAlignment="0"/>
    <xf numFmtId="170" fontId="32" fillId="0" borderId="0" applyFill="0" applyBorder="0" applyAlignment="0"/>
    <xf numFmtId="0" fontId="45" fillId="0" borderId="0" applyNumberFormat="0" applyFill="0" applyBorder="0" applyAlignment="0" applyProtection="0"/>
    <xf numFmtId="10" fontId="46" fillId="59" borderId="21" applyNumberFormat="0" applyFill="0" applyBorder="0" applyAlignment="0" applyProtection="0">
      <protection locked="0"/>
    </xf>
    <xf numFmtId="0" fontId="47" fillId="41" borderId="0" applyNumberFormat="0" applyBorder="0" applyAlignment="0" applyProtection="0"/>
    <xf numFmtId="38" fontId="18" fillId="60" borderId="0" applyNumberFormat="0" applyBorder="0" applyAlignment="0" applyProtection="0"/>
    <xf numFmtId="0" fontId="28" fillId="0" borderId="27" applyNumberFormat="0" applyAlignment="0" applyProtection="0">
      <alignment horizontal="left" vertical="center"/>
    </xf>
    <xf numFmtId="0" fontId="28" fillId="0" borderId="25">
      <alignment horizontal="left" vertical="center"/>
    </xf>
    <xf numFmtId="14" fontId="48" fillId="61" borderId="13">
      <alignment horizontal="center" vertical="center" wrapText="1"/>
    </xf>
    <xf numFmtId="0" fontId="49" fillId="0" borderId="33" applyNumberFormat="0" applyFill="0" applyAlignment="0" applyProtection="0"/>
    <xf numFmtId="0" fontId="50" fillId="0" borderId="34" applyNumberFormat="0" applyFill="0" applyAlignment="0" applyProtection="0"/>
    <xf numFmtId="0" fontId="51" fillId="0" borderId="35" applyNumberFormat="0" applyFill="0" applyAlignment="0" applyProtection="0"/>
    <xf numFmtId="0" fontId="51" fillId="0" borderId="0" applyNumberFormat="0" applyFill="0" applyBorder="0" applyAlignment="0" applyProtection="0"/>
    <xf numFmtId="178" fontId="31" fillId="62" borderId="21" applyNumberFormat="0" applyFont="0" applyAlignment="0">
      <protection locked="0"/>
    </xf>
    <xf numFmtId="10" fontId="18" fillId="35" borderId="21" applyNumberFormat="0" applyBorder="0" applyAlignment="0" applyProtection="0"/>
    <xf numFmtId="178" fontId="31" fillId="62" borderId="21" applyNumberFormat="0" applyFont="0" applyAlignment="0">
      <protection locked="0"/>
    </xf>
    <xf numFmtId="178" fontId="31" fillId="62" borderId="21" applyNumberFormat="0" applyFont="0" applyAlignment="0">
      <protection locked="0"/>
    </xf>
    <xf numFmtId="166" fontId="34" fillId="63" borderId="21" applyBorder="0">
      <alignment horizontal="center" vertical="center"/>
      <protection locked="0"/>
    </xf>
    <xf numFmtId="174" fontId="32" fillId="0" borderId="0" applyFill="0" applyBorder="0" applyAlignment="0"/>
    <xf numFmtId="170" fontId="32" fillId="0" borderId="0" applyFill="0" applyBorder="0" applyAlignment="0"/>
    <xf numFmtId="174" fontId="32" fillId="0" borderId="0" applyFill="0" applyBorder="0" applyAlignment="0"/>
    <xf numFmtId="175" fontId="32" fillId="0" borderId="0" applyFill="0" applyBorder="0" applyAlignment="0"/>
    <xf numFmtId="170" fontId="32" fillId="0" borderId="0" applyFill="0" applyBorder="0" applyAlignment="0"/>
    <xf numFmtId="0" fontId="52" fillId="0" borderId="36" applyNumberFormat="0" applyFill="0" applyAlignment="0" applyProtection="0"/>
    <xf numFmtId="0" fontId="53" fillId="64" borderId="0" applyNumberFormat="0" applyBorder="0" applyAlignment="0" applyProtection="0"/>
    <xf numFmtId="179" fontId="31" fillId="0" borderId="0"/>
    <xf numFmtId="179" fontId="31" fillId="0" borderId="0"/>
    <xf numFmtId="0" fontId="24" fillId="0" borderId="0"/>
    <xf numFmtId="0" fontId="54" fillId="0" borderId="0"/>
    <xf numFmtId="0" fontId="32" fillId="0" borderId="0"/>
    <xf numFmtId="0" fontId="30" fillId="65" borderId="37" applyNumberFormat="0" applyFont="0" applyAlignment="0" applyProtection="0"/>
    <xf numFmtId="180" fontId="31" fillId="33" borderId="0"/>
    <xf numFmtId="180" fontId="31" fillId="33" borderId="0"/>
    <xf numFmtId="0" fontId="55" fillId="57" borderId="38" applyNumberFormat="0" applyAlignment="0" applyProtection="0"/>
    <xf numFmtId="0" fontId="56" fillId="33" borderId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73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10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183" fontId="32" fillId="0" borderId="0"/>
    <xf numFmtId="184" fontId="32" fillId="0" borderId="0"/>
    <xf numFmtId="174" fontId="32" fillId="0" borderId="0" applyFill="0" applyBorder="0" applyAlignment="0"/>
    <xf numFmtId="170" fontId="32" fillId="0" borderId="0" applyFill="0" applyBorder="0" applyAlignment="0"/>
    <xf numFmtId="174" fontId="32" fillId="0" borderId="0" applyFill="0" applyBorder="0" applyAlignment="0"/>
    <xf numFmtId="175" fontId="32" fillId="0" borderId="0" applyFill="0" applyBorder="0" applyAlignment="0"/>
    <xf numFmtId="170" fontId="32" fillId="0" borderId="0" applyFill="0" applyBorder="0" applyAlignment="0"/>
    <xf numFmtId="0" fontId="57" fillId="0" borderId="0" applyNumberFormat="0">
      <alignment horizontal="left"/>
    </xf>
    <xf numFmtId="3" fontId="34" fillId="0" borderId="0" applyFont="0" applyFill="0" applyBorder="0" applyAlignment="0"/>
    <xf numFmtId="185" fontId="58" fillId="0" borderId="21">
      <alignment horizontal="left" vertical="center"/>
      <protection locked="0"/>
    </xf>
    <xf numFmtId="49" fontId="29" fillId="0" borderId="0" applyFill="0" applyBorder="0" applyAlignment="0"/>
    <xf numFmtId="186" fontId="40" fillId="0" borderId="0" applyFill="0" applyBorder="0" applyAlignment="0"/>
    <xf numFmtId="187" fontId="40" fillId="0" borderId="0" applyFill="0" applyBorder="0" applyAlignment="0"/>
    <xf numFmtId="0" fontId="59" fillId="0" borderId="0" applyFill="0" applyBorder="0" applyProtection="0">
      <alignment horizontal="left" vertical="top"/>
    </xf>
    <xf numFmtId="0" fontId="60" fillId="0" borderId="0" applyNumberFormat="0" applyFill="0" applyBorder="0" applyAlignment="0" applyProtection="0"/>
    <xf numFmtId="0" fontId="61" fillId="0" borderId="39" applyNumberFormat="0" applyFill="0" applyAlignment="0" applyProtection="0"/>
    <xf numFmtId="0" fontId="62" fillId="0" borderId="0" applyNumberFormat="0" applyFill="0" applyBorder="0" applyAlignment="0" applyProtection="0"/>
    <xf numFmtId="188" fontId="34" fillId="0" borderId="40"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60" borderId="30"/>
    <xf numFmtId="14" fontId="34" fillId="0" borderId="0">
      <alignment horizontal="right"/>
    </xf>
    <xf numFmtId="188" fontId="66" fillId="61" borderId="40"/>
    <xf numFmtId="0" fontId="31" fillId="0" borderId="21">
      <alignment horizontal="right"/>
    </xf>
    <xf numFmtId="0" fontId="31" fillId="0" borderId="21">
      <alignment horizontal="right"/>
    </xf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4" fillId="0" borderId="0"/>
    <xf numFmtId="9" fontId="24" fillId="0" borderId="0" applyFont="0" applyFill="0" applyBorder="0" applyAlignment="0" applyProtection="0"/>
    <xf numFmtId="0" fontId="32" fillId="0" borderId="0"/>
    <xf numFmtId="0" fontId="43" fillId="0" borderId="0" applyNumberFormat="0" applyFont="0" applyFill="0" applyBorder="0" applyAlignment="0" applyProtection="0">
      <alignment vertical="top"/>
    </xf>
    <xf numFmtId="0" fontId="43" fillId="0" borderId="0" applyNumberFormat="0" applyFont="0" applyFill="0" applyBorder="0" applyAlignment="0" applyProtection="0">
      <alignment vertical="top"/>
    </xf>
    <xf numFmtId="0" fontId="24" fillId="0" borderId="0">
      <alignment vertical="justify"/>
    </xf>
    <xf numFmtId="38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67" fillId="0" borderId="0" applyFont="0" applyFill="0" applyBorder="0" applyAlignment="0" applyProtection="0"/>
    <xf numFmtId="168" fontId="67" fillId="0" borderId="0" applyFont="0" applyFill="0" applyBorder="0" applyAlignment="0" applyProtection="0"/>
    <xf numFmtId="168" fontId="67" fillId="0" borderId="0" applyFont="0" applyFill="0" applyBorder="0" applyAlignment="0" applyProtection="0"/>
    <xf numFmtId="168" fontId="67" fillId="0" borderId="0" applyFont="0" applyFill="0" applyBorder="0" applyAlignment="0" applyProtection="0"/>
    <xf numFmtId="168" fontId="67" fillId="0" borderId="0" applyFont="0" applyFill="0" applyBorder="0" applyAlignment="0" applyProtection="0"/>
    <xf numFmtId="168" fontId="67" fillId="0" borderId="0" applyFont="0" applyFill="0" applyBorder="0" applyAlignment="0" applyProtection="0"/>
    <xf numFmtId="168" fontId="67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67" fillId="0" borderId="0" applyFont="0" applyFill="0" applyBorder="0" applyAlignment="0" applyProtection="0"/>
    <xf numFmtId="167" fontId="1" fillId="0" borderId="0" applyFont="0" applyFill="0" applyBorder="0" applyAlignment="0" applyProtection="0"/>
    <xf numFmtId="4" fontId="31" fillId="0" borderId="21"/>
    <xf numFmtId="4" fontId="31" fillId="0" borderId="21"/>
    <xf numFmtId="169" fontId="36" fillId="0" borderId="0">
      <protection locked="0"/>
    </xf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254">
    <xf numFmtId="0" fontId="0" fillId="0" borderId="0" xfId="0"/>
    <xf numFmtId="3" fontId="25" fillId="37" borderId="0" xfId="46" applyNumberFormat="1" applyFont="1" applyFill="1" applyAlignment="1">
      <alignment horizontal="left" vertical="center" wrapText="1"/>
    </xf>
    <xf numFmtId="3" fontId="25" fillId="37" borderId="0" xfId="46" applyNumberFormat="1" applyFont="1" applyFill="1" applyAlignment="1">
      <alignment horizontal="right" wrapText="1"/>
    </xf>
    <xf numFmtId="0" fontId="25" fillId="37" borderId="21" xfId="46" applyFont="1" applyFill="1" applyBorder="1" applyAlignment="1">
      <alignment horizontal="left" vertical="center" wrapText="1"/>
    </xf>
    <xf numFmtId="0" fontId="27" fillId="37" borderId="21" xfId="46" applyFont="1" applyFill="1" applyBorder="1" applyAlignment="1">
      <alignment horizontal="center" vertical="center" wrapText="1"/>
    </xf>
    <xf numFmtId="3" fontId="27" fillId="37" borderId="21" xfId="46" applyNumberFormat="1" applyFont="1" applyFill="1" applyBorder="1" applyAlignment="1">
      <alignment horizontal="center" vertical="center" wrapText="1"/>
    </xf>
    <xf numFmtId="0" fontId="27" fillId="37" borderId="21" xfId="46" applyFont="1" applyFill="1" applyBorder="1" applyAlignment="1">
      <alignment horizontal="left" vertical="center" wrapText="1"/>
    </xf>
    <xf numFmtId="0" fontId="25" fillId="37" borderId="21" xfId="46" applyFont="1" applyFill="1" applyBorder="1" applyAlignment="1">
      <alignment horizontal="center" vertical="center" wrapText="1"/>
    </xf>
    <xf numFmtId="3" fontId="25" fillId="37" borderId="21" xfId="46" applyNumberFormat="1" applyFont="1" applyFill="1" applyBorder="1" applyAlignment="1">
      <alignment horizontal="right" vertical="center" wrapText="1"/>
    </xf>
    <xf numFmtId="49" fontId="25" fillId="37" borderId="21" xfId="46" applyNumberFormat="1" applyFont="1" applyFill="1" applyBorder="1" applyAlignment="1">
      <alignment horizontal="center" vertical="center" wrapText="1"/>
    </xf>
    <xf numFmtId="3" fontId="27" fillId="37" borderId="21" xfId="46" applyNumberFormat="1" applyFont="1" applyFill="1" applyBorder="1" applyAlignment="1">
      <alignment horizontal="right" vertical="center" wrapText="1"/>
    </xf>
    <xf numFmtId="49" fontId="27" fillId="37" borderId="21" xfId="46" applyNumberFormat="1" applyFont="1" applyFill="1" applyBorder="1" applyAlignment="1">
      <alignment horizontal="center" vertical="center" wrapText="1"/>
    </xf>
    <xf numFmtId="0" fontId="25" fillId="37" borderId="0" xfId="44" applyFont="1" applyFill="1" applyAlignment="1">
      <alignment horizontal="left" wrapText="1"/>
    </xf>
    <xf numFmtId="0" fontId="27" fillId="37" borderId="21" xfId="44" applyFont="1" applyFill="1" applyBorder="1" applyAlignment="1">
      <alignment horizontal="center" vertical="center" wrapText="1"/>
    </xf>
    <xf numFmtId="0" fontId="25" fillId="37" borderId="21" xfId="44" applyFont="1" applyFill="1" applyBorder="1" applyAlignment="1">
      <alignment horizontal="center" vertical="center" wrapText="1"/>
    </xf>
    <xf numFmtId="4" fontId="25" fillId="37" borderId="21" xfId="44" applyNumberFormat="1" applyFont="1" applyFill="1" applyBorder="1" applyAlignment="1">
      <alignment horizontal="right" vertical="center" wrapText="1"/>
    </xf>
    <xf numFmtId="49" fontId="25" fillId="37" borderId="21" xfId="44" applyNumberFormat="1" applyFont="1" applyFill="1" applyBorder="1" applyAlignment="1">
      <alignment horizontal="center" vertical="center" wrapText="1"/>
    </xf>
    <xf numFmtId="4" fontId="27" fillId="37" borderId="21" xfId="44" applyNumberFormat="1" applyFont="1" applyFill="1" applyBorder="1" applyAlignment="1">
      <alignment horizontal="right" vertical="center" wrapText="1"/>
    </xf>
    <xf numFmtId="0" fontId="25" fillId="37" borderId="23" xfId="44" applyFont="1" applyFill="1" applyBorder="1" applyAlignment="1">
      <alignment horizontal="left" vertical="center" wrapText="1"/>
    </xf>
    <xf numFmtId="0" fontId="27" fillId="37" borderId="23" xfId="44" applyFont="1" applyFill="1" applyBorder="1" applyAlignment="1">
      <alignment horizontal="left" vertical="center" wrapText="1"/>
    </xf>
    <xf numFmtId="189" fontId="0" fillId="0" borderId="0" xfId="1" applyNumberFormat="1" applyFont="1"/>
    <xf numFmtId="0" fontId="0" fillId="0" borderId="0" xfId="0"/>
    <xf numFmtId="0" fontId="0" fillId="0" borderId="0" xfId="0" applyAlignment="1">
      <alignment wrapText="1"/>
    </xf>
    <xf numFmtId="43" fontId="0" fillId="0" borderId="0" xfId="1" applyFont="1"/>
    <xf numFmtId="0" fontId="19" fillId="0" borderId="0" xfId="216" applyNumberFormat="1" applyFont="1" applyAlignment="1">
      <alignment horizontal="left"/>
    </xf>
    <xf numFmtId="0" fontId="18" fillId="0" borderId="0" xfId="216"/>
    <xf numFmtId="0" fontId="25" fillId="37" borderId="0" xfId="44" applyFont="1" applyFill="1" applyAlignment="1">
      <alignment horizontal="left" vertical="center" wrapText="1"/>
    </xf>
    <xf numFmtId="0" fontId="25" fillId="37" borderId="0" xfId="44" applyFont="1" applyFill="1" applyAlignment="1">
      <alignment horizontal="right" wrapText="1"/>
    </xf>
    <xf numFmtId="0" fontId="25" fillId="37" borderId="0" xfId="46" applyFont="1" applyFill="1" applyAlignment="1">
      <alignment horizontal="left" vertical="center" wrapText="1"/>
    </xf>
    <xf numFmtId="0" fontId="25" fillId="37" borderId="0" xfId="46" applyFont="1" applyFill="1" applyAlignment="1">
      <alignment horizontal="right" wrapText="1"/>
    </xf>
    <xf numFmtId="189" fontId="25" fillId="37" borderId="0" xfId="1" applyNumberFormat="1" applyFont="1" applyFill="1" applyAlignment="1">
      <alignment horizontal="left" vertical="center" wrapText="1"/>
    </xf>
    <xf numFmtId="189" fontId="27" fillId="37" borderId="21" xfId="1" applyNumberFormat="1" applyFont="1" applyFill="1" applyBorder="1" applyAlignment="1">
      <alignment horizontal="center" vertical="center" wrapText="1"/>
    </xf>
    <xf numFmtId="189" fontId="25" fillId="37" borderId="21" xfId="1" applyNumberFormat="1" applyFont="1" applyFill="1" applyBorder="1" applyAlignment="1">
      <alignment horizontal="right" vertical="center" wrapText="1"/>
    </xf>
    <xf numFmtId="189" fontId="27" fillId="37" borderId="21" xfId="1" applyNumberFormat="1" applyFont="1" applyFill="1" applyBorder="1" applyAlignment="1">
      <alignment horizontal="right" vertical="center" wrapText="1"/>
    </xf>
    <xf numFmtId="0" fontId="71" fillId="37" borderId="0" xfId="0" applyFont="1" applyFill="1" applyAlignment="1">
      <alignment horizontal="left" vertical="center" wrapText="1"/>
    </xf>
    <xf numFmtId="0" fontId="72" fillId="37" borderId="0" xfId="0" applyFont="1" applyFill="1" applyAlignment="1">
      <alignment horizontal="left" wrapText="1"/>
    </xf>
    <xf numFmtId="0" fontId="71" fillId="37" borderId="0" xfId="0" applyFont="1" applyFill="1" applyAlignment="1">
      <alignment horizontal="left" wrapText="1"/>
    </xf>
    <xf numFmtId="0" fontId="71" fillId="37" borderId="44" xfId="0" applyFont="1" applyFill="1" applyBorder="1" applyAlignment="1">
      <alignment horizontal="left" vertical="center" wrapText="1"/>
    </xf>
    <xf numFmtId="0" fontId="74" fillId="37" borderId="44" xfId="0" applyFont="1" applyFill="1" applyBorder="1" applyAlignment="1">
      <alignment horizontal="center" vertical="center" wrapText="1"/>
    </xf>
    <xf numFmtId="49" fontId="71" fillId="37" borderId="44" xfId="0" applyNumberFormat="1" applyFont="1" applyFill="1" applyBorder="1" applyAlignment="1">
      <alignment horizontal="center" vertical="center" wrapText="1"/>
    </xf>
    <xf numFmtId="0" fontId="74" fillId="37" borderId="44" xfId="0" applyFont="1" applyFill="1" applyBorder="1" applyAlignment="1">
      <alignment horizontal="left" vertical="center" wrapText="1"/>
    </xf>
    <xf numFmtId="0" fontId="71" fillId="37" borderId="44" xfId="0" applyFont="1" applyFill="1" applyBorder="1" applyAlignment="1">
      <alignment horizontal="center" vertical="center" wrapText="1"/>
    </xf>
    <xf numFmtId="0" fontId="71" fillId="37" borderId="0" xfId="0" applyFont="1" applyFill="1" applyAlignment="1">
      <alignment horizontal="center" vertical="center" wrapText="1"/>
    </xf>
    <xf numFmtId="0" fontId="74" fillId="37" borderId="0" xfId="0" applyFont="1" applyFill="1" applyAlignment="1">
      <alignment horizontal="center" wrapText="1"/>
    </xf>
    <xf numFmtId="49" fontId="74" fillId="37" borderId="44" xfId="0" applyNumberFormat="1" applyFont="1" applyFill="1" applyBorder="1" applyAlignment="1">
      <alignment horizontal="center" vertical="center" wrapText="1"/>
    </xf>
    <xf numFmtId="189" fontId="25" fillId="36" borderId="21" xfId="1" applyNumberFormat="1" applyFont="1" applyFill="1" applyBorder="1" applyAlignment="1">
      <alignment horizontal="right" vertical="center" wrapText="1"/>
    </xf>
    <xf numFmtId="189" fontId="71" fillId="37" borderId="0" xfId="1" applyNumberFormat="1" applyFont="1" applyFill="1" applyAlignment="1">
      <alignment horizontal="left" vertical="center" wrapText="1"/>
    </xf>
    <xf numFmtId="189" fontId="74" fillId="37" borderId="44" xfId="1" applyNumberFormat="1" applyFont="1" applyFill="1" applyBorder="1" applyAlignment="1">
      <alignment horizontal="center" vertical="center" wrapText="1"/>
    </xf>
    <xf numFmtId="189" fontId="74" fillId="37" borderId="44" xfId="1" applyNumberFormat="1" applyFont="1" applyFill="1" applyBorder="1" applyAlignment="1">
      <alignment horizontal="right" vertical="center" wrapText="1"/>
    </xf>
    <xf numFmtId="189" fontId="71" fillId="37" borderId="44" xfId="1" applyNumberFormat="1" applyFont="1" applyFill="1" applyBorder="1" applyAlignment="1">
      <alignment horizontal="right" vertical="center" wrapText="1"/>
    </xf>
    <xf numFmtId="189" fontId="72" fillId="37" borderId="0" xfId="1" applyNumberFormat="1" applyFont="1" applyFill="1" applyAlignment="1">
      <alignment horizontal="left" wrapText="1"/>
    </xf>
    <xf numFmtId="0" fontId="27" fillId="37" borderId="23" xfId="44" applyFont="1" applyFill="1" applyBorder="1" applyAlignment="1">
      <alignment horizontal="center" vertical="center" wrapText="1"/>
    </xf>
    <xf numFmtId="0" fontId="26" fillId="37" borderId="0" xfId="44" applyFont="1" applyFill="1" applyAlignment="1">
      <alignment horizontal="center" wrapText="1"/>
    </xf>
    <xf numFmtId="0" fontId="25" fillId="37" borderId="0" xfId="44" applyFont="1" applyFill="1" applyAlignment="1">
      <alignment horizontal="left" vertical="center" wrapText="1"/>
    </xf>
    <xf numFmtId="0" fontId="71" fillId="37" borderId="0" xfId="0" applyFont="1" applyFill="1" applyAlignment="1">
      <alignment horizontal="left" vertical="center" wrapText="1"/>
    </xf>
    <xf numFmtId="0" fontId="25" fillId="37" borderId="0" xfId="44" applyFont="1" applyFill="1" applyAlignment="1">
      <alignment horizontal="left" vertical="center" wrapText="1"/>
    </xf>
    <xf numFmtId="189" fontId="71" fillId="37" borderId="0" xfId="1" applyNumberFormat="1" applyFont="1" applyFill="1" applyAlignment="1">
      <alignment horizontal="right" wrapText="1"/>
    </xf>
    <xf numFmtId="189" fontId="25" fillId="37" borderId="44" xfId="1" applyNumberFormat="1" applyFont="1" applyFill="1" applyBorder="1" applyAlignment="1">
      <alignment horizontal="right" vertical="center" wrapText="1"/>
    </xf>
    <xf numFmtId="43" fontId="18" fillId="0" borderId="0" xfId="1" applyFont="1"/>
    <xf numFmtId="4" fontId="25" fillId="37" borderId="51" xfId="0" applyNumberFormat="1" applyFont="1" applyFill="1" applyBorder="1" applyAlignment="1">
      <alignment horizontal="right" vertical="center" wrapText="1"/>
    </xf>
    <xf numFmtId="4" fontId="27" fillId="37" borderId="51" xfId="0" applyNumberFormat="1" applyFont="1" applyFill="1" applyBorder="1" applyAlignment="1">
      <alignment horizontal="right" vertical="center" wrapText="1"/>
    </xf>
    <xf numFmtId="0" fontId="19" fillId="33" borderId="44" xfId="45" applyFont="1" applyFill="1" applyBorder="1" applyAlignment="1">
      <alignment horizontal="left" vertical="top" wrapText="1" indent="1"/>
    </xf>
    <xf numFmtId="166" fontId="75" fillId="33" borderId="44" xfId="45" applyNumberFormat="1" applyFont="1" applyFill="1" applyBorder="1" applyAlignment="1">
      <alignment horizontal="center" vertical="center"/>
    </xf>
    <xf numFmtId="0" fontId="22" fillId="33" borderId="44" xfId="45" applyFont="1" applyFill="1" applyBorder="1" applyAlignment="1">
      <alignment horizontal="left" vertical="top" wrapText="1" indent="1"/>
    </xf>
    <xf numFmtId="0" fontId="22" fillId="33" borderId="44" xfId="45" applyFont="1" applyFill="1" applyBorder="1" applyAlignment="1">
      <alignment horizontal="left" vertical="top" wrapText="1" indent="2"/>
    </xf>
    <xf numFmtId="166" fontId="75" fillId="36" borderId="44" xfId="45" applyNumberFormat="1" applyFont="1" applyFill="1" applyBorder="1" applyAlignment="1">
      <alignment horizontal="center" vertical="center"/>
    </xf>
    <xf numFmtId="0" fontId="76" fillId="33" borderId="44" xfId="45" applyFont="1" applyFill="1" applyBorder="1" applyAlignment="1">
      <alignment horizontal="left" vertical="center" wrapText="1" indent="4"/>
    </xf>
    <xf numFmtId="166" fontId="75" fillId="0" borderId="44" xfId="45" applyNumberFormat="1" applyFont="1" applyFill="1" applyBorder="1" applyAlignment="1">
      <alignment horizontal="center" vertical="center"/>
    </xf>
    <xf numFmtId="0" fontId="19" fillId="33" borderId="44" xfId="45" applyFont="1" applyFill="1" applyBorder="1" applyAlignment="1">
      <alignment horizontal="left" wrapText="1" indent="1"/>
    </xf>
    <xf numFmtId="0" fontId="22" fillId="33" borderId="44" xfId="45" applyFont="1" applyFill="1" applyBorder="1" applyAlignment="1">
      <alignment horizontal="left" wrapText="1" indent="1"/>
    </xf>
    <xf numFmtId="0" fontId="78" fillId="0" borderId="0" xfId="0" applyFont="1"/>
    <xf numFmtId="0" fontId="0" fillId="0" borderId="0" xfId="0" applyAlignment="1"/>
    <xf numFmtId="189" fontId="25" fillId="37" borderId="51" xfId="1" applyNumberFormat="1" applyFont="1" applyFill="1" applyBorder="1" applyAlignment="1">
      <alignment horizontal="right" vertical="center" wrapText="1"/>
    </xf>
    <xf numFmtId="189" fontId="25" fillId="36" borderId="46" xfId="1" applyNumberFormat="1" applyFont="1" applyFill="1" applyBorder="1" applyAlignment="1">
      <alignment horizontal="right" vertical="center" wrapText="1"/>
    </xf>
    <xf numFmtId="0" fontId="71" fillId="37" borderId="50" xfId="0" applyFont="1" applyFill="1" applyBorder="1" applyAlignment="1">
      <alignment horizontal="left" wrapText="1"/>
    </xf>
    <xf numFmtId="0" fontId="25" fillId="37" borderId="50" xfId="0" applyFont="1" applyFill="1" applyBorder="1" applyAlignment="1">
      <alignment horizontal="left" wrapText="1"/>
    </xf>
    <xf numFmtId="189" fontId="79" fillId="37" borderId="0" xfId="1" applyNumberFormat="1" applyFont="1" applyFill="1" applyAlignment="1">
      <alignment horizontal="left" vertical="center" wrapText="1"/>
    </xf>
    <xf numFmtId="0" fontId="19" fillId="0" borderId="0" xfId="217" applyNumberFormat="1" applyFont="1" applyAlignment="1">
      <alignment horizontal="left"/>
    </xf>
    <xf numFmtId="0" fontId="18" fillId="0" borderId="0" xfId="217"/>
    <xf numFmtId="0" fontId="22" fillId="0" borderId="12" xfId="216" applyNumberFormat="1" applyFont="1" applyBorder="1" applyAlignment="1">
      <alignment horizontal="center"/>
    </xf>
    <xf numFmtId="0" fontId="22" fillId="0" borderId="14" xfId="216" applyNumberFormat="1" applyFont="1" applyBorder="1" applyAlignment="1">
      <alignment horizontal="center"/>
    </xf>
    <xf numFmtId="0" fontId="22" fillId="0" borderId="15" xfId="216" applyNumberFormat="1" applyFont="1" applyBorder="1" applyAlignment="1">
      <alignment horizontal="center"/>
    </xf>
    <xf numFmtId="0" fontId="22" fillId="0" borderId="16" xfId="216" applyNumberFormat="1" applyFont="1" applyBorder="1" applyAlignment="1">
      <alignment horizontal="center"/>
    </xf>
    <xf numFmtId="1" fontId="22" fillId="0" borderId="53" xfId="216" applyNumberFormat="1" applyFont="1" applyBorder="1" applyAlignment="1">
      <alignment horizontal="left" vertical="top" wrapText="1"/>
    </xf>
    <xf numFmtId="0" fontId="22" fillId="0" borderId="54" xfId="216" applyNumberFormat="1" applyFont="1" applyBorder="1" applyAlignment="1">
      <alignment horizontal="right" vertical="top" wrapText="1"/>
    </xf>
    <xf numFmtId="165" fontId="22" fillId="0" borderId="54" xfId="216" applyNumberFormat="1" applyFont="1" applyBorder="1" applyAlignment="1">
      <alignment horizontal="right" vertical="top" wrapText="1"/>
    </xf>
    <xf numFmtId="164" fontId="22" fillId="0" borderId="54" xfId="216" applyNumberFormat="1" applyFont="1" applyBorder="1" applyAlignment="1">
      <alignment horizontal="right" vertical="top" wrapText="1"/>
    </xf>
    <xf numFmtId="0" fontId="22" fillId="0" borderId="55" xfId="216" applyNumberFormat="1" applyFont="1" applyBorder="1" applyAlignment="1">
      <alignment horizontal="right" vertical="top" wrapText="1"/>
    </xf>
    <xf numFmtId="1" fontId="23" fillId="0" borderId="51" xfId="43" applyNumberFormat="1" applyFont="1" applyBorder="1" applyAlignment="1">
      <alignment horizontal="left" vertical="top" wrapText="1"/>
    </xf>
    <xf numFmtId="0" fontId="23" fillId="0" borderId="51" xfId="43" applyNumberFormat="1" applyFont="1" applyBorder="1" applyAlignment="1">
      <alignment horizontal="left" vertical="top" wrapText="1"/>
    </xf>
    <xf numFmtId="0" fontId="70" fillId="36" borderId="51" xfId="44" applyFont="1" applyFill="1" applyBorder="1" applyAlignment="1">
      <alignment wrapText="1"/>
    </xf>
    <xf numFmtId="0" fontId="18" fillId="36" borderId="51" xfId="44" applyFont="1" applyFill="1" applyBorder="1" applyAlignment="1">
      <alignment wrapText="1"/>
    </xf>
    <xf numFmtId="164" fontId="22" fillId="0" borderId="55" xfId="216" applyNumberFormat="1" applyFont="1" applyBorder="1" applyAlignment="1">
      <alignment horizontal="right" vertical="top" wrapText="1"/>
    </xf>
    <xf numFmtId="1" fontId="19" fillId="0" borderId="53" xfId="216" applyNumberFormat="1" applyFont="1" applyBorder="1" applyAlignment="1">
      <alignment horizontal="left" vertical="top" wrapText="1"/>
    </xf>
    <xf numFmtId="0" fontId="19" fillId="0" borderId="54" xfId="216" applyNumberFormat="1" applyFont="1" applyBorder="1" applyAlignment="1">
      <alignment horizontal="right" vertical="top" wrapText="1"/>
    </xf>
    <xf numFmtId="164" fontId="19" fillId="0" borderId="54" xfId="216" applyNumberFormat="1" applyFont="1" applyBorder="1" applyAlignment="1">
      <alignment horizontal="right" vertical="top" wrapText="1"/>
    </xf>
    <xf numFmtId="164" fontId="19" fillId="0" borderId="55" xfId="216" applyNumberFormat="1" applyFont="1" applyBorder="1" applyAlignment="1">
      <alignment horizontal="right" vertical="top" wrapText="1"/>
    </xf>
    <xf numFmtId="1" fontId="75" fillId="0" borderId="51" xfId="43" applyNumberFormat="1" applyFont="1" applyBorder="1" applyAlignment="1">
      <alignment horizontal="left" vertical="top" wrapText="1"/>
    </xf>
    <xf numFmtId="0" fontId="75" fillId="0" borderId="51" xfId="43" applyNumberFormat="1" applyFont="1" applyBorder="1" applyAlignment="1">
      <alignment horizontal="left" vertical="top" wrapText="1"/>
    </xf>
    <xf numFmtId="0" fontId="23" fillId="36" borderId="51" xfId="44" applyFont="1" applyFill="1" applyBorder="1" applyAlignment="1">
      <alignment wrapText="1"/>
    </xf>
    <xf numFmtId="1" fontId="22" fillId="0" borderId="53" xfId="217" applyNumberFormat="1" applyFont="1" applyBorder="1" applyAlignment="1">
      <alignment horizontal="left" vertical="top" wrapText="1"/>
    </xf>
    <xf numFmtId="0" fontId="22" fillId="0" borderId="54" xfId="217" applyNumberFormat="1" applyFont="1" applyBorder="1" applyAlignment="1">
      <alignment horizontal="left" vertical="top" wrapText="1"/>
    </xf>
    <xf numFmtId="0" fontId="23" fillId="0" borderId="20" xfId="216" applyFont="1" applyBorder="1" applyAlignment="1">
      <alignment horizontal="left"/>
    </xf>
    <xf numFmtId="0" fontId="19" fillId="0" borderId="55" xfId="216" applyNumberFormat="1" applyFont="1" applyBorder="1" applyAlignment="1">
      <alignment horizontal="right" vertical="top" wrapText="1"/>
    </xf>
    <xf numFmtId="1" fontId="19" fillId="0" borderId="53" xfId="217" applyNumberFormat="1" applyFont="1" applyBorder="1" applyAlignment="1">
      <alignment horizontal="left" vertical="top" wrapText="1"/>
    </xf>
    <xf numFmtId="0" fontId="19" fillId="0" borderId="54" xfId="217" applyNumberFormat="1" applyFont="1" applyBorder="1" applyAlignment="1">
      <alignment horizontal="left" vertical="top" wrapText="1"/>
    </xf>
    <xf numFmtId="0" fontId="23" fillId="33" borderId="51" xfId="43" applyNumberFormat="1" applyFont="1" applyFill="1" applyBorder="1" applyAlignment="1">
      <alignment horizontal="left" vertical="top" wrapText="1" indent="2"/>
    </xf>
    <xf numFmtId="0" fontId="23" fillId="36" borderId="51" xfId="45" applyFont="1" applyFill="1" applyBorder="1" applyAlignment="1">
      <alignment horizontal="left" wrapText="1" indent="1"/>
    </xf>
    <xf numFmtId="0" fontId="22" fillId="0" borderId="51" xfId="45" applyFont="1" applyFill="1" applyBorder="1" applyAlignment="1">
      <alignment horizontal="left" wrapText="1" indent="1"/>
    </xf>
    <xf numFmtId="164" fontId="19" fillId="0" borderId="42" xfId="216" applyNumberFormat="1" applyFont="1" applyBorder="1" applyAlignment="1">
      <alignment horizontal="right" vertical="top" wrapText="1"/>
    </xf>
    <xf numFmtId="164" fontId="19" fillId="0" borderId="43" xfId="216" applyNumberFormat="1" applyFont="1" applyBorder="1" applyAlignment="1">
      <alignment horizontal="right" vertical="top" wrapText="1"/>
    </xf>
    <xf numFmtId="0" fontId="22" fillId="0" borderId="17" xfId="216" applyNumberFormat="1" applyFont="1" applyBorder="1" applyAlignment="1">
      <alignment horizontal="left" vertical="top"/>
    </xf>
    <xf numFmtId="164" fontId="19" fillId="0" borderId="18" xfId="216" applyNumberFormat="1" applyFont="1" applyBorder="1" applyAlignment="1">
      <alignment horizontal="right" vertical="top" wrapText="1"/>
    </xf>
    <xf numFmtId="164" fontId="19" fillId="0" borderId="19" xfId="216" applyNumberFormat="1" applyFont="1" applyBorder="1" applyAlignment="1">
      <alignment horizontal="right" vertical="top" wrapText="1"/>
    </xf>
    <xf numFmtId="164" fontId="0" fillId="0" borderId="0" xfId="0" applyNumberFormat="1"/>
    <xf numFmtId="0" fontId="27" fillId="37" borderId="44" xfId="0" applyFont="1" applyFill="1" applyBorder="1" applyAlignment="1">
      <alignment horizontal="left" vertical="center" wrapText="1"/>
    </xf>
    <xf numFmtId="43" fontId="22" fillId="0" borderId="14" xfId="1" applyFont="1" applyBorder="1" applyAlignment="1">
      <alignment horizontal="center"/>
    </xf>
    <xf numFmtId="43" fontId="22" fillId="0" borderId="15" xfId="1" applyFont="1" applyBorder="1" applyAlignment="1">
      <alignment horizontal="center"/>
    </xf>
    <xf numFmtId="43" fontId="22" fillId="0" borderId="16" xfId="1" applyFont="1" applyBorder="1" applyAlignment="1">
      <alignment horizontal="center"/>
    </xf>
    <xf numFmtId="43" fontId="22" fillId="33" borderId="54" xfId="1" applyFont="1" applyFill="1" applyBorder="1" applyAlignment="1">
      <alignment horizontal="right" vertical="top" wrapText="1"/>
    </xf>
    <xf numFmtId="43" fontId="22" fillId="33" borderId="55" xfId="1" applyFont="1" applyFill="1" applyBorder="1" applyAlignment="1">
      <alignment horizontal="right" vertical="top" wrapText="1"/>
    </xf>
    <xf numFmtId="43" fontId="19" fillId="0" borderId="18" xfId="1" applyFont="1" applyBorder="1" applyAlignment="1">
      <alignment horizontal="right" vertical="top" wrapText="1"/>
    </xf>
    <xf numFmtId="43" fontId="19" fillId="0" borderId="19" xfId="1" applyFont="1" applyBorder="1" applyAlignment="1">
      <alignment horizontal="right" vertical="top" wrapText="1"/>
    </xf>
    <xf numFmtId="43" fontId="18" fillId="0" borderId="20" xfId="1" applyFont="1" applyBorder="1" applyAlignment="1">
      <alignment horizontal="left"/>
    </xf>
    <xf numFmtId="0" fontId="80" fillId="0" borderId="0" xfId="0" applyFont="1" applyAlignment="1">
      <alignment wrapText="1"/>
    </xf>
    <xf numFmtId="0" fontId="82" fillId="0" borderId="0" xfId="0" applyFont="1" applyAlignment="1">
      <alignment horizontal="right" wrapText="1"/>
    </xf>
    <xf numFmtId="0" fontId="81" fillId="0" borderId="0" xfId="0" applyFont="1"/>
    <xf numFmtId="0" fontId="80" fillId="0" borderId="13" xfId="0" applyFont="1" applyBorder="1" applyAlignment="1">
      <alignment horizontal="left" wrapText="1" indent="1"/>
    </xf>
    <xf numFmtId="0" fontId="80" fillId="0" borderId="13" xfId="0" applyFont="1" applyBorder="1" applyAlignment="1">
      <alignment horizontal="right" wrapText="1"/>
    </xf>
    <xf numFmtId="0" fontId="83" fillId="0" borderId="0" xfId="0" applyFont="1" applyAlignment="1">
      <alignment horizontal="right" wrapText="1"/>
    </xf>
    <xf numFmtId="0" fontId="83" fillId="0" borderId="0" xfId="0" applyFont="1" applyAlignment="1">
      <alignment vertical="top" wrapText="1"/>
    </xf>
    <xf numFmtId="43" fontId="22" fillId="38" borderId="54" xfId="1" applyFont="1" applyFill="1" applyBorder="1" applyAlignment="1">
      <alignment horizontal="right" vertical="top" wrapText="1"/>
    </xf>
    <xf numFmtId="0" fontId="22" fillId="0" borderId="17" xfId="217" applyNumberFormat="1" applyFont="1" applyBorder="1" applyAlignment="1">
      <alignment horizontal="center" vertical="center" wrapText="1"/>
    </xf>
    <xf numFmtId="0" fontId="22" fillId="0" borderId="12" xfId="217" applyNumberFormat="1" applyFont="1" applyBorder="1" applyAlignment="1">
      <alignment horizontal="center"/>
    </xf>
    <xf numFmtId="0" fontId="22" fillId="33" borderId="53" xfId="217" applyNumberFormat="1" applyFont="1" applyFill="1" applyBorder="1" applyAlignment="1">
      <alignment horizontal="left" vertical="top" wrapText="1"/>
    </xf>
    <xf numFmtId="0" fontId="19" fillId="0" borderId="22" xfId="217" applyNumberFormat="1" applyFont="1" applyBorder="1" applyAlignment="1">
      <alignment horizontal="left" vertical="top"/>
    </xf>
    <xf numFmtId="0" fontId="22" fillId="38" borderId="53" xfId="217" applyNumberFormat="1" applyFont="1" applyFill="1" applyBorder="1" applyAlignment="1">
      <alignment horizontal="left" vertical="top" wrapText="1"/>
    </xf>
    <xf numFmtId="189" fontId="80" fillId="0" borderId="13" xfId="1" applyNumberFormat="1" applyFont="1" applyBorder="1" applyAlignment="1">
      <alignment horizontal="right" wrapText="1"/>
    </xf>
    <xf numFmtId="189" fontId="83" fillId="0" borderId="0" xfId="1" applyNumberFormat="1" applyFont="1" applyAlignment="1">
      <alignment horizontal="right" wrapText="1"/>
    </xf>
    <xf numFmtId="189" fontId="82" fillId="0" borderId="51" xfId="1" applyNumberFormat="1" applyFont="1" applyBorder="1" applyAlignment="1">
      <alignment horizontal="right" wrapText="1"/>
    </xf>
    <xf numFmtId="189" fontId="82" fillId="36" borderId="51" xfId="1" applyNumberFormat="1" applyFont="1" applyFill="1" applyBorder="1" applyAlignment="1">
      <alignment horizontal="right" wrapText="1"/>
    </xf>
    <xf numFmtId="0" fontId="19" fillId="0" borderId="0" xfId="218" applyNumberFormat="1" applyFont="1" applyAlignment="1">
      <alignment horizontal="left"/>
    </xf>
    <xf numFmtId="0" fontId="18" fillId="0" borderId="0" xfId="218"/>
    <xf numFmtId="0" fontId="22" fillId="0" borderId="17" xfId="218" applyNumberFormat="1" applyFont="1" applyBorder="1" applyAlignment="1">
      <alignment horizontal="center" vertical="center" wrapText="1"/>
    </xf>
    <xf numFmtId="0" fontId="22" fillId="0" borderId="12" xfId="218" applyNumberFormat="1" applyFont="1" applyBorder="1" applyAlignment="1">
      <alignment horizontal="center"/>
    </xf>
    <xf numFmtId="0" fontId="22" fillId="0" borderId="14" xfId="218" applyNumberFormat="1" applyFont="1" applyBorder="1" applyAlignment="1">
      <alignment horizontal="center"/>
    </xf>
    <xf numFmtId="0" fontId="22" fillId="0" borderId="15" xfId="218" applyNumberFormat="1" applyFont="1" applyBorder="1" applyAlignment="1">
      <alignment horizontal="center"/>
    </xf>
    <xf numFmtId="0" fontId="22" fillId="0" borderId="16" xfId="218" applyNumberFormat="1" applyFont="1" applyBorder="1" applyAlignment="1">
      <alignment horizontal="center"/>
    </xf>
    <xf numFmtId="0" fontId="19" fillId="35" borderId="53" xfId="218" applyNumberFormat="1" applyFont="1" applyFill="1" applyBorder="1" applyAlignment="1">
      <alignment horizontal="left" vertical="top" wrapText="1"/>
    </xf>
    <xf numFmtId="0" fontId="19" fillId="35" borderId="54" xfId="218" applyNumberFormat="1" applyFont="1" applyFill="1" applyBorder="1" applyAlignment="1">
      <alignment horizontal="right" vertical="top" wrapText="1"/>
    </xf>
    <xf numFmtId="164" fontId="19" fillId="35" borderId="54" xfId="218" applyNumberFormat="1" applyFont="1" applyFill="1" applyBorder="1" applyAlignment="1">
      <alignment horizontal="right" vertical="top" wrapText="1"/>
    </xf>
    <xf numFmtId="0" fontId="19" fillId="35" borderId="55" xfId="218" applyNumberFormat="1" applyFont="1" applyFill="1" applyBorder="1" applyAlignment="1">
      <alignment horizontal="right" vertical="top" wrapText="1"/>
    </xf>
    <xf numFmtId="0" fontId="22" fillId="33" borderId="53" xfId="218" applyNumberFormat="1" applyFont="1" applyFill="1" applyBorder="1" applyAlignment="1">
      <alignment horizontal="left" vertical="top" wrapText="1" indent="2"/>
    </xf>
    <xf numFmtId="0" fontId="22" fillId="33" borderId="54" xfId="218" applyNumberFormat="1" applyFont="1" applyFill="1" applyBorder="1" applyAlignment="1">
      <alignment horizontal="right" vertical="top" wrapText="1"/>
    </xf>
    <xf numFmtId="164" fontId="22" fillId="33" borderId="54" xfId="218" applyNumberFormat="1" applyFont="1" applyFill="1" applyBorder="1" applyAlignment="1">
      <alignment horizontal="right" vertical="top" wrapText="1"/>
    </xf>
    <xf numFmtId="0" fontId="22" fillId="33" borderId="55" xfId="218" applyNumberFormat="1" applyFont="1" applyFill="1" applyBorder="1" applyAlignment="1">
      <alignment horizontal="right" vertical="top" wrapText="1"/>
    </xf>
    <xf numFmtId="0" fontId="19" fillId="0" borderId="22" xfId="218" applyNumberFormat="1" applyFont="1" applyBorder="1" applyAlignment="1">
      <alignment horizontal="left" vertical="top"/>
    </xf>
    <xf numFmtId="0" fontId="19" fillId="0" borderId="18" xfId="218" applyNumberFormat="1" applyFont="1" applyBorder="1" applyAlignment="1">
      <alignment horizontal="right" vertical="top" wrapText="1"/>
    </xf>
    <xf numFmtId="164" fontId="19" fillId="0" borderId="18" xfId="218" applyNumberFormat="1" applyFont="1" applyBorder="1" applyAlignment="1">
      <alignment horizontal="right" vertical="top" wrapText="1"/>
    </xf>
    <xf numFmtId="0" fontId="19" fillId="0" borderId="19" xfId="218" applyNumberFormat="1" applyFont="1" applyBorder="1" applyAlignment="1">
      <alignment horizontal="right" vertical="top" wrapText="1"/>
    </xf>
    <xf numFmtId="0" fontId="18" fillId="0" borderId="20" xfId="218" applyFont="1" applyBorder="1" applyAlignment="1">
      <alignment horizontal="left"/>
    </xf>
    <xf numFmtId="43" fontId="19" fillId="35" borderId="54" xfId="1" applyFont="1" applyFill="1" applyBorder="1" applyAlignment="1">
      <alignment horizontal="right" vertical="top" wrapText="1"/>
    </xf>
    <xf numFmtId="43" fontId="19" fillId="35" borderId="55" xfId="1" applyFont="1" applyFill="1" applyBorder="1" applyAlignment="1">
      <alignment horizontal="right" vertical="top" wrapText="1"/>
    </xf>
    <xf numFmtId="0" fontId="80" fillId="0" borderId="0" xfId="0" applyFont="1"/>
    <xf numFmtId="0" fontId="18" fillId="0" borderId="0" xfId="219"/>
    <xf numFmtId="0" fontId="22" fillId="0" borderId="17" xfId="219" applyNumberFormat="1" applyFont="1" applyBorder="1" applyAlignment="1">
      <alignment horizontal="center" vertical="center" wrapText="1"/>
    </xf>
    <xf numFmtId="0" fontId="22" fillId="0" borderId="12" xfId="219" applyNumberFormat="1" applyFont="1" applyBorder="1" applyAlignment="1">
      <alignment horizontal="center"/>
    </xf>
    <xf numFmtId="0" fontId="22" fillId="0" borderId="14" xfId="219" applyNumberFormat="1" applyFont="1" applyBorder="1" applyAlignment="1">
      <alignment horizontal="center"/>
    </xf>
    <xf numFmtId="0" fontId="22" fillId="0" borderId="15" xfId="219" applyNumberFormat="1" applyFont="1" applyBorder="1" applyAlignment="1">
      <alignment horizontal="center"/>
    </xf>
    <xf numFmtId="0" fontId="22" fillId="0" borderId="16" xfId="219" applyNumberFormat="1" applyFont="1" applyBorder="1" applyAlignment="1">
      <alignment horizontal="center"/>
    </xf>
    <xf numFmtId="0" fontId="19" fillId="35" borderId="53" xfId="219" applyNumberFormat="1" applyFont="1" applyFill="1" applyBorder="1" applyAlignment="1">
      <alignment horizontal="left" vertical="top" wrapText="1"/>
    </xf>
    <xf numFmtId="0" fontId="19" fillId="35" borderId="54" xfId="219" applyNumberFormat="1" applyFont="1" applyFill="1" applyBorder="1" applyAlignment="1">
      <alignment horizontal="right" vertical="top" wrapText="1"/>
    </xf>
    <xf numFmtId="164" fontId="19" fillId="35" borderId="54" xfId="219" applyNumberFormat="1" applyFont="1" applyFill="1" applyBorder="1" applyAlignment="1">
      <alignment horizontal="right" vertical="top" wrapText="1"/>
    </xf>
    <xf numFmtId="0" fontId="19" fillId="35" borderId="55" xfId="219" applyNumberFormat="1" applyFont="1" applyFill="1" applyBorder="1" applyAlignment="1">
      <alignment horizontal="right" vertical="top" wrapText="1"/>
    </xf>
    <xf numFmtId="1" fontId="19" fillId="35" borderId="53" xfId="219" applyNumberFormat="1" applyFont="1" applyFill="1" applyBorder="1" applyAlignment="1">
      <alignment horizontal="left" vertical="top" wrapText="1" indent="1"/>
    </xf>
    <xf numFmtId="0" fontId="22" fillId="33" borderId="53" xfId="219" applyNumberFormat="1" applyFont="1" applyFill="1" applyBorder="1" applyAlignment="1">
      <alignment horizontal="left" vertical="top" wrapText="1" indent="2"/>
    </xf>
    <xf numFmtId="0" fontId="22" fillId="33" borderId="54" xfId="219" applyNumberFormat="1" applyFont="1" applyFill="1" applyBorder="1" applyAlignment="1">
      <alignment horizontal="right" vertical="top" wrapText="1"/>
    </xf>
    <xf numFmtId="164" fontId="22" fillId="33" borderId="54" xfId="219" applyNumberFormat="1" applyFont="1" applyFill="1" applyBorder="1" applyAlignment="1">
      <alignment horizontal="right" vertical="top" wrapText="1"/>
    </xf>
    <xf numFmtId="0" fontId="22" fillId="33" borderId="55" xfId="219" applyNumberFormat="1" applyFont="1" applyFill="1" applyBorder="1" applyAlignment="1">
      <alignment horizontal="right" vertical="top" wrapText="1"/>
    </xf>
    <xf numFmtId="0" fontId="19" fillId="0" borderId="22" xfId="219" applyNumberFormat="1" applyFont="1" applyBorder="1" applyAlignment="1">
      <alignment horizontal="left" vertical="top"/>
    </xf>
    <xf numFmtId="0" fontId="19" fillId="0" borderId="18" xfId="219" applyNumberFormat="1" applyFont="1" applyBorder="1" applyAlignment="1">
      <alignment horizontal="right" vertical="top" wrapText="1"/>
    </xf>
    <xf numFmtId="164" fontId="19" fillId="0" borderId="18" xfId="219" applyNumberFormat="1" applyFont="1" applyBorder="1" applyAlignment="1">
      <alignment horizontal="right" vertical="top" wrapText="1"/>
    </xf>
    <xf numFmtId="0" fontId="19" fillId="0" borderId="19" xfId="219" applyNumberFormat="1" applyFont="1" applyBorder="1" applyAlignment="1">
      <alignment horizontal="right" vertical="top" wrapText="1"/>
    </xf>
    <xf numFmtId="0" fontId="78" fillId="0" borderId="0" xfId="0" applyFont="1" applyAlignment="1">
      <alignment wrapText="1"/>
    </xf>
    <xf numFmtId="0" fontId="78" fillId="0" borderId="0" xfId="0" applyFont="1" applyAlignment="1">
      <alignment vertical="top" wrapText="1"/>
    </xf>
    <xf numFmtId="0" fontId="19" fillId="0" borderId="0" xfId="219" applyNumberFormat="1" applyFont="1" applyAlignment="1">
      <alignment horizontal="left"/>
    </xf>
    <xf numFmtId="0" fontId="22" fillId="0" borderId="54" xfId="216" applyNumberFormat="1" applyFont="1" applyBorder="1" applyAlignment="1">
      <alignment horizontal="left" vertical="top" wrapText="1"/>
    </xf>
    <xf numFmtId="43" fontId="20" fillId="0" borderId="0" xfId="1" applyFont="1" applyAlignment="1">
      <alignment horizontal="right"/>
    </xf>
    <xf numFmtId="0" fontId="22" fillId="0" borderId="0" xfId="217" applyFont="1" applyAlignment="1">
      <alignment horizontal="left"/>
    </xf>
    <xf numFmtId="0" fontId="22" fillId="0" borderId="0" xfId="216" applyFont="1" applyAlignment="1">
      <alignment horizontal="left"/>
    </xf>
    <xf numFmtId="0" fontId="22" fillId="0" borderId="52" xfId="216" applyNumberFormat="1" applyFont="1" applyBorder="1" applyAlignment="1">
      <alignment horizontal="center"/>
    </xf>
    <xf numFmtId="0" fontId="22" fillId="0" borderId="10" xfId="216" applyNumberFormat="1" applyFont="1" applyBorder="1" applyAlignment="1">
      <alignment horizontal="center"/>
    </xf>
    <xf numFmtId="0" fontId="22" fillId="0" borderId="11" xfId="216" applyNumberFormat="1" applyFont="1" applyBorder="1" applyAlignment="1">
      <alignment horizontal="center"/>
    </xf>
    <xf numFmtId="0" fontId="22" fillId="0" borderId="13" xfId="216" applyNumberFormat="1" applyFont="1" applyBorder="1" applyAlignment="1">
      <alignment horizontal="center"/>
    </xf>
    <xf numFmtId="0" fontId="19" fillId="0" borderId="54" xfId="216" applyNumberFormat="1" applyFont="1" applyBorder="1" applyAlignment="1">
      <alignment horizontal="left" vertical="top" wrapText="1"/>
    </xf>
    <xf numFmtId="0" fontId="20" fillId="0" borderId="0" xfId="216" applyNumberFormat="1" applyFont="1" applyAlignment="1">
      <alignment horizontal="right"/>
    </xf>
    <xf numFmtId="0" fontId="21" fillId="0" borderId="0" xfId="217" applyNumberFormat="1" applyFont="1" applyAlignment="1">
      <alignment horizontal="center"/>
    </xf>
    <xf numFmtId="0" fontId="21" fillId="0" borderId="0" xfId="216" applyNumberFormat="1" applyFont="1" applyAlignment="1">
      <alignment horizontal="center"/>
    </xf>
    <xf numFmtId="0" fontId="19" fillId="0" borderId="0" xfId="217" applyNumberFormat="1" applyFont="1" applyAlignment="1">
      <alignment horizontal="center"/>
    </xf>
    <xf numFmtId="0" fontId="19" fillId="0" borderId="0" xfId="216" applyNumberFormat="1" applyFont="1" applyAlignment="1">
      <alignment horizontal="center"/>
    </xf>
    <xf numFmtId="0" fontId="19" fillId="0" borderId="53" xfId="216" applyNumberFormat="1" applyFont="1" applyBorder="1" applyAlignment="1">
      <alignment horizontal="left" vertical="top" wrapText="1"/>
    </xf>
    <xf numFmtId="0" fontId="22" fillId="0" borderId="41" xfId="216" applyNumberFormat="1" applyFont="1" applyBorder="1" applyAlignment="1">
      <alignment horizontal="left" vertical="top"/>
    </xf>
    <xf numFmtId="0" fontId="22" fillId="0" borderId="18" xfId="216" applyNumberFormat="1" applyFont="1" applyBorder="1" applyAlignment="1">
      <alignment horizontal="left" vertical="top"/>
    </xf>
    <xf numFmtId="0" fontId="27" fillId="37" borderId="23" xfId="44" applyFont="1" applyFill="1" applyBorder="1" applyAlignment="1">
      <alignment horizontal="center" vertical="center" wrapText="1"/>
    </xf>
    <xf numFmtId="0" fontId="27" fillId="37" borderId="25" xfId="44" applyFont="1" applyFill="1" applyBorder="1" applyAlignment="1">
      <alignment horizontal="center" vertical="center" wrapText="1"/>
    </xf>
    <xf numFmtId="0" fontId="27" fillId="37" borderId="24" xfId="44" applyFont="1" applyFill="1" applyBorder="1" applyAlignment="1">
      <alignment horizontal="center" vertical="center" wrapText="1"/>
    </xf>
    <xf numFmtId="0" fontId="26" fillId="37" borderId="0" xfId="44" applyFont="1" applyFill="1" applyAlignment="1">
      <alignment horizontal="center" wrapText="1"/>
    </xf>
    <xf numFmtId="0" fontId="25" fillId="37" borderId="0" xfId="44" applyFont="1" applyFill="1" applyAlignment="1">
      <alignment horizontal="center" wrapText="1"/>
    </xf>
    <xf numFmtId="0" fontId="25" fillId="37" borderId="0" xfId="44" applyFont="1" applyFill="1" applyAlignment="1">
      <alignment horizontal="left" vertical="center" wrapText="1"/>
    </xf>
    <xf numFmtId="0" fontId="25" fillId="37" borderId="0" xfId="44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5" fillId="37" borderId="0" xfId="44" applyFont="1" applyFill="1" applyAlignment="1">
      <alignment horizontal="right" wrapText="1"/>
    </xf>
    <xf numFmtId="0" fontId="26" fillId="37" borderId="0" xfId="46" applyFont="1" applyFill="1" applyAlignment="1">
      <alignment horizontal="center" wrapText="1"/>
    </xf>
    <xf numFmtId="0" fontId="25" fillId="37" borderId="23" xfId="46" applyFont="1" applyFill="1" applyBorder="1" applyAlignment="1">
      <alignment horizontal="left" vertical="center" wrapText="1"/>
    </xf>
    <xf numFmtId="0" fontId="25" fillId="37" borderId="25" xfId="46" applyFont="1" applyFill="1" applyBorder="1" applyAlignment="1">
      <alignment horizontal="left" vertical="center" wrapText="1"/>
    </xf>
    <xf numFmtId="0" fontId="25" fillId="37" borderId="24" xfId="46" applyFont="1" applyFill="1" applyBorder="1" applyAlignment="1">
      <alignment horizontal="left" vertical="center" wrapText="1"/>
    </xf>
    <xf numFmtId="0" fontId="25" fillId="37" borderId="0" xfId="46" applyFont="1" applyFill="1" applyAlignment="1">
      <alignment horizontal="right" wrapText="1"/>
    </xf>
    <xf numFmtId="0" fontId="25" fillId="37" borderId="0" xfId="46" applyFont="1" applyFill="1" applyAlignment="1">
      <alignment horizontal="left" vertical="center" wrapText="1"/>
    </xf>
    <xf numFmtId="0" fontId="71" fillId="37" borderId="46" xfId="0" applyFont="1" applyFill="1" applyBorder="1" applyAlignment="1">
      <alignment horizontal="left" vertical="center" wrapText="1"/>
    </xf>
    <xf numFmtId="0" fontId="71" fillId="37" borderId="47" xfId="0" applyFont="1" applyFill="1" applyBorder="1" applyAlignment="1">
      <alignment horizontal="left" vertical="center" wrapText="1"/>
    </xf>
    <xf numFmtId="0" fontId="71" fillId="37" borderId="48" xfId="0" applyFont="1" applyFill="1" applyBorder="1" applyAlignment="1">
      <alignment horizontal="left" vertical="center" wrapText="1"/>
    </xf>
    <xf numFmtId="0" fontId="74" fillId="37" borderId="46" xfId="0" applyFont="1" applyFill="1" applyBorder="1" applyAlignment="1">
      <alignment horizontal="center" vertical="center" wrapText="1"/>
    </xf>
    <xf numFmtId="0" fontId="74" fillId="37" borderId="47" xfId="0" applyFont="1" applyFill="1" applyBorder="1" applyAlignment="1">
      <alignment horizontal="center" vertical="center" wrapText="1"/>
    </xf>
    <xf numFmtId="0" fontId="74" fillId="37" borderId="48" xfId="0" applyFont="1" applyFill="1" applyBorder="1" applyAlignment="1">
      <alignment horizontal="center" vertical="center" wrapText="1"/>
    </xf>
    <xf numFmtId="0" fontId="73" fillId="37" borderId="0" xfId="0" applyFont="1" applyFill="1" applyAlignment="1">
      <alignment horizontal="center" wrapText="1"/>
    </xf>
    <xf numFmtId="0" fontId="71" fillId="37" borderId="0" xfId="0" applyFont="1" applyFill="1" applyAlignment="1">
      <alignment horizontal="right" wrapText="1"/>
    </xf>
    <xf numFmtId="0" fontId="0" fillId="0" borderId="0" xfId="0" applyAlignment="1"/>
    <xf numFmtId="0" fontId="0" fillId="0" borderId="0" xfId="0" applyAlignment="1">
      <alignment horizontal="center"/>
    </xf>
    <xf numFmtId="0" fontId="74" fillId="37" borderId="45" xfId="0" applyFont="1" applyFill="1" applyBorder="1" applyAlignment="1">
      <alignment horizontal="center" vertical="center" wrapText="1"/>
    </xf>
    <xf numFmtId="0" fontId="74" fillId="37" borderId="49" xfId="0" applyFont="1" applyFill="1" applyBorder="1" applyAlignment="1">
      <alignment horizontal="center" vertical="center" wrapText="1"/>
    </xf>
    <xf numFmtId="189" fontId="74" fillId="37" borderId="46" xfId="1" applyNumberFormat="1" applyFont="1" applyFill="1" applyBorder="1" applyAlignment="1">
      <alignment horizontal="center" vertical="center" wrapText="1"/>
    </xf>
    <xf numFmtId="189" fontId="74" fillId="37" borderId="47" xfId="1" applyNumberFormat="1" applyFont="1" applyFill="1" applyBorder="1" applyAlignment="1">
      <alignment horizontal="center" vertical="center" wrapText="1"/>
    </xf>
    <xf numFmtId="189" fontId="74" fillId="37" borderId="48" xfId="1" applyNumberFormat="1" applyFont="1" applyFill="1" applyBorder="1" applyAlignment="1">
      <alignment horizontal="center" vertical="center" wrapText="1"/>
    </xf>
    <xf numFmtId="189" fontId="74" fillId="37" borderId="45" xfId="1" applyNumberFormat="1" applyFont="1" applyFill="1" applyBorder="1" applyAlignment="1">
      <alignment horizontal="center" vertical="center" wrapText="1"/>
    </xf>
    <xf numFmtId="189" fontId="74" fillId="37" borderId="49" xfId="1" applyNumberFormat="1" applyFont="1" applyFill="1" applyBorder="1" applyAlignment="1">
      <alignment horizontal="center" vertical="center" wrapText="1"/>
    </xf>
    <xf numFmtId="189" fontId="71" fillId="37" borderId="0" xfId="1" applyNumberFormat="1" applyFont="1" applyFill="1" applyAlignment="1">
      <alignment horizontal="right" wrapText="1"/>
    </xf>
    <xf numFmtId="0" fontId="22" fillId="0" borderId="0" xfId="217" applyNumberFormat="1" applyFont="1" applyAlignment="1">
      <alignment horizontal="left" wrapText="1"/>
    </xf>
    <xf numFmtId="43" fontId="22" fillId="0" borderId="26" xfId="1" applyFont="1" applyBorder="1" applyAlignment="1">
      <alignment horizontal="center" vertical="center" wrapText="1"/>
    </xf>
    <xf numFmtId="43" fontId="22" fillId="0" borderId="10" xfId="1" applyFont="1" applyBorder="1" applyAlignment="1">
      <alignment horizontal="center" vertical="center" wrapText="1"/>
    </xf>
    <xf numFmtId="43" fontId="22" fillId="0" borderId="11" xfId="1" applyFont="1" applyBorder="1" applyAlignment="1">
      <alignment horizontal="center" vertical="center" wrapText="1"/>
    </xf>
    <xf numFmtId="0" fontId="21" fillId="0" borderId="0" xfId="218" applyNumberFormat="1" applyFont="1" applyAlignment="1">
      <alignment horizontal="center"/>
    </xf>
    <xf numFmtId="0" fontId="19" fillId="0" borderId="0" xfId="218" applyNumberFormat="1" applyFont="1" applyAlignment="1">
      <alignment horizontal="center"/>
    </xf>
    <xf numFmtId="0" fontId="22" fillId="0" borderId="0" xfId="218" applyNumberFormat="1" applyFont="1" applyAlignment="1">
      <alignment horizontal="left" wrapText="1"/>
    </xf>
    <xf numFmtId="0" fontId="22" fillId="0" borderId="0" xfId="218" applyFont="1" applyAlignment="1">
      <alignment horizontal="left"/>
    </xf>
    <xf numFmtId="0" fontId="22" fillId="0" borderId="26" xfId="218" applyNumberFormat="1" applyFont="1" applyBorder="1" applyAlignment="1">
      <alignment horizontal="center" vertical="center" wrapText="1"/>
    </xf>
    <xf numFmtId="0" fontId="22" fillId="0" borderId="10" xfId="218" applyNumberFormat="1" applyFont="1" applyBorder="1" applyAlignment="1">
      <alignment horizontal="center" vertical="center" wrapText="1"/>
    </xf>
    <xf numFmtId="0" fontId="22" fillId="0" borderId="11" xfId="218" applyNumberFormat="1" applyFont="1" applyBorder="1" applyAlignment="1">
      <alignment horizontal="center" vertical="center" wrapText="1"/>
    </xf>
    <xf numFmtId="0" fontId="21" fillId="0" borderId="0" xfId="219" applyNumberFormat="1" applyFont="1" applyAlignment="1">
      <alignment horizontal="center"/>
    </xf>
    <xf numFmtId="0" fontId="19" fillId="0" borderId="0" xfId="219" applyNumberFormat="1" applyFont="1" applyAlignment="1">
      <alignment horizontal="center"/>
    </xf>
    <xf numFmtId="0" fontId="22" fillId="0" borderId="0" xfId="219" applyNumberFormat="1" applyFont="1" applyAlignment="1">
      <alignment horizontal="left" wrapText="1"/>
    </xf>
    <xf numFmtId="0" fontId="22" fillId="0" borderId="0" xfId="219" applyFont="1" applyAlignment="1">
      <alignment horizontal="left"/>
    </xf>
    <xf numFmtId="0" fontId="22" fillId="0" borderId="26" xfId="219" applyNumberFormat="1" applyFont="1" applyBorder="1" applyAlignment="1">
      <alignment horizontal="center" vertical="center" wrapText="1"/>
    </xf>
    <xf numFmtId="0" fontId="22" fillId="0" borderId="10" xfId="219" applyNumberFormat="1" applyFont="1" applyBorder="1" applyAlignment="1">
      <alignment horizontal="center" vertical="center" wrapText="1"/>
    </xf>
    <xf numFmtId="0" fontId="22" fillId="0" borderId="11" xfId="219" applyNumberFormat="1" applyFont="1" applyBorder="1" applyAlignment="1">
      <alignment horizontal="center" vertical="center" wrapText="1"/>
    </xf>
  </cellXfs>
  <cellStyles count="220">
    <cellStyle name="_x000a_shell=progma" xfId="54"/>
    <cellStyle name="_x000d__x000a_JournalTemplate=C:\COMFO\CTALK\JOURSTD.TPL_x000d__x000a_LbStateAddress=3 3 0 251 1 89 2 311_x000d__x000a_LbStateJou" xfId="55"/>
    <cellStyle name="_PRICE_1C" xfId="56"/>
    <cellStyle name="_мебель, оборудование инвентарь1207" xfId="57"/>
    <cellStyle name="_ОТЧЕТ для ДКФ    06 04 05  (6)" xfId="58"/>
    <cellStyle name="_План развития ПТС на 2005-2010 (связи станционной части)" xfId="59"/>
    <cellStyle name="_произв.цели - приложение к СНР_айгерим_09.11" xfId="60"/>
    <cellStyle name="_Утв СД Бюджет расшиф 29 12 05" xfId="61"/>
    <cellStyle name="”ќђќ‘ћ‚›‰" xfId="63"/>
    <cellStyle name="”љ‘ђћ‚ђќќ›‰" xfId="64"/>
    <cellStyle name="„…ќ…†ќ›‰" xfId="65"/>
    <cellStyle name="‡ђѓћ‹ћ‚ћљ1" xfId="66"/>
    <cellStyle name="‡ђѓћ‹ћ‚ћљ2" xfId="67"/>
    <cellStyle name="’ћѓћ‚›‰" xfId="62"/>
    <cellStyle name="20% - Accent1" xfId="68"/>
    <cellStyle name="20% - Accent2" xfId="69"/>
    <cellStyle name="20% - Accent3" xfId="70"/>
    <cellStyle name="20% - Accent4" xfId="71"/>
    <cellStyle name="20% - Accent5" xfId="72"/>
    <cellStyle name="20% - Accent6" xfId="73"/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Accent1" xfId="86"/>
    <cellStyle name="Accent2" xfId="87"/>
    <cellStyle name="Accent3" xfId="88"/>
    <cellStyle name="Accent4" xfId="89"/>
    <cellStyle name="Accent5" xfId="90"/>
    <cellStyle name="Accent6" xfId="91"/>
    <cellStyle name="Bad" xfId="92"/>
    <cellStyle name="Calc Currency (0)" xfId="93"/>
    <cellStyle name="Calc Currency (2)" xfId="94"/>
    <cellStyle name="Calc Percent (0)" xfId="95"/>
    <cellStyle name="Calc Percent (0) 2" xfId="96"/>
    <cellStyle name="Calc Percent (1)" xfId="97"/>
    <cellStyle name="Calc Percent (2)" xfId="98"/>
    <cellStyle name="Calc Units (0)" xfId="99"/>
    <cellStyle name="Calc Units (1)" xfId="100"/>
    <cellStyle name="Calc Units (2)" xfId="101"/>
    <cellStyle name="Calculation" xfId="102"/>
    <cellStyle name="Check" xfId="103"/>
    <cellStyle name="Check Cell" xfId="104"/>
    <cellStyle name="Comma [00]" xfId="105"/>
    <cellStyle name="Currency [00]" xfId="106"/>
    <cellStyle name="Date" xfId="107"/>
    <cellStyle name="Date 2" xfId="108"/>
    <cellStyle name="Date Short" xfId="109"/>
    <cellStyle name="Date without year" xfId="110"/>
    <cellStyle name="Date without year 2" xfId="111"/>
    <cellStyle name="DELTA" xfId="112"/>
    <cellStyle name="E&amp;Y House" xfId="113"/>
    <cellStyle name="Enter Currency (0)" xfId="114"/>
    <cellStyle name="Enter Currency (2)" xfId="115"/>
    <cellStyle name="Enter Units (0)" xfId="116"/>
    <cellStyle name="Enter Units (1)" xfId="117"/>
    <cellStyle name="Enter Units (2)" xfId="118"/>
    <cellStyle name="Explanatory Text" xfId="119"/>
    <cellStyle name="From" xfId="120"/>
    <cellStyle name="Good" xfId="121"/>
    <cellStyle name="Grey" xfId="122"/>
    <cellStyle name="Header1" xfId="123"/>
    <cellStyle name="Header2" xfId="124"/>
    <cellStyle name="Heading" xfId="125"/>
    <cellStyle name="Heading 1" xfId="126"/>
    <cellStyle name="Heading 2" xfId="127"/>
    <cellStyle name="Heading 3" xfId="128"/>
    <cellStyle name="Heading 4" xfId="129"/>
    <cellStyle name="Input" xfId="130"/>
    <cellStyle name="Input [yellow]" xfId="131"/>
    <cellStyle name="Input 2" xfId="132"/>
    <cellStyle name="Input 3" xfId="133"/>
    <cellStyle name="Input_Cell" xfId="134"/>
    <cellStyle name="Link Currency (0)" xfId="135"/>
    <cellStyle name="Link Currency (2)" xfId="136"/>
    <cellStyle name="Link Units (0)" xfId="137"/>
    <cellStyle name="Link Units (1)" xfId="138"/>
    <cellStyle name="Link Units (2)" xfId="139"/>
    <cellStyle name="Linked Cell" xfId="140"/>
    <cellStyle name="Neutral" xfId="141"/>
    <cellStyle name="Normal - Style1" xfId="142"/>
    <cellStyle name="Normal - Style1 2" xfId="143"/>
    <cellStyle name="Normal 2" xfId="144"/>
    <cellStyle name="Normal_~8960690" xfId="212"/>
    <cellStyle name="Normal1" xfId="145"/>
    <cellStyle name="normбlnм_laroux" xfId="146"/>
    <cellStyle name="Note" xfId="147"/>
    <cellStyle name="numbers" xfId="148"/>
    <cellStyle name="numbers 2" xfId="149"/>
    <cellStyle name="Output" xfId="150"/>
    <cellStyle name="paint" xfId="151"/>
    <cellStyle name="Percent (0)" xfId="152"/>
    <cellStyle name="Percent (0) 2" xfId="153"/>
    <cellStyle name="Percent [0]" xfId="154"/>
    <cellStyle name="Percent [00]" xfId="155"/>
    <cellStyle name="Percent [2]" xfId="156"/>
    <cellStyle name="Percent [2] 2" xfId="157"/>
    <cellStyle name="piw#" xfId="158"/>
    <cellStyle name="piw%" xfId="159"/>
    <cellStyle name="PrePop Currency (0)" xfId="160"/>
    <cellStyle name="PrePop Currency (2)" xfId="161"/>
    <cellStyle name="PrePop Units (0)" xfId="162"/>
    <cellStyle name="PrePop Units (1)" xfId="163"/>
    <cellStyle name="PrePop Units (2)" xfId="164"/>
    <cellStyle name="Price_Body" xfId="165"/>
    <cellStyle name="Rubles" xfId="166"/>
    <cellStyle name="stand_bord" xfId="167"/>
    <cellStyle name="Text Indent A" xfId="168"/>
    <cellStyle name="Text Indent B" xfId="169"/>
    <cellStyle name="Text Indent C" xfId="170"/>
    <cellStyle name="Tickmark" xfId="171"/>
    <cellStyle name="Title" xfId="172"/>
    <cellStyle name="Total" xfId="173"/>
    <cellStyle name="Warning Text" xfId="174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Беззащитный" xfId="175"/>
    <cellStyle name="Ввод " xfId="10" builtinId="20" customBuiltin="1"/>
    <cellStyle name="Вывод" xfId="11" builtinId="21" customBuiltin="1"/>
    <cellStyle name="Вычисление" xfId="12" builtinId="22" customBuiltin="1"/>
    <cellStyle name="Гиперссылка 2" xfId="176"/>
    <cellStyle name="Гиперссылка 3" xfId="177"/>
    <cellStyle name="Группа" xfId="178"/>
    <cellStyle name="Дата" xfId="179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Защитный" xfId="180"/>
    <cellStyle name="Звезды" xfId="181"/>
    <cellStyle name="Звезды 2" xfId="182"/>
    <cellStyle name="Итог" xfId="18" builtinId="25" customBuiltin="1"/>
    <cellStyle name="КАНДАГАЧ тел3-33-96" xfId="183"/>
    <cellStyle name="КАНДАГАЧ тел3-33-96 2" xfId="184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45"/>
    <cellStyle name="Обычный 3" xfId="44"/>
    <cellStyle name="Обычный 3 2" xfId="185"/>
    <cellStyle name="Обычный 4" xfId="46"/>
    <cellStyle name="Обычный 4 2" xfId="186"/>
    <cellStyle name="Обычный 5" xfId="187"/>
    <cellStyle name="Обычный 5 2" xfId="188"/>
    <cellStyle name="Обычный 5 3" xfId="189"/>
    <cellStyle name="Обычный 6" xfId="190"/>
    <cellStyle name="Обычный 7" xfId="191"/>
    <cellStyle name="Обычный_Лист1" xfId="43"/>
    <cellStyle name="Обычный_Лист3" xfId="217"/>
    <cellStyle name="Обычный_Лист4" xfId="218"/>
    <cellStyle name="Обычный_ОСВ" xfId="216"/>
    <cellStyle name="Обычный_ФР" xfId="219"/>
    <cellStyle name="Плохой" xfId="8" builtinId="27" customBuiltin="1"/>
    <cellStyle name="Пояснение" xfId="17" builtinId="53" customBuiltin="1"/>
    <cellStyle name="Примечание" xfId="16" builtinId="10" customBuiltin="1"/>
    <cellStyle name="Процентный 2" xfId="53"/>
    <cellStyle name="Процентный 2 2" xfId="192"/>
    <cellStyle name="Связанная ячейка" xfId="13" builtinId="24" customBuiltin="1"/>
    <cellStyle name="Стиль 1" xfId="193"/>
    <cellStyle name="Стиль 2" xfId="194"/>
    <cellStyle name="Стиль 3" xfId="195"/>
    <cellStyle name="Стиль_названий" xfId="196"/>
    <cellStyle name="Текст предупреждения" xfId="15" builtinId="11" customBuiltin="1"/>
    <cellStyle name="Тысячи [0]" xfId="197"/>
    <cellStyle name="Тысячи_010SN05" xfId="198"/>
    <cellStyle name="Финансовый" xfId="1" builtinId="3"/>
    <cellStyle name="Финансовый 15" xfId="199"/>
    <cellStyle name="Финансовый 16" xfId="200"/>
    <cellStyle name="Финансовый 17" xfId="201"/>
    <cellStyle name="Финансовый 18" xfId="202"/>
    <cellStyle name="Финансовый 19" xfId="203"/>
    <cellStyle name="Финансовый 2" xfId="48"/>
    <cellStyle name="Финансовый 20" xfId="204"/>
    <cellStyle name="Финансовый 21" xfId="205"/>
    <cellStyle name="Финансовый 3" xfId="47"/>
    <cellStyle name="Финансовый 3 2" xfId="206"/>
    <cellStyle name="Финансовый 3 3" xfId="51"/>
    <cellStyle name="Финансовый 4" xfId="49"/>
    <cellStyle name="Финансовый 4 2" xfId="207"/>
    <cellStyle name="Финансовый 5" xfId="50"/>
    <cellStyle name="Финансовый 5 2" xfId="208"/>
    <cellStyle name="Финансовый 6" xfId="52"/>
    <cellStyle name="Финансовый 7" xfId="213"/>
    <cellStyle name="Финансовый 8" xfId="214"/>
    <cellStyle name="Финансовый 9" xfId="215"/>
    <cellStyle name="Хороший" xfId="7" builtinId="26" customBuiltin="1"/>
    <cellStyle name="Цена" xfId="209"/>
    <cellStyle name="Цена 2" xfId="210"/>
    <cellStyle name="Џђћ–…ќ’ќ›‰" xfId="2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7;&#1085;&#1090;&#1103;&#1073;&#1088;&#1100;%202014%20&#1075;/1.%20&#1057;&#1072;&#1084;&#1088;&#1091;&#1082;-&#1069;&#1085;&#1077;&#1088;&#1075;&#1086;%20&#1086;&#1090;&#1076;&#1077;&#1083;&#1100;&#1085;&#1072;&#1103;%20&#1086;&#1090;&#1095;&#1077;&#1090;&#1085;&#1086;&#1089;&#1090;&#1100;/F1,2,3%20&#1079;&#1072;%209%20&#1084;&#1077;&#1089;%202014%20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0;&#1062;%209%20&#1084;&#1077;&#1089;%202014%20&#1075;\F1,2,3%20&#1079;&#1072;%209%20&#1084;&#1077;&#1089;%202014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В"/>
      <sheetName val="Вопросы аудиторов"/>
      <sheetName val="ФИ"/>
      <sheetName val="Ф1"/>
      <sheetName val="Ф2"/>
      <sheetName val="F1"/>
      <sheetName val="F2"/>
      <sheetName val="F3"/>
      <sheetName val="F4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7">
          <cell r="E37">
            <v>3713153.5150600006</v>
          </cell>
        </row>
        <row r="45">
          <cell r="E45">
            <v>255364386.44572002</v>
          </cell>
        </row>
      </sheetData>
      <sheetData sheetId="6">
        <row r="22">
          <cell r="E22">
            <v>35088.788049999996</v>
          </cell>
        </row>
        <row r="24">
          <cell r="E24">
            <v>504877.94772000005</v>
          </cell>
        </row>
        <row r="25">
          <cell r="E25">
            <v>-23853.175039999998</v>
          </cell>
        </row>
        <row r="26">
          <cell r="E26">
            <v>4647197.8493500007</v>
          </cell>
        </row>
        <row r="27">
          <cell r="E27">
            <v>-15880737.465269998</v>
          </cell>
        </row>
        <row r="28">
          <cell r="E28">
            <v>11693343.166029999</v>
          </cell>
        </row>
      </sheetData>
      <sheetData sheetId="7">
        <row r="107">
          <cell r="AP107">
            <v>21418117</v>
          </cell>
        </row>
      </sheetData>
      <sheetData sheetId="8">
        <row r="9">
          <cell r="C9">
            <v>21418117</v>
          </cell>
        </row>
      </sheetData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В"/>
      <sheetName val="Вопросы аудиторов"/>
      <sheetName val="ФИ"/>
      <sheetName val="Ф1"/>
      <sheetName val="Ф2"/>
      <sheetName val="F1"/>
      <sheetName val="F2"/>
      <sheetName val="F3"/>
      <sheetName val="F4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1">
          <cell r="E11">
            <v>691739.37492000009</v>
          </cell>
        </row>
        <row r="12">
          <cell r="E12">
            <v>485196.84993999999</v>
          </cell>
        </row>
        <row r="15">
          <cell r="E15">
            <v>471140919.23830998</v>
          </cell>
        </row>
        <row r="16">
          <cell r="E16">
            <v>10276990</v>
          </cell>
        </row>
        <row r="17">
          <cell r="E17">
            <v>50484676.034710005</v>
          </cell>
        </row>
        <row r="18">
          <cell r="E18">
            <v>4890543.7098099999</v>
          </cell>
        </row>
        <row r="19">
          <cell r="E19">
            <v>3164691.9380799998</v>
          </cell>
        </row>
        <row r="20">
          <cell r="E20">
            <v>29204796.932250001</v>
          </cell>
        </row>
        <row r="24">
          <cell r="E24">
            <v>660781.70709999988</v>
          </cell>
        </row>
        <row r="28">
          <cell r="E28">
            <v>37955.086779999998</v>
          </cell>
        </row>
        <row r="29">
          <cell r="E29">
            <v>1005966.1641999999</v>
          </cell>
        </row>
        <row r="30">
          <cell r="E30">
            <v>194904.84044</v>
          </cell>
        </row>
        <row r="31">
          <cell r="E31">
            <v>30830209.221759997</v>
          </cell>
        </row>
        <row r="32">
          <cell r="E32">
            <v>663032.99645000009</v>
          </cell>
        </row>
        <row r="34">
          <cell r="E34">
            <v>76787.12851000001</v>
          </cell>
        </row>
        <row r="35">
          <cell r="E35">
            <v>76729.607799999998</v>
          </cell>
        </row>
        <row r="36">
          <cell r="E36">
            <v>2307922.9199699997</v>
          </cell>
        </row>
        <row r="53">
          <cell r="E53">
            <v>19086597.909000002</v>
          </cell>
        </row>
        <row r="55">
          <cell r="E55">
            <v>5552030.3650099998</v>
          </cell>
        </row>
        <row r="61">
          <cell r="E61">
            <v>320875810.31196004</v>
          </cell>
        </row>
        <row r="73">
          <cell r="E73">
            <v>8530291.3424000014</v>
          </cell>
        </row>
        <row r="79">
          <cell r="E79">
            <v>266789.55508000002</v>
          </cell>
        </row>
        <row r="81">
          <cell r="E81">
            <v>28461.949000000001</v>
          </cell>
        </row>
        <row r="83">
          <cell r="E83">
            <v>202629.38792000001</v>
          </cell>
        </row>
      </sheetData>
      <sheetData sheetId="6">
        <row r="11">
          <cell r="E11">
            <v>18159440.597089998</v>
          </cell>
        </row>
        <row r="17">
          <cell r="E17">
            <v>-3296205.9847900001</v>
          </cell>
        </row>
        <row r="33">
          <cell r="E33">
            <v>-206046.56500999999</v>
          </cell>
        </row>
      </sheetData>
      <sheetData sheetId="7">
        <row r="14">
          <cell r="AP14">
            <v>16743242.32009</v>
          </cell>
        </row>
        <row r="15">
          <cell r="AP15">
            <v>2404724.2331699999</v>
          </cell>
        </row>
        <row r="37">
          <cell r="AP37">
            <v>78115.141779980462</v>
          </cell>
        </row>
        <row r="39">
          <cell r="AP39">
            <v>896938.41361000016</v>
          </cell>
        </row>
        <row r="40">
          <cell r="AP40">
            <v>470106.97714999999</v>
          </cell>
        </row>
        <row r="41">
          <cell r="AP41">
            <v>916838.39519999991</v>
          </cell>
        </row>
        <row r="42">
          <cell r="AP42">
            <v>7265813.5869499994</v>
          </cell>
        </row>
        <row r="51">
          <cell r="AP51">
            <v>928431.97</v>
          </cell>
        </row>
        <row r="52">
          <cell r="AP52">
            <v>400249.38953000004</v>
          </cell>
        </row>
        <row r="68">
          <cell r="AP68">
            <v>9562950.3572100028</v>
          </cell>
        </row>
        <row r="77">
          <cell r="AP77">
            <v>412739.23</v>
          </cell>
        </row>
        <row r="79">
          <cell r="AP79">
            <v>167334953.18548998</v>
          </cell>
        </row>
        <row r="84">
          <cell r="AP84">
            <v>14739751.5919</v>
          </cell>
        </row>
        <row r="87">
          <cell r="AP87">
            <v>300000</v>
          </cell>
        </row>
        <row r="89">
          <cell r="AP89">
            <v>716452.81361000007</v>
          </cell>
        </row>
        <row r="90">
          <cell r="AP90">
            <v>24242.354159999999</v>
          </cell>
        </row>
        <row r="92">
          <cell r="AP92">
            <v>248620686.30930001</v>
          </cell>
        </row>
        <row r="93">
          <cell r="AP93">
            <v>5641500</v>
          </cell>
        </row>
        <row r="96">
          <cell r="AP96">
            <v>7448878</v>
          </cell>
        </row>
        <row r="97">
          <cell r="AP97">
            <v>137063187.58533999</v>
          </cell>
        </row>
        <row r="99">
          <cell r="AP99">
            <v>8500000</v>
          </cell>
        </row>
        <row r="101">
          <cell r="AP101">
            <v>601606.02365999995</v>
          </cell>
        </row>
        <row r="117">
          <cell r="AP117">
            <v>200000000</v>
          </cell>
        </row>
        <row r="128">
          <cell r="AP128">
            <v>2381109.15</v>
          </cell>
        </row>
        <row r="135">
          <cell r="AP135">
            <v>8170604.4000000004</v>
          </cell>
        </row>
        <row r="142">
          <cell r="AP142">
            <v>17254624.318749994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4"/>
  <sheetViews>
    <sheetView topLeftCell="A67" workbookViewId="0">
      <selection activeCell="H19" sqref="H19"/>
    </sheetView>
  </sheetViews>
  <sheetFormatPr defaultRowHeight="15"/>
  <cols>
    <col min="1" max="2" width="9.140625" style="21"/>
    <col min="3" max="3" width="29" style="21" customWidth="1"/>
    <col min="4" max="5" width="19.140625" style="23" bestFit="1" customWidth="1"/>
    <col min="6" max="7" width="20.5703125" style="23" bestFit="1" customWidth="1"/>
    <col min="8" max="9" width="19.140625" style="23" bestFit="1" customWidth="1"/>
    <col min="10" max="10" width="9.140625" style="21"/>
    <col min="11" max="11" width="20" style="21" customWidth="1"/>
    <col min="12" max="12" width="18.42578125" style="21" customWidth="1"/>
    <col min="13" max="16384" width="9.140625" style="21"/>
  </cols>
  <sheetData>
    <row r="1" spans="1:22">
      <c r="B1" s="77" t="s">
        <v>0</v>
      </c>
      <c r="C1" s="78"/>
      <c r="D1" s="58"/>
      <c r="E1" s="58"/>
      <c r="F1" s="58"/>
      <c r="G1" s="58"/>
      <c r="H1" s="187" t="s">
        <v>469</v>
      </c>
      <c r="I1" s="187"/>
      <c r="N1" s="24" t="s">
        <v>0</v>
      </c>
      <c r="O1" s="25"/>
      <c r="P1" s="25"/>
      <c r="Q1" s="25"/>
      <c r="R1" s="25"/>
      <c r="S1" s="25"/>
      <c r="T1" s="25"/>
      <c r="U1" s="195" t="s">
        <v>470</v>
      </c>
      <c r="V1" s="195"/>
    </row>
    <row r="2" spans="1:22">
      <c r="B2" s="196" t="s">
        <v>1</v>
      </c>
      <c r="C2" s="196"/>
      <c r="D2" s="196"/>
      <c r="E2" s="196"/>
      <c r="F2" s="196"/>
      <c r="G2" s="196"/>
      <c r="H2" s="196"/>
      <c r="I2" s="196"/>
      <c r="N2" s="197" t="s">
        <v>1</v>
      </c>
      <c r="O2" s="197"/>
      <c r="P2" s="197"/>
      <c r="Q2" s="197"/>
      <c r="R2" s="197"/>
      <c r="S2" s="197"/>
      <c r="T2" s="197"/>
      <c r="U2" s="197"/>
      <c r="V2" s="197"/>
    </row>
    <row r="3" spans="1:22">
      <c r="B3" s="198" t="s">
        <v>471</v>
      </c>
      <c r="C3" s="198"/>
      <c r="D3" s="198"/>
      <c r="E3" s="198"/>
      <c r="F3" s="198"/>
      <c r="G3" s="198"/>
      <c r="H3" s="198"/>
      <c r="I3" s="198"/>
      <c r="N3" s="199" t="s">
        <v>471</v>
      </c>
      <c r="O3" s="199"/>
      <c r="P3" s="199"/>
      <c r="Q3" s="199"/>
      <c r="R3" s="199"/>
      <c r="S3" s="199"/>
      <c r="T3" s="199"/>
      <c r="U3" s="199"/>
      <c r="V3" s="199"/>
    </row>
    <row r="4" spans="1:22">
      <c r="B4" s="188" t="s">
        <v>2</v>
      </c>
      <c r="C4" s="188"/>
      <c r="D4" s="188"/>
      <c r="E4" s="188"/>
      <c r="F4" s="188"/>
      <c r="G4" s="188"/>
      <c r="H4" s="188"/>
      <c r="I4" s="188"/>
      <c r="N4" s="189" t="s">
        <v>2</v>
      </c>
      <c r="O4" s="189"/>
      <c r="P4" s="189"/>
      <c r="Q4" s="189"/>
      <c r="R4" s="189"/>
      <c r="S4" s="189"/>
      <c r="T4" s="189"/>
      <c r="U4" s="189"/>
      <c r="V4" s="189"/>
    </row>
    <row r="5" spans="1:22" ht="15.75" thickBot="1">
      <c r="B5" s="78"/>
      <c r="C5" s="78"/>
      <c r="D5" s="58"/>
      <c r="E5" s="58"/>
      <c r="F5" s="58"/>
      <c r="G5" s="58"/>
      <c r="H5" s="58"/>
      <c r="I5" s="58"/>
      <c r="K5" s="114"/>
      <c r="N5" s="25"/>
      <c r="O5" s="25"/>
      <c r="P5" s="25"/>
      <c r="Q5" s="25"/>
      <c r="R5" s="25"/>
      <c r="S5" s="25"/>
      <c r="T5" s="25"/>
      <c r="U5" s="25"/>
      <c r="V5" s="25"/>
    </row>
    <row r="6" spans="1:22">
      <c r="A6" s="190" t="s">
        <v>3</v>
      </c>
      <c r="B6" s="190"/>
      <c r="C6" s="190"/>
      <c r="D6" s="191" t="s">
        <v>4</v>
      </c>
      <c r="E6" s="191"/>
      <c r="F6" s="191" t="s">
        <v>5</v>
      </c>
      <c r="G6" s="191"/>
      <c r="H6" s="192" t="s">
        <v>6</v>
      </c>
      <c r="I6" s="192"/>
      <c r="N6" s="190" t="s">
        <v>3</v>
      </c>
      <c r="O6" s="190"/>
      <c r="P6" s="190"/>
      <c r="Q6" s="191" t="s">
        <v>4</v>
      </c>
      <c r="R6" s="191"/>
      <c r="S6" s="191" t="s">
        <v>5</v>
      </c>
      <c r="T6" s="191"/>
      <c r="U6" s="192" t="s">
        <v>6</v>
      </c>
      <c r="V6" s="192"/>
    </row>
    <row r="7" spans="1:22" ht="15.75" thickBot="1">
      <c r="A7" s="79" t="s">
        <v>7</v>
      </c>
      <c r="B7" s="193" t="s">
        <v>8</v>
      </c>
      <c r="C7" s="193"/>
      <c r="D7" s="80" t="s">
        <v>9</v>
      </c>
      <c r="E7" s="81" t="s">
        <v>10</v>
      </c>
      <c r="F7" s="81" t="s">
        <v>9</v>
      </c>
      <c r="G7" s="81" t="s">
        <v>10</v>
      </c>
      <c r="H7" s="81" t="s">
        <v>9</v>
      </c>
      <c r="I7" s="82" t="s">
        <v>10</v>
      </c>
      <c r="N7" s="79" t="s">
        <v>7</v>
      </c>
      <c r="O7" s="193" t="s">
        <v>8</v>
      </c>
      <c r="P7" s="193"/>
      <c r="Q7" s="80" t="s">
        <v>9</v>
      </c>
      <c r="R7" s="81" t="s">
        <v>10</v>
      </c>
      <c r="S7" s="81" t="s">
        <v>9</v>
      </c>
      <c r="T7" s="81" t="s">
        <v>10</v>
      </c>
      <c r="U7" s="81" t="s">
        <v>9</v>
      </c>
      <c r="V7" s="82" t="s">
        <v>10</v>
      </c>
    </row>
    <row r="8" spans="1:22" ht="15" customHeight="1">
      <c r="A8" s="200" t="s">
        <v>0</v>
      </c>
      <c r="B8" s="200"/>
      <c r="C8" s="200"/>
      <c r="D8" s="94"/>
      <c r="E8" s="94"/>
      <c r="F8" s="94"/>
      <c r="G8" s="94"/>
      <c r="H8" s="94"/>
      <c r="I8" s="103"/>
      <c r="N8" s="200" t="s">
        <v>0</v>
      </c>
      <c r="O8" s="200"/>
      <c r="P8" s="200"/>
      <c r="Q8" s="94"/>
      <c r="R8" s="94"/>
      <c r="S8" s="94"/>
      <c r="T8" s="94"/>
      <c r="U8" s="94"/>
      <c r="V8" s="103"/>
    </row>
    <row r="9" spans="1:22" ht="15" customHeight="1">
      <c r="A9" s="93">
        <v>1000</v>
      </c>
      <c r="B9" s="194" t="s">
        <v>11</v>
      </c>
      <c r="C9" s="194"/>
      <c r="D9" s="95">
        <v>57600394750.189995</v>
      </c>
      <c r="E9" s="94"/>
      <c r="F9" s="95">
        <v>1741329674229.8499</v>
      </c>
      <c r="G9" s="95">
        <v>1762747872313.53</v>
      </c>
      <c r="H9" s="95">
        <v>36182196666.510002</v>
      </c>
      <c r="I9" s="103"/>
      <c r="J9" s="97">
        <v>1000</v>
      </c>
      <c r="K9" s="98" t="s">
        <v>11</v>
      </c>
      <c r="L9" s="91"/>
      <c r="N9" s="93">
        <v>1000</v>
      </c>
      <c r="O9" s="194" t="s">
        <v>11</v>
      </c>
      <c r="P9" s="194"/>
      <c r="Q9" s="95">
        <v>57600394750.189995</v>
      </c>
      <c r="R9" s="94"/>
      <c r="S9" s="95">
        <v>1741329674229.8499</v>
      </c>
      <c r="T9" s="95">
        <v>1762747872313.53</v>
      </c>
      <c r="U9" s="95">
        <v>36182196666.510002</v>
      </c>
      <c r="V9" s="103"/>
    </row>
    <row r="10" spans="1:22" ht="23.25" customHeight="1">
      <c r="A10" s="83">
        <v>1010</v>
      </c>
      <c r="B10" s="186" t="s">
        <v>12</v>
      </c>
      <c r="C10" s="186"/>
      <c r="D10" s="86">
        <v>883929.94</v>
      </c>
      <c r="E10" s="84"/>
      <c r="F10" s="86">
        <v>14477924.02</v>
      </c>
      <c r="G10" s="86">
        <v>11958873.970000001</v>
      </c>
      <c r="H10" s="86">
        <v>3402979.99</v>
      </c>
      <c r="I10" s="87"/>
      <c r="J10" s="88">
        <v>1010</v>
      </c>
      <c r="K10" s="89" t="s">
        <v>12</v>
      </c>
      <c r="L10" s="91" t="s">
        <v>147</v>
      </c>
      <c r="N10" s="83">
        <v>1010</v>
      </c>
      <c r="O10" s="186" t="s">
        <v>12</v>
      </c>
      <c r="P10" s="186"/>
      <c r="Q10" s="86">
        <v>883929.94</v>
      </c>
      <c r="R10" s="84"/>
      <c r="S10" s="86">
        <v>14477924.02</v>
      </c>
      <c r="T10" s="86">
        <v>11958873.970000001</v>
      </c>
      <c r="U10" s="86">
        <v>3402979.99</v>
      </c>
      <c r="V10" s="87"/>
    </row>
    <row r="11" spans="1:22" ht="23.25" customHeight="1">
      <c r="A11" s="83">
        <v>1020</v>
      </c>
      <c r="B11" s="186" t="s">
        <v>13</v>
      </c>
      <c r="C11" s="186"/>
      <c r="D11" s="86">
        <v>34431896.530000001</v>
      </c>
      <c r="E11" s="84"/>
      <c r="F11" s="86">
        <v>394149075128.33997</v>
      </c>
      <c r="G11" s="86">
        <v>394168512950.06006</v>
      </c>
      <c r="H11" s="86">
        <v>14994074.810000001</v>
      </c>
      <c r="I11" s="87"/>
      <c r="J11" s="88">
        <v>1020</v>
      </c>
      <c r="K11" s="89" t="s">
        <v>13</v>
      </c>
      <c r="L11" s="91" t="s">
        <v>147</v>
      </c>
      <c r="N11" s="83">
        <v>1020</v>
      </c>
      <c r="O11" s="186" t="s">
        <v>13</v>
      </c>
      <c r="P11" s="186"/>
      <c r="Q11" s="86">
        <v>34431896.530000001</v>
      </c>
      <c r="R11" s="84"/>
      <c r="S11" s="86">
        <v>394149075128.33997</v>
      </c>
      <c r="T11" s="86">
        <v>394168512950.06006</v>
      </c>
      <c r="U11" s="86">
        <v>14994074.810000001</v>
      </c>
      <c r="V11" s="87"/>
    </row>
    <row r="12" spans="1:22" ht="23.25" customHeight="1">
      <c r="A12" s="83">
        <v>1021</v>
      </c>
      <c r="B12" s="186" t="s">
        <v>13</v>
      </c>
      <c r="C12" s="186"/>
      <c r="D12" s="86">
        <v>34431896.530000001</v>
      </c>
      <c r="E12" s="84"/>
      <c r="F12" s="86">
        <v>145829301051.5</v>
      </c>
      <c r="G12" s="86">
        <v>145848738873.22</v>
      </c>
      <c r="H12" s="86">
        <v>14994074.810000001</v>
      </c>
      <c r="I12" s="87"/>
      <c r="J12" s="88">
        <v>1021</v>
      </c>
      <c r="K12" s="89" t="s">
        <v>13</v>
      </c>
      <c r="L12" s="91" t="s">
        <v>147</v>
      </c>
      <c r="N12" s="83">
        <v>1021</v>
      </c>
      <c r="O12" s="186" t="s">
        <v>13</v>
      </c>
      <c r="P12" s="186"/>
      <c r="Q12" s="86">
        <v>34431896.530000001</v>
      </c>
      <c r="R12" s="84"/>
      <c r="S12" s="86">
        <v>145829301051.5</v>
      </c>
      <c r="T12" s="86">
        <v>145848738873.22</v>
      </c>
      <c r="U12" s="86">
        <v>14994074.810000001</v>
      </c>
      <c r="V12" s="87"/>
    </row>
    <row r="13" spans="1:22" ht="23.25" customHeight="1">
      <c r="A13" s="83">
        <v>1022</v>
      </c>
      <c r="B13" s="186" t="s">
        <v>14</v>
      </c>
      <c r="C13" s="186"/>
      <c r="D13" s="84"/>
      <c r="E13" s="84"/>
      <c r="F13" s="86">
        <v>248319774076.84003</v>
      </c>
      <c r="G13" s="86">
        <v>248319774076.84003</v>
      </c>
      <c r="H13" s="84"/>
      <c r="I13" s="87"/>
      <c r="J13" s="88">
        <v>1022</v>
      </c>
      <c r="K13" s="89" t="s">
        <v>14</v>
      </c>
      <c r="L13" s="91" t="s">
        <v>147</v>
      </c>
      <c r="N13" s="83">
        <v>1022</v>
      </c>
      <c r="O13" s="186" t="s">
        <v>14</v>
      </c>
      <c r="P13" s="186"/>
      <c r="Q13" s="84"/>
      <c r="R13" s="84"/>
      <c r="S13" s="86">
        <v>248319774076.84003</v>
      </c>
      <c r="T13" s="86">
        <v>248319774076.84003</v>
      </c>
      <c r="U13" s="84"/>
      <c r="V13" s="87"/>
    </row>
    <row r="14" spans="1:22" ht="33.75" customHeight="1">
      <c r="A14" s="83">
        <v>1030</v>
      </c>
      <c r="B14" s="186" t="s">
        <v>15</v>
      </c>
      <c r="C14" s="186"/>
      <c r="D14" s="86">
        <v>2551311901</v>
      </c>
      <c r="E14" s="84"/>
      <c r="F14" s="86">
        <v>1197982468116.6101</v>
      </c>
      <c r="G14" s="86">
        <v>1197261240589.3801</v>
      </c>
      <c r="H14" s="86">
        <v>3272539428.23</v>
      </c>
      <c r="I14" s="87"/>
      <c r="J14" s="88">
        <v>1030</v>
      </c>
      <c r="K14" s="89" t="s">
        <v>15</v>
      </c>
      <c r="L14" s="91" t="s">
        <v>147</v>
      </c>
      <c r="N14" s="83">
        <v>1030</v>
      </c>
      <c r="O14" s="186" t="s">
        <v>15</v>
      </c>
      <c r="P14" s="186"/>
      <c r="Q14" s="86">
        <v>2551311901</v>
      </c>
      <c r="R14" s="84"/>
      <c r="S14" s="86">
        <v>1197982468116.6101</v>
      </c>
      <c r="T14" s="86">
        <v>1197261240589.3801</v>
      </c>
      <c r="U14" s="86">
        <v>3272539428.23</v>
      </c>
      <c r="V14" s="87"/>
    </row>
    <row r="15" spans="1:22" ht="33.75" customHeight="1">
      <c r="A15" s="83">
        <v>1031</v>
      </c>
      <c r="B15" s="186" t="s">
        <v>15</v>
      </c>
      <c r="C15" s="186"/>
      <c r="D15" s="86">
        <v>2551311901</v>
      </c>
      <c r="E15" s="84"/>
      <c r="F15" s="86">
        <v>1197982468116.6101</v>
      </c>
      <c r="G15" s="86">
        <v>1197261240589.3801</v>
      </c>
      <c r="H15" s="86">
        <v>3272539428.23</v>
      </c>
      <c r="I15" s="87"/>
      <c r="J15" s="88">
        <v>1031</v>
      </c>
      <c r="K15" s="89" t="s">
        <v>15</v>
      </c>
      <c r="L15" s="91" t="s">
        <v>147</v>
      </c>
      <c r="N15" s="83">
        <v>1031</v>
      </c>
      <c r="O15" s="186" t="s">
        <v>15</v>
      </c>
      <c r="P15" s="186"/>
      <c r="Q15" s="86">
        <v>2551311901</v>
      </c>
      <c r="R15" s="84"/>
      <c r="S15" s="86">
        <v>1197982468116.6101</v>
      </c>
      <c r="T15" s="86">
        <v>1197261240589.3801</v>
      </c>
      <c r="U15" s="86">
        <v>3272539428.23</v>
      </c>
      <c r="V15" s="87"/>
    </row>
    <row r="16" spans="1:22" ht="24" customHeight="1">
      <c r="A16" s="83">
        <v>1040</v>
      </c>
      <c r="B16" s="186" t="s">
        <v>16</v>
      </c>
      <c r="C16" s="186"/>
      <c r="D16" s="86">
        <v>4354493.63</v>
      </c>
      <c r="E16" s="84"/>
      <c r="F16" s="86">
        <v>3554297.52</v>
      </c>
      <c r="G16" s="86">
        <v>3808759.12</v>
      </c>
      <c r="H16" s="86">
        <v>4100032.03</v>
      </c>
      <c r="I16" s="87"/>
      <c r="J16" s="88">
        <v>1040</v>
      </c>
      <c r="K16" s="89" t="s">
        <v>16</v>
      </c>
      <c r="L16" s="91" t="s">
        <v>147</v>
      </c>
      <c r="N16" s="83">
        <v>1040</v>
      </c>
      <c r="O16" s="186" t="s">
        <v>16</v>
      </c>
      <c r="P16" s="186"/>
      <c r="Q16" s="86">
        <v>4354493.63</v>
      </c>
      <c r="R16" s="84"/>
      <c r="S16" s="86">
        <v>3554297.52</v>
      </c>
      <c r="T16" s="86">
        <v>3808759.12</v>
      </c>
      <c r="U16" s="86">
        <v>4100032.03</v>
      </c>
      <c r="V16" s="87"/>
    </row>
    <row r="17" spans="1:22" ht="24" customHeight="1">
      <c r="A17" s="83">
        <v>1041</v>
      </c>
      <c r="B17" s="186" t="s">
        <v>16</v>
      </c>
      <c r="C17" s="186"/>
      <c r="D17" s="86">
        <v>4354493.63</v>
      </c>
      <c r="E17" s="84"/>
      <c r="F17" s="86">
        <v>3554297.52</v>
      </c>
      <c r="G17" s="86">
        <v>3808759.12</v>
      </c>
      <c r="H17" s="86">
        <v>4100032.03</v>
      </c>
      <c r="I17" s="87"/>
      <c r="J17" s="88">
        <v>1041</v>
      </c>
      <c r="K17" s="89" t="s">
        <v>16</v>
      </c>
      <c r="L17" s="91" t="s">
        <v>147</v>
      </c>
      <c r="N17" s="83">
        <v>1041</v>
      </c>
      <c r="O17" s="186" t="s">
        <v>16</v>
      </c>
      <c r="P17" s="186"/>
      <c r="Q17" s="86">
        <v>4354493.63</v>
      </c>
      <c r="R17" s="84"/>
      <c r="S17" s="86">
        <v>3554297.52</v>
      </c>
      <c r="T17" s="86">
        <v>3808759.12</v>
      </c>
      <c r="U17" s="86">
        <v>4100032.03</v>
      </c>
      <c r="V17" s="87"/>
    </row>
    <row r="18" spans="1:22" ht="34.5" customHeight="1">
      <c r="A18" s="83">
        <v>1050</v>
      </c>
      <c r="B18" s="186" t="s">
        <v>17</v>
      </c>
      <c r="C18" s="186"/>
      <c r="D18" s="86">
        <v>55009412529.089996</v>
      </c>
      <c r="E18" s="84"/>
      <c r="F18" s="86">
        <v>149180098763.35999</v>
      </c>
      <c r="G18" s="86">
        <v>171302351141</v>
      </c>
      <c r="H18" s="86">
        <v>32887160151.449997</v>
      </c>
      <c r="I18" s="87"/>
      <c r="J18" s="88">
        <v>1050</v>
      </c>
      <c r="K18" s="89" t="s">
        <v>17</v>
      </c>
      <c r="L18" s="91" t="s">
        <v>473</v>
      </c>
      <c r="N18" s="83">
        <v>1050</v>
      </c>
      <c r="O18" s="186" t="s">
        <v>17</v>
      </c>
      <c r="P18" s="186"/>
      <c r="Q18" s="86">
        <v>55009412529.089996</v>
      </c>
      <c r="R18" s="84"/>
      <c r="S18" s="86">
        <v>149180098763.35999</v>
      </c>
      <c r="T18" s="86">
        <v>171302351141</v>
      </c>
      <c r="U18" s="86">
        <v>32887160151.449997</v>
      </c>
      <c r="V18" s="87"/>
    </row>
    <row r="19" spans="1:22" ht="36" customHeight="1">
      <c r="A19" s="83">
        <v>1051</v>
      </c>
      <c r="B19" s="186" t="s">
        <v>18</v>
      </c>
      <c r="C19" s="186"/>
      <c r="D19" s="84"/>
      <c r="E19" s="84"/>
      <c r="F19" s="86">
        <v>115965471301.44</v>
      </c>
      <c r="G19" s="86">
        <v>115965471301.44</v>
      </c>
      <c r="H19" s="84"/>
      <c r="I19" s="87"/>
      <c r="J19" s="88"/>
      <c r="K19" s="89"/>
      <c r="L19" s="91"/>
      <c r="N19" s="83">
        <v>1051</v>
      </c>
      <c r="O19" s="186" t="s">
        <v>18</v>
      </c>
      <c r="P19" s="186"/>
      <c r="Q19" s="84"/>
      <c r="R19" s="84"/>
      <c r="S19" s="86">
        <v>115965471301.44</v>
      </c>
      <c r="T19" s="86">
        <v>115965471301.44</v>
      </c>
      <c r="U19" s="84"/>
      <c r="V19" s="87"/>
    </row>
    <row r="20" spans="1:22" ht="36" customHeight="1">
      <c r="A20" s="83">
        <v>1052</v>
      </c>
      <c r="B20" s="186" t="s">
        <v>19</v>
      </c>
      <c r="C20" s="186"/>
      <c r="D20" s="86">
        <v>55009412529.089996</v>
      </c>
      <c r="E20" s="84"/>
      <c r="F20" s="86">
        <v>30048195726.18</v>
      </c>
      <c r="G20" s="86">
        <v>55335140041.900002</v>
      </c>
      <c r="H20" s="86">
        <v>29722468213.369999</v>
      </c>
      <c r="I20" s="87"/>
      <c r="J20" s="88">
        <v>1052</v>
      </c>
      <c r="K20" s="89" t="s">
        <v>18</v>
      </c>
      <c r="L20" s="91" t="s">
        <v>473</v>
      </c>
      <c r="N20" s="83">
        <v>1052</v>
      </c>
      <c r="O20" s="186" t="s">
        <v>19</v>
      </c>
      <c r="P20" s="186"/>
      <c r="Q20" s="86">
        <v>55009412529.089996</v>
      </c>
      <c r="R20" s="84"/>
      <c r="S20" s="86">
        <v>30048195726.18</v>
      </c>
      <c r="T20" s="86">
        <v>55335140041.900002</v>
      </c>
      <c r="U20" s="86">
        <v>29722468213.369999</v>
      </c>
      <c r="V20" s="87"/>
    </row>
    <row r="21" spans="1:22" ht="36" customHeight="1">
      <c r="A21" s="83">
        <v>1054</v>
      </c>
      <c r="B21" s="186" t="s">
        <v>474</v>
      </c>
      <c r="C21" s="186"/>
      <c r="D21" s="84"/>
      <c r="E21" s="84"/>
      <c r="F21" s="86">
        <v>3166431735.7400002</v>
      </c>
      <c r="G21" s="86">
        <v>1739797.66</v>
      </c>
      <c r="H21" s="86">
        <v>3164691938.0799999</v>
      </c>
      <c r="I21" s="87"/>
      <c r="J21" s="88">
        <v>1054</v>
      </c>
      <c r="K21" s="89" t="s">
        <v>19</v>
      </c>
      <c r="L21" s="91" t="s">
        <v>475</v>
      </c>
      <c r="N21" s="83">
        <v>1054</v>
      </c>
      <c r="O21" s="186" t="s">
        <v>474</v>
      </c>
      <c r="P21" s="186"/>
      <c r="Q21" s="84"/>
      <c r="R21" s="84"/>
      <c r="S21" s="86">
        <v>3166431735.7400002</v>
      </c>
      <c r="T21" s="86">
        <v>1739797.66</v>
      </c>
      <c r="U21" s="86">
        <v>3164691938.0799999</v>
      </c>
      <c r="V21" s="87"/>
    </row>
    <row r="22" spans="1:22" ht="33.75" customHeight="1">
      <c r="A22" s="93">
        <v>1100</v>
      </c>
      <c r="B22" s="194" t="s">
        <v>20</v>
      </c>
      <c r="C22" s="194"/>
      <c r="D22" s="95">
        <v>6467444908.8199997</v>
      </c>
      <c r="E22" s="94"/>
      <c r="F22" s="95">
        <v>11084109554.189999</v>
      </c>
      <c r="G22" s="95">
        <v>16724105515.16</v>
      </c>
      <c r="H22" s="95">
        <v>827448947.85000002</v>
      </c>
      <c r="I22" s="103"/>
      <c r="J22" s="97">
        <v>1100</v>
      </c>
      <c r="K22" s="98" t="s">
        <v>20</v>
      </c>
      <c r="L22" s="91"/>
      <c r="N22" s="93">
        <v>1100</v>
      </c>
      <c r="O22" s="194" t="s">
        <v>20</v>
      </c>
      <c r="P22" s="194"/>
      <c r="Q22" s="95">
        <v>6467444908.8199997</v>
      </c>
      <c r="R22" s="94"/>
      <c r="S22" s="95">
        <v>11084109554.189999</v>
      </c>
      <c r="T22" s="95">
        <v>16724105515.16</v>
      </c>
      <c r="U22" s="95">
        <v>827448947.85000002</v>
      </c>
      <c r="V22" s="103"/>
    </row>
    <row r="23" spans="1:22" ht="24" customHeight="1">
      <c r="A23" s="83">
        <v>1110</v>
      </c>
      <c r="B23" s="186" t="s">
        <v>21</v>
      </c>
      <c r="C23" s="186"/>
      <c r="D23" s="86">
        <v>6404501393.3000002</v>
      </c>
      <c r="E23" s="84"/>
      <c r="F23" s="86">
        <v>8500000000</v>
      </c>
      <c r="G23" s="86">
        <v>14740085441.9</v>
      </c>
      <c r="H23" s="86">
        <v>164415951.40000001</v>
      </c>
      <c r="I23" s="87"/>
      <c r="J23" s="88">
        <v>1110</v>
      </c>
      <c r="K23" s="89" t="s">
        <v>21</v>
      </c>
      <c r="L23" s="91" t="s">
        <v>140</v>
      </c>
      <c r="N23" s="83">
        <v>1110</v>
      </c>
      <c r="O23" s="186" t="s">
        <v>21</v>
      </c>
      <c r="P23" s="186"/>
      <c r="Q23" s="86">
        <v>6404501393.3000002</v>
      </c>
      <c r="R23" s="84"/>
      <c r="S23" s="86">
        <v>8500000000</v>
      </c>
      <c r="T23" s="86">
        <v>14740085441.9</v>
      </c>
      <c r="U23" s="86">
        <v>164415951.40000001</v>
      </c>
      <c r="V23" s="87"/>
    </row>
    <row r="24" spans="1:22" ht="36" customHeight="1">
      <c r="A24" s="83">
        <v>1111</v>
      </c>
      <c r="B24" s="186" t="s">
        <v>22</v>
      </c>
      <c r="C24" s="186"/>
      <c r="D24" s="86">
        <v>6147586223.3000011</v>
      </c>
      <c r="E24" s="84"/>
      <c r="F24" s="86">
        <v>3500000000</v>
      </c>
      <c r="G24" s="86">
        <v>9611753840.8999996</v>
      </c>
      <c r="H24" s="86">
        <v>35832382.399999999</v>
      </c>
      <c r="I24" s="87"/>
      <c r="J24" s="88">
        <v>1111</v>
      </c>
      <c r="K24" s="89" t="s">
        <v>22</v>
      </c>
      <c r="L24" s="91" t="s">
        <v>140</v>
      </c>
      <c r="N24" s="83">
        <v>1111</v>
      </c>
      <c r="O24" s="186" t="s">
        <v>22</v>
      </c>
      <c r="P24" s="186"/>
      <c r="Q24" s="86">
        <v>6147586223.3000011</v>
      </c>
      <c r="R24" s="84"/>
      <c r="S24" s="86">
        <v>3500000000</v>
      </c>
      <c r="T24" s="86">
        <v>9611753840.8999996</v>
      </c>
      <c r="U24" s="86">
        <v>35832382.399999999</v>
      </c>
      <c r="V24" s="87"/>
    </row>
    <row r="25" spans="1:22" ht="45" customHeight="1">
      <c r="A25" s="83">
        <v>1112</v>
      </c>
      <c r="B25" s="186" t="s">
        <v>23</v>
      </c>
      <c r="C25" s="186"/>
      <c r="D25" s="86">
        <v>919670</v>
      </c>
      <c r="E25" s="84"/>
      <c r="F25" s="86">
        <v>5000000000</v>
      </c>
      <c r="G25" s="86">
        <v>5000333850</v>
      </c>
      <c r="H25" s="86">
        <v>585820</v>
      </c>
      <c r="I25" s="87"/>
      <c r="J25" s="88">
        <v>1112</v>
      </c>
      <c r="K25" s="89" t="s">
        <v>23</v>
      </c>
      <c r="L25" s="91" t="s">
        <v>140</v>
      </c>
      <c r="N25" s="83">
        <v>1112</v>
      </c>
      <c r="O25" s="186" t="s">
        <v>23</v>
      </c>
      <c r="P25" s="186"/>
      <c r="Q25" s="86">
        <v>919670</v>
      </c>
      <c r="R25" s="84"/>
      <c r="S25" s="86">
        <v>5000000000</v>
      </c>
      <c r="T25" s="86">
        <v>5000333850</v>
      </c>
      <c r="U25" s="86">
        <v>585820</v>
      </c>
      <c r="V25" s="87"/>
    </row>
    <row r="26" spans="1:22" ht="45" customHeight="1">
      <c r="A26" s="83">
        <v>1114</v>
      </c>
      <c r="B26" s="186" t="s">
        <v>24</v>
      </c>
      <c r="C26" s="186"/>
      <c r="D26" s="86">
        <v>255995500</v>
      </c>
      <c r="E26" s="84"/>
      <c r="F26" s="84"/>
      <c r="G26" s="86">
        <v>127997751</v>
      </c>
      <c r="H26" s="86">
        <v>127997749</v>
      </c>
      <c r="I26" s="87"/>
      <c r="J26" s="88">
        <v>1114</v>
      </c>
      <c r="K26" s="89" t="s">
        <v>24</v>
      </c>
      <c r="L26" s="91" t="s">
        <v>140</v>
      </c>
      <c r="N26" s="83">
        <v>1114</v>
      </c>
      <c r="O26" s="186" t="s">
        <v>24</v>
      </c>
      <c r="P26" s="186"/>
      <c r="Q26" s="86">
        <v>255995500</v>
      </c>
      <c r="R26" s="84"/>
      <c r="S26" s="84"/>
      <c r="T26" s="86">
        <v>127997751</v>
      </c>
      <c r="U26" s="86">
        <v>127997749</v>
      </c>
      <c r="V26" s="87"/>
    </row>
    <row r="27" spans="1:22" ht="45" customHeight="1">
      <c r="A27" s="83">
        <v>1130</v>
      </c>
      <c r="B27" s="186" t="s">
        <v>25</v>
      </c>
      <c r="C27" s="186"/>
      <c r="D27" s="86">
        <v>42953200.590000004</v>
      </c>
      <c r="E27" s="84"/>
      <c r="F27" s="86">
        <v>2267574272.9100003</v>
      </c>
      <c r="G27" s="86">
        <v>1647494477.05</v>
      </c>
      <c r="H27" s="86">
        <v>663032996.45000005</v>
      </c>
      <c r="I27" s="87"/>
      <c r="J27" s="88">
        <v>1130</v>
      </c>
      <c r="K27" s="89" t="s">
        <v>25</v>
      </c>
      <c r="L27" s="91" t="s">
        <v>141</v>
      </c>
      <c r="N27" s="83">
        <v>1130</v>
      </c>
      <c r="O27" s="186" t="s">
        <v>25</v>
      </c>
      <c r="P27" s="186"/>
      <c r="Q27" s="86">
        <v>42953200.590000004</v>
      </c>
      <c r="R27" s="84"/>
      <c r="S27" s="86">
        <v>2267574272.9100003</v>
      </c>
      <c r="T27" s="86">
        <v>1647494477.05</v>
      </c>
      <c r="U27" s="86">
        <v>663032996.45000005</v>
      </c>
      <c r="V27" s="87"/>
    </row>
    <row r="28" spans="1:22" ht="45" customHeight="1">
      <c r="A28" s="83">
        <v>1140</v>
      </c>
      <c r="B28" s="186" t="s">
        <v>26</v>
      </c>
      <c r="C28" s="186"/>
      <c r="D28" s="86">
        <v>19990314.93</v>
      </c>
      <c r="E28" s="84"/>
      <c r="F28" s="86">
        <v>316535281.27999997</v>
      </c>
      <c r="G28" s="86">
        <v>336525596.20999998</v>
      </c>
      <c r="H28" s="84"/>
      <c r="I28" s="87"/>
      <c r="J28" s="88">
        <v>1140</v>
      </c>
      <c r="K28" s="89" t="s">
        <v>26</v>
      </c>
      <c r="L28" s="91" t="s">
        <v>141</v>
      </c>
      <c r="N28" s="83">
        <v>1140</v>
      </c>
      <c r="O28" s="186" t="s">
        <v>26</v>
      </c>
      <c r="P28" s="186"/>
      <c r="Q28" s="86">
        <v>19990314.93</v>
      </c>
      <c r="R28" s="84"/>
      <c r="S28" s="86">
        <v>316535281.27999997</v>
      </c>
      <c r="T28" s="86">
        <v>336525596.20999998</v>
      </c>
      <c r="U28" s="84"/>
      <c r="V28" s="87"/>
    </row>
    <row r="29" spans="1:22" ht="33.75" customHeight="1">
      <c r="A29" s="93">
        <v>1200</v>
      </c>
      <c r="B29" s="194" t="s">
        <v>27</v>
      </c>
      <c r="C29" s="194"/>
      <c r="D29" s="95">
        <v>1444780656.48</v>
      </c>
      <c r="E29" s="94"/>
      <c r="F29" s="95">
        <v>22072586552.200001</v>
      </c>
      <c r="G29" s="95">
        <v>19142036802.449997</v>
      </c>
      <c r="H29" s="95">
        <v>4375330406.2300005</v>
      </c>
      <c r="I29" s="103"/>
      <c r="J29" s="97">
        <v>1200</v>
      </c>
      <c r="K29" s="98" t="s">
        <v>27</v>
      </c>
      <c r="L29" s="91"/>
      <c r="N29" s="93">
        <v>1200</v>
      </c>
      <c r="O29" s="194" t="s">
        <v>27</v>
      </c>
      <c r="P29" s="194"/>
      <c r="Q29" s="95">
        <v>1444780656.48</v>
      </c>
      <c r="R29" s="94"/>
      <c r="S29" s="95">
        <v>22072586552.200001</v>
      </c>
      <c r="T29" s="95">
        <v>19142036802.449997</v>
      </c>
      <c r="U29" s="95">
        <v>4375330406.2300005</v>
      </c>
      <c r="V29" s="103"/>
    </row>
    <row r="30" spans="1:22" ht="45" customHeight="1">
      <c r="A30" s="83">
        <v>1210</v>
      </c>
      <c r="B30" s="186" t="s">
        <v>476</v>
      </c>
      <c r="C30" s="186"/>
      <c r="D30" s="84"/>
      <c r="E30" s="84"/>
      <c r="F30" s="86">
        <v>412739228.5</v>
      </c>
      <c r="G30" s="86">
        <v>412739228.5</v>
      </c>
      <c r="H30" s="84"/>
      <c r="I30" s="87"/>
      <c r="J30" s="88">
        <v>1210</v>
      </c>
      <c r="K30" s="89" t="s">
        <v>28</v>
      </c>
      <c r="L30" s="91" t="s">
        <v>143</v>
      </c>
      <c r="N30" s="83">
        <v>1210</v>
      </c>
      <c r="O30" s="186" t="s">
        <v>476</v>
      </c>
      <c r="P30" s="186"/>
      <c r="Q30" s="84"/>
      <c r="R30" s="84"/>
      <c r="S30" s="86">
        <v>412739228.5</v>
      </c>
      <c r="T30" s="86">
        <v>412739228.5</v>
      </c>
      <c r="U30" s="84"/>
      <c r="V30" s="87"/>
    </row>
    <row r="31" spans="1:22" ht="45" customHeight="1">
      <c r="A31" s="83">
        <v>1211</v>
      </c>
      <c r="B31" s="186" t="s">
        <v>476</v>
      </c>
      <c r="C31" s="186"/>
      <c r="D31" s="84"/>
      <c r="E31" s="84"/>
      <c r="F31" s="86">
        <v>412739228.5</v>
      </c>
      <c r="G31" s="86">
        <v>412739228.5</v>
      </c>
      <c r="H31" s="84"/>
      <c r="I31" s="87"/>
      <c r="J31" s="88">
        <v>1211</v>
      </c>
      <c r="K31" s="89" t="s">
        <v>28</v>
      </c>
      <c r="L31" s="91" t="s">
        <v>143</v>
      </c>
      <c r="N31" s="83">
        <v>1211</v>
      </c>
      <c r="O31" s="186" t="s">
        <v>476</v>
      </c>
      <c r="P31" s="186"/>
      <c r="Q31" s="84"/>
      <c r="R31" s="84"/>
      <c r="S31" s="86">
        <v>412739228.5</v>
      </c>
      <c r="T31" s="86">
        <v>412739228.5</v>
      </c>
      <c r="U31" s="84"/>
      <c r="V31" s="87"/>
    </row>
    <row r="32" spans="1:22" ht="45" customHeight="1">
      <c r="A32" s="83">
        <v>1220</v>
      </c>
      <c r="B32" s="186" t="s">
        <v>28</v>
      </c>
      <c r="C32" s="186"/>
      <c r="D32" s="86">
        <v>373540848.04000002</v>
      </c>
      <c r="E32" s="84"/>
      <c r="F32" s="86">
        <v>506132495.77999997</v>
      </c>
      <c r="G32" s="86">
        <v>7356587.8899999997</v>
      </c>
      <c r="H32" s="86">
        <v>872316755.92999995</v>
      </c>
      <c r="I32" s="87"/>
      <c r="J32" s="88">
        <v>1220</v>
      </c>
      <c r="K32" s="89" t="s">
        <v>28</v>
      </c>
      <c r="L32" s="91" t="s">
        <v>143</v>
      </c>
      <c r="N32" s="83">
        <v>1220</v>
      </c>
      <c r="O32" s="186" t="s">
        <v>28</v>
      </c>
      <c r="P32" s="186"/>
      <c r="Q32" s="86">
        <v>373540848.04000002</v>
      </c>
      <c r="R32" s="84"/>
      <c r="S32" s="86">
        <v>506132495.77999997</v>
      </c>
      <c r="T32" s="86">
        <v>7356587.8899999997</v>
      </c>
      <c r="U32" s="86">
        <v>872316755.92999995</v>
      </c>
      <c r="V32" s="87"/>
    </row>
    <row r="33" spans="1:22" ht="45" customHeight="1">
      <c r="A33" s="83">
        <v>1250</v>
      </c>
      <c r="B33" s="186" t="s">
        <v>29</v>
      </c>
      <c r="C33" s="186"/>
      <c r="D33" s="86">
        <v>7062906.8399999999</v>
      </c>
      <c r="E33" s="84"/>
      <c r="F33" s="86">
        <v>108782114.06</v>
      </c>
      <c r="G33" s="86">
        <v>108973815.27</v>
      </c>
      <c r="H33" s="86">
        <v>6871205.6299999999</v>
      </c>
      <c r="I33" s="87"/>
      <c r="J33" s="88">
        <v>1250</v>
      </c>
      <c r="K33" s="89" t="s">
        <v>29</v>
      </c>
      <c r="L33" s="91" t="s">
        <v>44</v>
      </c>
      <c r="N33" s="83">
        <v>1250</v>
      </c>
      <c r="O33" s="186" t="s">
        <v>29</v>
      </c>
      <c r="P33" s="186"/>
      <c r="Q33" s="86">
        <v>7062906.8399999999</v>
      </c>
      <c r="R33" s="84"/>
      <c r="S33" s="86">
        <v>108782114.06</v>
      </c>
      <c r="T33" s="86">
        <v>108973815.27</v>
      </c>
      <c r="U33" s="86">
        <v>6871205.6299999999</v>
      </c>
      <c r="V33" s="87"/>
    </row>
    <row r="34" spans="1:22" ht="33.75" customHeight="1">
      <c r="A34" s="83">
        <v>1251</v>
      </c>
      <c r="B34" s="186" t="s">
        <v>30</v>
      </c>
      <c r="C34" s="186"/>
      <c r="D34" s="86">
        <v>7062906.8399999999</v>
      </c>
      <c r="E34" s="84"/>
      <c r="F34" s="86">
        <v>104101840.04000001</v>
      </c>
      <c r="G34" s="86">
        <v>104739081.20999999</v>
      </c>
      <c r="H34" s="86">
        <v>6425665.6699999999</v>
      </c>
      <c r="I34" s="87"/>
      <c r="J34" s="88">
        <v>1251</v>
      </c>
      <c r="K34" s="89" t="s">
        <v>30</v>
      </c>
      <c r="L34" s="91" t="s">
        <v>44</v>
      </c>
      <c r="N34" s="83">
        <v>1251</v>
      </c>
      <c r="O34" s="186" t="s">
        <v>30</v>
      </c>
      <c r="P34" s="186"/>
      <c r="Q34" s="86">
        <v>7062906.8399999999</v>
      </c>
      <c r="R34" s="84"/>
      <c r="S34" s="86">
        <v>104101840.04000001</v>
      </c>
      <c r="T34" s="86">
        <v>104739081.20999999</v>
      </c>
      <c r="U34" s="86">
        <v>6425665.6699999999</v>
      </c>
      <c r="V34" s="87"/>
    </row>
    <row r="35" spans="1:22" ht="56.25" customHeight="1">
      <c r="A35" s="83">
        <v>1252</v>
      </c>
      <c r="B35" s="186" t="s">
        <v>31</v>
      </c>
      <c r="C35" s="186"/>
      <c r="D35" s="84"/>
      <c r="E35" s="84"/>
      <c r="F35" s="86">
        <v>4680274.0199999996</v>
      </c>
      <c r="G35" s="86">
        <v>4234734.0599999996</v>
      </c>
      <c r="H35" s="86">
        <v>445539.96</v>
      </c>
      <c r="I35" s="87"/>
      <c r="J35" s="88">
        <v>1252</v>
      </c>
      <c r="K35" s="89" t="s">
        <v>31</v>
      </c>
      <c r="L35" s="91" t="s">
        <v>44</v>
      </c>
      <c r="N35" s="83">
        <v>1252</v>
      </c>
      <c r="O35" s="186" t="s">
        <v>31</v>
      </c>
      <c r="P35" s="186"/>
      <c r="Q35" s="84"/>
      <c r="R35" s="84"/>
      <c r="S35" s="86">
        <v>4680274.0199999996</v>
      </c>
      <c r="T35" s="86">
        <v>4234734.0599999996</v>
      </c>
      <c r="U35" s="86">
        <v>445539.96</v>
      </c>
      <c r="V35" s="87"/>
    </row>
    <row r="36" spans="1:22" ht="33.75" customHeight="1">
      <c r="A36" s="83">
        <v>1270</v>
      </c>
      <c r="B36" s="186" t="s">
        <v>32</v>
      </c>
      <c r="C36" s="186"/>
      <c r="D36" s="86">
        <v>828768169.65999997</v>
      </c>
      <c r="E36" s="84"/>
      <c r="F36" s="86">
        <v>20909728019.720001</v>
      </c>
      <c r="G36" s="86">
        <v>18376003152.98</v>
      </c>
      <c r="H36" s="86">
        <v>3362493036.4000001</v>
      </c>
      <c r="I36" s="87"/>
      <c r="J36" s="88">
        <v>1270</v>
      </c>
      <c r="K36" s="89" t="s">
        <v>32</v>
      </c>
      <c r="L36" s="91"/>
      <c r="N36" s="83">
        <v>1270</v>
      </c>
      <c r="O36" s="186" t="s">
        <v>32</v>
      </c>
      <c r="P36" s="186"/>
      <c r="Q36" s="86">
        <v>828768169.65999997</v>
      </c>
      <c r="R36" s="84"/>
      <c r="S36" s="86">
        <v>20909728019.720001</v>
      </c>
      <c r="T36" s="86">
        <v>18376003152.98</v>
      </c>
      <c r="U36" s="86">
        <v>3362493036.4000001</v>
      </c>
      <c r="V36" s="87"/>
    </row>
    <row r="37" spans="1:22" ht="45" customHeight="1">
      <c r="A37" s="83">
        <v>1271</v>
      </c>
      <c r="B37" s="186" t="s">
        <v>33</v>
      </c>
      <c r="C37" s="186"/>
      <c r="D37" s="86">
        <v>759190887.24000001</v>
      </c>
      <c r="E37" s="84"/>
      <c r="F37" s="86">
        <v>18212627065.389999</v>
      </c>
      <c r="G37" s="86">
        <v>16747554813.66</v>
      </c>
      <c r="H37" s="86">
        <v>2224263138.9699998</v>
      </c>
      <c r="I37" s="87"/>
      <c r="J37" s="88">
        <v>1271</v>
      </c>
      <c r="K37" s="89" t="s">
        <v>33</v>
      </c>
      <c r="L37" s="91" t="s">
        <v>44</v>
      </c>
      <c r="N37" s="83">
        <v>1271</v>
      </c>
      <c r="O37" s="186" t="s">
        <v>33</v>
      </c>
      <c r="P37" s="186"/>
      <c r="Q37" s="86">
        <v>759190887.24000001</v>
      </c>
      <c r="R37" s="84"/>
      <c r="S37" s="86">
        <v>18212627065.389999</v>
      </c>
      <c r="T37" s="86">
        <v>16747554813.66</v>
      </c>
      <c r="U37" s="86">
        <v>2224263138.9699998</v>
      </c>
      <c r="V37" s="87"/>
    </row>
    <row r="38" spans="1:22" ht="67.5" customHeight="1">
      <c r="A38" s="83">
        <v>1273</v>
      </c>
      <c r="B38" s="186" t="s">
        <v>34</v>
      </c>
      <c r="C38" s="186"/>
      <c r="D38" s="86">
        <v>69577282.420000002</v>
      </c>
      <c r="E38" s="84"/>
      <c r="F38" s="86">
        <v>601785291.41999996</v>
      </c>
      <c r="G38" s="86">
        <v>640873684.79999995</v>
      </c>
      <c r="H38" s="86">
        <v>30488889.039999999</v>
      </c>
      <c r="I38" s="87"/>
      <c r="J38" s="88">
        <v>1273</v>
      </c>
      <c r="K38" s="89" t="s">
        <v>34</v>
      </c>
      <c r="L38" s="91" t="s">
        <v>140</v>
      </c>
      <c r="N38" s="83">
        <v>1273</v>
      </c>
      <c r="O38" s="186" t="s">
        <v>34</v>
      </c>
      <c r="P38" s="186"/>
      <c r="Q38" s="86">
        <v>69577282.420000002</v>
      </c>
      <c r="R38" s="84"/>
      <c r="S38" s="86">
        <v>601785291.41999996</v>
      </c>
      <c r="T38" s="86">
        <v>640873684.79999995</v>
      </c>
      <c r="U38" s="86">
        <v>30488889.039999999</v>
      </c>
      <c r="V38" s="87"/>
    </row>
    <row r="39" spans="1:22" ht="45" customHeight="1">
      <c r="A39" s="83">
        <v>1276</v>
      </c>
      <c r="B39" s="186" t="s">
        <v>35</v>
      </c>
      <c r="C39" s="186"/>
      <c r="D39" s="84"/>
      <c r="E39" s="84"/>
      <c r="F39" s="86">
        <v>2095315662.9100001</v>
      </c>
      <c r="G39" s="86">
        <v>987574654.51999998</v>
      </c>
      <c r="H39" s="86">
        <v>1107741008.3900001</v>
      </c>
      <c r="I39" s="87"/>
      <c r="J39" s="88">
        <v>1276</v>
      </c>
      <c r="K39" s="89" t="s">
        <v>35</v>
      </c>
      <c r="L39" s="91" t="s">
        <v>473</v>
      </c>
      <c r="N39" s="83">
        <v>1276</v>
      </c>
      <c r="O39" s="186" t="s">
        <v>35</v>
      </c>
      <c r="P39" s="186"/>
      <c r="Q39" s="84"/>
      <c r="R39" s="84"/>
      <c r="S39" s="86">
        <v>2095315662.9100001</v>
      </c>
      <c r="T39" s="86">
        <v>987574654.51999998</v>
      </c>
      <c r="U39" s="86">
        <v>1107741008.3900001</v>
      </c>
      <c r="V39" s="87"/>
    </row>
    <row r="40" spans="1:22" ht="33.75" customHeight="1">
      <c r="A40" s="83">
        <v>1280</v>
      </c>
      <c r="B40" s="186" t="s">
        <v>36</v>
      </c>
      <c r="C40" s="186"/>
      <c r="D40" s="86">
        <v>235408731.94</v>
      </c>
      <c r="E40" s="84"/>
      <c r="F40" s="86">
        <v>135204694.13999999</v>
      </c>
      <c r="G40" s="86">
        <v>236964017.81</v>
      </c>
      <c r="H40" s="86">
        <v>133649408.27</v>
      </c>
      <c r="I40" s="87"/>
      <c r="J40" s="88">
        <v>1280</v>
      </c>
      <c r="K40" s="89" t="s">
        <v>36</v>
      </c>
      <c r="L40" s="91" t="s">
        <v>143</v>
      </c>
      <c r="N40" s="83">
        <v>1280</v>
      </c>
      <c r="O40" s="186" t="s">
        <v>36</v>
      </c>
      <c r="P40" s="186"/>
      <c r="Q40" s="86">
        <v>235408731.94</v>
      </c>
      <c r="R40" s="84"/>
      <c r="S40" s="86">
        <v>135204694.13999999</v>
      </c>
      <c r="T40" s="86">
        <v>236964017.81</v>
      </c>
      <c r="U40" s="86">
        <v>133649408.27</v>
      </c>
      <c r="V40" s="87"/>
    </row>
    <row r="41" spans="1:22" ht="33.75" customHeight="1">
      <c r="A41" s="83">
        <v>1284</v>
      </c>
      <c r="B41" s="186" t="s">
        <v>36</v>
      </c>
      <c r="C41" s="186"/>
      <c r="D41" s="86">
        <v>235408731.94</v>
      </c>
      <c r="E41" s="84"/>
      <c r="F41" s="86">
        <v>135204694.13999999</v>
      </c>
      <c r="G41" s="86">
        <v>236964017.81</v>
      </c>
      <c r="H41" s="86">
        <v>133649408.27</v>
      </c>
      <c r="I41" s="87"/>
      <c r="J41" s="88">
        <v>1284</v>
      </c>
      <c r="K41" s="89" t="s">
        <v>36</v>
      </c>
      <c r="L41" s="91" t="s">
        <v>143</v>
      </c>
      <c r="N41" s="83">
        <v>1284</v>
      </c>
      <c r="O41" s="186" t="s">
        <v>36</v>
      </c>
      <c r="P41" s="186"/>
      <c r="Q41" s="86">
        <v>235408731.94</v>
      </c>
      <c r="R41" s="84"/>
      <c r="S41" s="86">
        <v>135204694.13999999</v>
      </c>
      <c r="T41" s="86">
        <v>236964017.81</v>
      </c>
      <c r="U41" s="86">
        <v>133649408.27</v>
      </c>
      <c r="V41" s="87"/>
    </row>
    <row r="42" spans="1:22" ht="23.25" customHeight="1">
      <c r="A42" s="93">
        <v>1300</v>
      </c>
      <c r="B42" s="194" t="s">
        <v>37</v>
      </c>
      <c r="C42" s="194"/>
      <c r="D42" s="95">
        <v>40443158.100000001</v>
      </c>
      <c r="E42" s="94"/>
      <c r="F42" s="95">
        <v>40677838.670000002</v>
      </c>
      <c r="G42" s="95">
        <v>43165909.990000002</v>
      </c>
      <c r="H42" s="95">
        <v>37955086.780000001</v>
      </c>
      <c r="I42" s="103"/>
      <c r="J42" s="97">
        <v>1300</v>
      </c>
      <c r="K42" s="98" t="s">
        <v>37</v>
      </c>
      <c r="L42" s="91" t="s">
        <v>144</v>
      </c>
      <c r="N42" s="93">
        <v>1300</v>
      </c>
      <c r="O42" s="194" t="s">
        <v>37</v>
      </c>
      <c r="P42" s="194"/>
      <c r="Q42" s="95">
        <v>40443158.100000001</v>
      </c>
      <c r="R42" s="94"/>
      <c r="S42" s="95">
        <v>40677838.670000002</v>
      </c>
      <c r="T42" s="95">
        <v>43165909.990000002</v>
      </c>
      <c r="U42" s="95">
        <v>37955086.780000001</v>
      </c>
      <c r="V42" s="103"/>
    </row>
    <row r="43" spans="1:22" ht="23.25" customHeight="1">
      <c r="A43" s="83">
        <v>1310</v>
      </c>
      <c r="B43" s="186" t="s">
        <v>38</v>
      </c>
      <c r="C43" s="186"/>
      <c r="D43" s="86">
        <v>40443158.100000001</v>
      </c>
      <c r="E43" s="84"/>
      <c r="F43" s="86">
        <v>40677838.670000002</v>
      </c>
      <c r="G43" s="86">
        <v>43165909.990000002</v>
      </c>
      <c r="H43" s="86">
        <v>37955086.780000001</v>
      </c>
      <c r="I43" s="87"/>
      <c r="J43" s="88">
        <v>1310</v>
      </c>
      <c r="K43" s="89" t="s">
        <v>38</v>
      </c>
      <c r="L43" s="91" t="s">
        <v>144</v>
      </c>
      <c r="N43" s="83">
        <v>1310</v>
      </c>
      <c r="O43" s="186" t="s">
        <v>38</v>
      </c>
      <c r="P43" s="186"/>
      <c r="Q43" s="86">
        <v>40443158.100000001</v>
      </c>
      <c r="R43" s="84"/>
      <c r="S43" s="86">
        <v>40677838.670000002</v>
      </c>
      <c r="T43" s="86">
        <v>43165909.990000002</v>
      </c>
      <c r="U43" s="86">
        <v>37955086.780000001</v>
      </c>
      <c r="V43" s="87"/>
    </row>
    <row r="44" spans="1:22" ht="22.5" customHeight="1">
      <c r="A44" s="93">
        <v>1400</v>
      </c>
      <c r="B44" s="194" t="s">
        <v>39</v>
      </c>
      <c r="C44" s="194"/>
      <c r="D44" s="95">
        <v>397041754.17000002</v>
      </c>
      <c r="E44" s="94"/>
      <c r="F44" s="95">
        <v>466741269.87</v>
      </c>
      <c r="G44" s="95">
        <v>705682345.28999996</v>
      </c>
      <c r="H44" s="95">
        <v>158100678.75</v>
      </c>
      <c r="I44" s="103"/>
      <c r="J44" s="97">
        <v>1400</v>
      </c>
      <c r="K44" s="98" t="s">
        <v>39</v>
      </c>
      <c r="L44" s="91"/>
      <c r="N44" s="93">
        <v>1400</v>
      </c>
      <c r="O44" s="194" t="s">
        <v>39</v>
      </c>
      <c r="P44" s="194"/>
      <c r="Q44" s="95">
        <v>397041754.17000002</v>
      </c>
      <c r="R44" s="94"/>
      <c r="S44" s="95">
        <v>466741269.87</v>
      </c>
      <c r="T44" s="95">
        <v>705682345.28999996</v>
      </c>
      <c r="U44" s="95">
        <v>158100678.75</v>
      </c>
      <c r="V44" s="103"/>
    </row>
    <row r="45" spans="1:22" ht="24" customHeight="1">
      <c r="A45" s="83">
        <v>1410</v>
      </c>
      <c r="B45" s="186" t="s">
        <v>40</v>
      </c>
      <c r="C45" s="186"/>
      <c r="D45" s="86">
        <v>104414809.23999999</v>
      </c>
      <c r="E45" s="84"/>
      <c r="F45" s="86">
        <v>111075399.5</v>
      </c>
      <c r="G45" s="86">
        <v>138703080.22999999</v>
      </c>
      <c r="H45" s="86">
        <v>76787128.510000005</v>
      </c>
      <c r="I45" s="87"/>
      <c r="J45" s="88">
        <v>1410</v>
      </c>
      <c r="K45" s="89" t="s">
        <v>40</v>
      </c>
      <c r="L45" s="91" t="s">
        <v>145</v>
      </c>
      <c r="N45" s="83">
        <v>1410</v>
      </c>
      <c r="O45" s="186" t="s">
        <v>40</v>
      </c>
      <c r="P45" s="186"/>
      <c r="Q45" s="86">
        <v>104414809.23999999</v>
      </c>
      <c r="R45" s="84"/>
      <c r="S45" s="86">
        <v>111075399.5</v>
      </c>
      <c r="T45" s="86">
        <v>138703080.22999999</v>
      </c>
      <c r="U45" s="86">
        <v>76787128.510000005</v>
      </c>
      <c r="V45" s="87"/>
    </row>
    <row r="46" spans="1:22" ht="22.5" customHeight="1">
      <c r="A46" s="83">
        <v>1420</v>
      </c>
      <c r="B46" s="186" t="s">
        <v>41</v>
      </c>
      <c r="C46" s="186"/>
      <c r="D46" s="86">
        <v>292419051.38</v>
      </c>
      <c r="E46" s="84"/>
      <c r="F46" s="86">
        <v>349241250.88999999</v>
      </c>
      <c r="G46" s="86">
        <v>564930694.47000003</v>
      </c>
      <c r="H46" s="86">
        <v>76729607.799999997</v>
      </c>
      <c r="I46" s="87"/>
      <c r="J46" s="88">
        <v>1420</v>
      </c>
      <c r="K46" s="89" t="s">
        <v>41</v>
      </c>
      <c r="L46" s="91" t="s">
        <v>146</v>
      </c>
      <c r="N46" s="83">
        <v>1420</v>
      </c>
      <c r="O46" s="186" t="s">
        <v>41</v>
      </c>
      <c r="P46" s="186"/>
      <c r="Q46" s="86">
        <v>292419051.38</v>
      </c>
      <c r="R46" s="84"/>
      <c r="S46" s="86">
        <v>349241250.88999999</v>
      </c>
      <c r="T46" s="86">
        <v>564930694.47000003</v>
      </c>
      <c r="U46" s="86">
        <v>76729607.799999997</v>
      </c>
      <c r="V46" s="87"/>
    </row>
    <row r="47" spans="1:22" ht="22.5" customHeight="1">
      <c r="A47" s="83">
        <v>1421</v>
      </c>
      <c r="B47" s="186" t="s">
        <v>41</v>
      </c>
      <c r="C47" s="186"/>
      <c r="D47" s="86">
        <v>292419051.38</v>
      </c>
      <c r="E47" s="84"/>
      <c r="F47" s="86">
        <v>349241250.88999999</v>
      </c>
      <c r="G47" s="86">
        <v>564930694.47000003</v>
      </c>
      <c r="H47" s="86">
        <v>76729607.799999997</v>
      </c>
      <c r="I47" s="87"/>
      <c r="J47" s="88">
        <v>1421</v>
      </c>
      <c r="K47" s="89" t="s">
        <v>41</v>
      </c>
      <c r="L47" s="91" t="s">
        <v>146</v>
      </c>
      <c r="N47" s="83">
        <v>1421</v>
      </c>
      <c r="O47" s="186" t="s">
        <v>41</v>
      </c>
      <c r="P47" s="186"/>
      <c r="Q47" s="86">
        <v>292419051.38</v>
      </c>
      <c r="R47" s="84"/>
      <c r="S47" s="86">
        <v>349241250.88999999</v>
      </c>
      <c r="T47" s="86">
        <v>564930694.47000003</v>
      </c>
      <c r="U47" s="86">
        <v>76729607.799999997</v>
      </c>
      <c r="V47" s="87"/>
    </row>
    <row r="48" spans="1:22" ht="33.75" customHeight="1">
      <c r="A48" s="83">
        <v>1430</v>
      </c>
      <c r="B48" s="186" t="s">
        <v>42</v>
      </c>
      <c r="C48" s="186"/>
      <c r="D48" s="86">
        <v>207893.55</v>
      </c>
      <c r="E48" s="84"/>
      <c r="F48" s="86">
        <v>6424619.4800000004</v>
      </c>
      <c r="G48" s="86">
        <v>2048570.59</v>
      </c>
      <c r="H48" s="86">
        <v>4583942.4400000004</v>
      </c>
      <c r="I48" s="87"/>
      <c r="J48" s="88">
        <v>1430</v>
      </c>
      <c r="K48" s="89" t="s">
        <v>42</v>
      </c>
      <c r="L48" s="91" t="s">
        <v>44</v>
      </c>
      <c r="N48" s="83">
        <v>1430</v>
      </c>
      <c r="O48" s="186" t="s">
        <v>42</v>
      </c>
      <c r="P48" s="186"/>
      <c r="Q48" s="86">
        <v>207893.55</v>
      </c>
      <c r="R48" s="84"/>
      <c r="S48" s="86">
        <v>6424619.4800000004</v>
      </c>
      <c r="T48" s="86">
        <v>2048570.59</v>
      </c>
      <c r="U48" s="86">
        <v>4583942.4400000004</v>
      </c>
      <c r="V48" s="87"/>
    </row>
    <row r="49" spans="1:22" ht="33.75" customHeight="1">
      <c r="A49" s="93">
        <v>1500</v>
      </c>
      <c r="B49" s="194" t="s">
        <v>43</v>
      </c>
      <c r="C49" s="194"/>
      <c r="D49" s="94"/>
      <c r="E49" s="94"/>
      <c r="F49" s="95">
        <v>45500000</v>
      </c>
      <c r="G49" s="95">
        <v>45500000</v>
      </c>
      <c r="H49" s="94"/>
      <c r="I49" s="103"/>
      <c r="J49" s="97">
        <v>1500</v>
      </c>
      <c r="K49" s="98" t="s">
        <v>43</v>
      </c>
      <c r="L49" s="91"/>
      <c r="N49" s="93">
        <v>1500</v>
      </c>
      <c r="O49" s="194" t="s">
        <v>43</v>
      </c>
      <c r="P49" s="194"/>
      <c r="Q49" s="94"/>
      <c r="R49" s="94"/>
      <c r="S49" s="95">
        <v>45500000</v>
      </c>
      <c r="T49" s="95">
        <v>45500000</v>
      </c>
      <c r="U49" s="94"/>
      <c r="V49" s="103"/>
    </row>
    <row r="50" spans="1:22" ht="33.75" customHeight="1">
      <c r="A50" s="83">
        <v>1510</v>
      </c>
      <c r="B50" s="186" t="s">
        <v>43</v>
      </c>
      <c r="C50" s="186"/>
      <c r="D50" s="84"/>
      <c r="E50" s="84"/>
      <c r="F50" s="86">
        <v>45500000</v>
      </c>
      <c r="G50" s="86">
        <v>45500000</v>
      </c>
      <c r="H50" s="84"/>
      <c r="I50" s="87"/>
      <c r="J50" s="88">
        <v>1510</v>
      </c>
      <c r="K50" s="89" t="s">
        <v>43</v>
      </c>
      <c r="L50" s="91"/>
      <c r="N50" s="83">
        <v>1510</v>
      </c>
      <c r="O50" s="186" t="s">
        <v>43</v>
      </c>
      <c r="P50" s="186"/>
      <c r="Q50" s="84"/>
      <c r="R50" s="84"/>
      <c r="S50" s="86">
        <v>45500000</v>
      </c>
      <c r="T50" s="86">
        <v>45500000</v>
      </c>
      <c r="U50" s="84"/>
      <c r="V50" s="87"/>
    </row>
    <row r="51" spans="1:22" ht="23.25" customHeight="1">
      <c r="A51" s="93">
        <v>1600</v>
      </c>
      <c r="B51" s="194" t="s">
        <v>44</v>
      </c>
      <c r="C51" s="194"/>
      <c r="D51" s="95">
        <v>485915692.99000001</v>
      </c>
      <c r="E51" s="94"/>
      <c r="F51" s="95">
        <v>247164149221.68997</v>
      </c>
      <c r="G51" s="95">
        <v>247577860281.75</v>
      </c>
      <c r="H51" s="95">
        <v>72204632.930000007</v>
      </c>
      <c r="I51" s="103"/>
      <c r="J51" s="97">
        <v>1600</v>
      </c>
      <c r="K51" s="98" t="s">
        <v>44</v>
      </c>
      <c r="L51" s="91" t="s">
        <v>44</v>
      </c>
      <c r="N51" s="93">
        <v>1600</v>
      </c>
      <c r="O51" s="194" t="s">
        <v>44</v>
      </c>
      <c r="P51" s="194"/>
      <c r="Q51" s="95">
        <v>485915692.99000001</v>
      </c>
      <c r="R51" s="94"/>
      <c r="S51" s="95">
        <v>247164149221.68997</v>
      </c>
      <c r="T51" s="95">
        <v>247577860281.75</v>
      </c>
      <c r="U51" s="95">
        <v>72204632.930000007</v>
      </c>
      <c r="V51" s="103"/>
    </row>
    <row r="52" spans="1:22" ht="24" customHeight="1">
      <c r="A52" s="83">
        <v>1610</v>
      </c>
      <c r="B52" s="186" t="s">
        <v>477</v>
      </c>
      <c r="C52" s="186"/>
      <c r="D52" s="86">
        <v>404779523.17000002</v>
      </c>
      <c r="E52" s="84"/>
      <c r="F52" s="86">
        <v>834910573.22000003</v>
      </c>
      <c r="G52" s="86">
        <v>1186160160.47</v>
      </c>
      <c r="H52" s="86">
        <v>53529935.920000002</v>
      </c>
      <c r="I52" s="87"/>
      <c r="J52" s="97"/>
      <c r="K52" s="98"/>
      <c r="L52" s="91"/>
      <c r="N52" s="83">
        <v>1610</v>
      </c>
      <c r="O52" s="186" t="s">
        <v>477</v>
      </c>
      <c r="P52" s="186"/>
      <c r="Q52" s="86">
        <v>404779523.17000002</v>
      </c>
      <c r="R52" s="84"/>
      <c r="S52" s="86">
        <v>834910573.22000003</v>
      </c>
      <c r="T52" s="86">
        <v>1186160160.47</v>
      </c>
      <c r="U52" s="86">
        <v>53529935.920000002</v>
      </c>
      <c r="V52" s="87"/>
    </row>
    <row r="53" spans="1:22" ht="36" customHeight="1">
      <c r="A53" s="83">
        <v>1611</v>
      </c>
      <c r="B53" s="186" t="s">
        <v>45</v>
      </c>
      <c r="C53" s="186"/>
      <c r="D53" s="86">
        <v>404779523.17000002</v>
      </c>
      <c r="E53" s="84"/>
      <c r="F53" s="86">
        <v>834910573.22000003</v>
      </c>
      <c r="G53" s="86">
        <v>1186160160.47</v>
      </c>
      <c r="H53" s="86">
        <v>53529935.920000002</v>
      </c>
      <c r="I53" s="87"/>
      <c r="J53" s="88">
        <v>1611</v>
      </c>
      <c r="K53" s="89" t="s">
        <v>45</v>
      </c>
      <c r="L53" s="91" t="s">
        <v>44</v>
      </c>
      <c r="N53" s="83">
        <v>1611</v>
      </c>
      <c r="O53" s="186" t="s">
        <v>45</v>
      </c>
      <c r="P53" s="186"/>
      <c r="Q53" s="86">
        <v>404779523.17000002</v>
      </c>
      <c r="R53" s="84"/>
      <c r="S53" s="86">
        <v>834910573.22000003</v>
      </c>
      <c r="T53" s="86">
        <v>1186160160.47</v>
      </c>
      <c r="U53" s="86">
        <v>53529935.920000002</v>
      </c>
      <c r="V53" s="87"/>
    </row>
    <row r="54" spans="1:22" ht="24" customHeight="1">
      <c r="A54" s="83">
        <v>1620</v>
      </c>
      <c r="B54" s="186" t="s">
        <v>46</v>
      </c>
      <c r="C54" s="186"/>
      <c r="D54" s="86">
        <v>5944755.5099999998</v>
      </c>
      <c r="E54" s="84"/>
      <c r="F54" s="86">
        <v>27443359</v>
      </c>
      <c r="G54" s="86">
        <v>17018447.510000002</v>
      </c>
      <c r="H54" s="86">
        <v>16369667</v>
      </c>
      <c r="I54" s="87"/>
      <c r="J54" s="88">
        <v>1620</v>
      </c>
      <c r="K54" s="89" t="s">
        <v>46</v>
      </c>
      <c r="L54" s="91" t="s">
        <v>44</v>
      </c>
      <c r="N54" s="83">
        <v>1620</v>
      </c>
      <c r="O54" s="186" t="s">
        <v>46</v>
      </c>
      <c r="P54" s="186"/>
      <c r="Q54" s="86">
        <v>5944755.5099999998</v>
      </c>
      <c r="R54" s="84"/>
      <c r="S54" s="86">
        <v>27443359</v>
      </c>
      <c r="T54" s="86">
        <v>17018447.510000002</v>
      </c>
      <c r="U54" s="86">
        <v>16369667</v>
      </c>
      <c r="V54" s="87"/>
    </row>
    <row r="55" spans="1:22" ht="23.25" customHeight="1">
      <c r="A55" s="83">
        <v>1630</v>
      </c>
      <c r="B55" s="186" t="s">
        <v>44</v>
      </c>
      <c r="C55" s="186"/>
      <c r="D55" s="86">
        <v>75191414.310000002</v>
      </c>
      <c r="E55" s="84"/>
      <c r="F55" s="86">
        <v>246301795289.46997</v>
      </c>
      <c r="G55" s="86">
        <v>246374681673.77002</v>
      </c>
      <c r="H55" s="86">
        <v>2305030.0099999998</v>
      </c>
      <c r="I55" s="87"/>
      <c r="J55" s="88">
        <v>1630</v>
      </c>
      <c r="K55" s="89" t="s">
        <v>44</v>
      </c>
      <c r="L55" s="91" t="s">
        <v>44</v>
      </c>
      <c r="N55" s="83">
        <v>1630</v>
      </c>
      <c r="O55" s="186" t="s">
        <v>44</v>
      </c>
      <c r="P55" s="186"/>
      <c r="Q55" s="86">
        <v>75191414.310000002</v>
      </c>
      <c r="R55" s="84"/>
      <c r="S55" s="86">
        <v>246301795289.46997</v>
      </c>
      <c r="T55" s="86">
        <v>246374681673.77002</v>
      </c>
      <c r="U55" s="86">
        <v>2305030.0099999998</v>
      </c>
      <c r="V55" s="87"/>
    </row>
    <row r="56" spans="1:22" ht="23.25" customHeight="1">
      <c r="A56" s="83">
        <v>1630</v>
      </c>
      <c r="B56" s="186" t="s">
        <v>44</v>
      </c>
      <c r="C56" s="186"/>
      <c r="D56" s="86">
        <v>75191414.310000002</v>
      </c>
      <c r="E56" s="84"/>
      <c r="F56" s="86">
        <v>246137980915.16</v>
      </c>
      <c r="G56" s="86">
        <v>246213172329.47</v>
      </c>
      <c r="H56" s="84"/>
      <c r="I56" s="87"/>
      <c r="J56" s="88">
        <v>1630</v>
      </c>
      <c r="K56" s="89" t="s">
        <v>44</v>
      </c>
      <c r="L56" s="91" t="s">
        <v>44</v>
      </c>
      <c r="N56" s="83">
        <v>1630</v>
      </c>
      <c r="O56" s="186" t="s">
        <v>44</v>
      </c>
      <c r="P56" s="186"/>
      <c r="Q56" s="86">
        <v>75191414.310000002</v>
      </c>
      <c r="R56" s="84"/>
      <c r="S56" s="86">
        <v>246137980915.16</v>
      </c>
      <c r="T56" s="86">
        <v>246213172329.47</v>
      </c>
      <c r="U56" s="84"/>
      <c r="V56" s="87"/>
    </row>
    <row r="57" spans="1:22" ht="23.25" customHeight="1">
      <c r="A57" s="83">
        <v>1631</v>
      </c>
      <c r="B57" s="186" t="s">
        <v>478</v>
      </c>
      <c r="C57" s="186"/>
      <c r="D57" s="84"/>
      <c r="E57" s="84"/>
      <c r="F57" s="86">
        <v>151655374.31</v>
      </c>
      <c r="G57" s="86">
        <v>12159000</v>
      </c>
      <c r="H57" s="86">
        <v>139496374.31</v>
      </c>
      <c r="I57" s="87"/>
      <c r="J57" s="88">
        <v>1630</v>
      </c>
      <c r="K57" s="89" t="s">
        <v>44</v>
      </c>
      <c r="L57" s="91" t="s">
        <v>44</v>
      </c>
      <c r="N57" s="83">
        <v>1631</v>
      </c>
      <c r="O57" s="186" t="s">
        <v>478</v>
      </c>
      <c r="P57" s="186"/>
      <c r="Q57" s="84"/>
      <c r="R57" s="84"/>
      <c r="S57" s="86">
        <v>151655374.31</v>
      </c>
      <c r="T57" s="86">
        <v>12159000</v>
      </c>
      <c r="U57" s="86">
        <v>139496374.31</v>
      </c>
      <c r="V57" s="87"/>
    </row>
    <row r="58" spans="1:22" ht="24" customHeight="1">
      <c r="A58" s="83">
        <v>1632</v>
      </c>
      <c r="B58" s="186" t="s">
        <v>479</v>
      </c>
      <c r="C58" s="186"/>
      <c r="D58" s="84"/>
      <c r="E58" s="84"/>
      <c r="F58" s="86">
        <v>12159000</v>
      </c>
      <c r="G58" s="86">
        <v>149350344.30000001</v>
      </c>
      <c r="H58" s="84"/>
      <c r="I58" s="92">
        <v>137191344.30000001</v>
      </c>
      <c r="J58" s="88">
        <v>1630</v>
      </c>
      <c r="K58" s="89" t="s">
        <v>44</v>
      </c>
      <c r="L58" s="91" t="s">
        <v>44</v>
      </c>
      <c r="N58" s="83">
        <v>1632</v>
      </c>
      <c r="O58" s="186" t="s">
        <v>479</v>
      </c>
      <c r="P58" s="186"/>
      <c r="Q58" s="84"/>
      <c r="R58" s="84"/>
      <c r="S58" s="86">
        <v>12159000</v>
      </c>
      <c r="T58" s="86">
        <v>149350344.30000001</v>
      </c>
      <c r="U58" s="84"/>
      <c r="V58" s="92">
        <v>137191344.30000001</v>
      </c>
    </row>
    <row r="59" spans="1:22" ht="33.75" customHeight="1">
      <c r="A59" s="93">
        <v>2000</v>
      </c>
      <c r="B59" s="194" t="s">
        <v>47</v>
      </c>
      <c r="C59" s="194"/>
      <c r="D59" s="95">
        <v>26616368038.990002</v>
      </c>
      <c r="E59" s="94"/>
      <c r="F59" s="95">
        <v>16791501200.059999</v>
      </c>
      <c r="G59" s="95">
        <v>9312528596.9899998</v>
      </c>
      <c r="H59" s="95">
        <v>34095340642.059998</v>
      </c>
      <c r="I59" s="103"/>
      <c r="J59" s="97">
        <v>2000</v>
      </c>
      <c r="K59" s="98" t="s">
        <v>47</v>
      </c>
      <c r="L59" s="91"/>
      <c r="N59" s="93">
        <v>2000</v>
      </c>
      <c r="O59" s="194" t="s">
        <v>47</v>
      </c>
      <c r="P59" s="194"/>
      <c r="Q59" s="95">
        <v>26616368038.990002</v>
      </c>
      <c r="R59" s="94"/>
      <c r="S59" s="95">
        <v>16791501200.059999</v>
      </c>
      <c r="T59" s="95">
        <v>9312528596.9899998</v>
      </c>
      <c r="U59" s="95">
        <v>34095340642.059998</v>
      </c>
      <c r="V59" s="103"/>
    </row>
    <row r="60" spans="1:22" ht="24" customHeight="1">
      <c r="A60" s="83">
        <v>2010</v>
      </c>
      <c r="B60" s="186" t="s">
        <v>48</v>
      </c>
      <c r="C60" s="186"/>
      <c r="D60" s="86">
        <v>4631139038.9899998</v>
      </c>
      <c r="E60" s="84"/>
      <c r="F60" s="86">
        <v>3693023200.0600004</v>
      </c>
      <c r="G60" s="86">
        <v>3501978597</v>
      </c>
      <c r="H60" s="86">
        <v>4822183642.0500002</v>
      </c>
      <c r="I60" s="87"/>
      <c r="J60" s="88">
        <v>2010</v>
      </c>
      <c r="K60" s="89" t="s">
        <v>48</v>
      </c>
      <c r="L60" s="91" t="s">
        <v>140</v>
      </c>
      <c r="N60" s="83">
        <v>2010</v>
      </c>
      <c r="O60" s="186" t="s">
        <v>48</v>
      </c>
      <c r="P60" s="186"/>
      <c r="Q60" s="86">
        <v>4631139038.9899998</v>
      </c>
      <c r="R60" s="84"/>
      <c r="S60" s="86">
        <v>3693023200.0600004</v>
      </c>
      <c r="T60" s="86">
        <v>3501978597</v>
      </c>
      <c r="U60" s="86">
        <v>4822183642.0500002</v>
      </c>
      <c r="V60" s="87"/>
    </row>
    <row r="61" spans="1:22" ht="15" customHeight="1">
      <c r="A61" s="83">
        <v>2012</v>
      </c>
      <c r="B61" s="186" t="s">
        <v>49</v>
      </c>
      <c r="C61" s="186"/>
      <c r="D61" s="86">
        <v>8791968500</v>
      </c>
      <c r="E61" s="84"/>
      <c r="F61" s="86">
        <v>3500000000</v>
      </c>
      <c r="G61" s="86">
        <v>3500000000</v>
      </c>
      <c r="H61" s="86">
        <v>8791968500</v>
      </c>
      <c r="I61" s="87"/>
      <c r="J61" s="88">
        <v>2012</v>
      </c>
      <c r="K61" s="89" t="s">
        <v>49</v>
      </c>
      <c r="L61" s="91" t="s">
        <v>140</v>
      </c>
      <c r="N61" s="83">
        <v>2012</v>
      </c>
      <c r="O61" s="186" t="s">
        <v>49</v>
      </c>
      <c r="P61" s="186"/>
      <c r="Q61" s="86">
        <v>8791968500</v>
      </c>
      <c r="R61" s="84"/>
      <c r="S61" s="86">
        <v>3500000000</v>
      </c>
      <c r="T61" s="86">
        <v>3500000000</v>
      </c>
      <c r="U61" s="86">
        <v>8791968500</v>
      </c>
      <c r="V61" s="87"/>
    </row>
    <row r="62" spans="1:22" ht="24" customHeight="1">
      <c r="A62" s="83">
        <v>2015</v>
      </c>
      <c r="B62" s="186" t="s">
        <v>50</v>
      </c>
      <c r="C62" s="186"/>
      <c r="D62" s="84"/>
      <c r="E62" s="86">
        <v>4066280590.0099998</v>
      </c>
      <c r="F62" s="86">
        <v>164855799.81999999</v>
      </c>
      <c r="G62" s="84"/>
      <c r="H62" s="84"/>
      <c r="I62" s="92">
        <v>3901424790.1900001</v>
      </c>
      <c r="J62" s="88">
        <v>2015</v>
      </c>
      <c r="K62" s="89" t="s">
        <v>50</v>
      </c>
      <c r="L62" s="91" t="s">
        <v>276</v>
      </c>
      <c r="N62" s="83">
        <v>2015</v>
      </c>
      <c r="O62" s="186" t="s">
        <v>50</v>
      </c>
      <c r="P62" s="186"/>
      <c r="Q62" s="84"/>
      <c r="R62" s="86">
        <v>4066280590.0099998</v>
      </c>
      <c r="S62" s="86">
        <v>164855799.81999999</v>
      </c>
      <c r="T62" s="84"/>
      <c r="U62" s="84"/>
      <c r="V62" s="92">
        <v>3901424790.1900001</v>
      </c>
    </row>
    <row r="63" spans="1:22" ht="24" customHeight="1">
      <c r="A63" s="83">
        <v>2016</v>
      </c>
      <c r="B63" s="186" t="s">
        <v>51</v>
      </c>
      <c r="C63" s="186"/>
      <c r="D63" s="84"/>
      <c r="E63" s="86">
        <v>94548871</v>
      </c>
      <c r="F63" s="86">
        <v>28167400.239999998</v>
      </c>
      <c r="G63" s="86">
        <v>1978597</v>
      </c>
      <c r="H63" s="84"/>
      <c r="I63" s="92">
        <v>68360067.760000005</v>
      </c>
      <c r="J63" s="88">
        <v>2016</v>
      </c>
      <c r="K63" s="89" t="s">
        <v>51</v>
      </c>
      <c r="L63" s="91" t="s">
        <v>141</v>
      </c>
      <c r="N63" s="83">
        <v>2016</v>
      </c>
      <c r="O63" s="186" t="s">
        <v>51</v>
      </c>
      <c r="P63" s="186"/>
      <c r="Q63" s="84"/>
      <c r="R63" s="86">
        <v>94548871</v>
      </c>
      <c r="S63" s="86">
        <v>28167400.239999998</v>
      </c>
      <c r="T63" s="86">
        <v>1978597</v>
      </c>
      <c r="U63" s="84"/>
      <c r="V63" s="92">
        <v>68360067.760000005</v>
      </c>
    </row>
    <row r="64" spans="1:22" ht="45" customHeight="1">
      <c r="A64" s="83">
        <v>2020</v>
      </c>
      <c r="B64" s="186" t="s">
        <v>52</v>
      </c>
      <c r="C64" s="186"/>
      <c r="D64" s="86">
        <v>18393029000</v>
      </c>
      <c r="E64" s="84"/>
      <c r="F64" s="86">
        <v>13059878000</v>
      </c>
      <c r="G64" s="86">
        <v>2179749999.9900002</v>
      </c>
      <c r="H64" s="86">
        <v>29273157000.009998</v>
      </c>
      <c r="I64" s="87"/>
      <c r="J64" s="88">
        <v>2020</v>
      </c>
      <c r="K64" s="89" t="s">
        <v>52</v>
      </c>
      <c r="L64" s="91" t="s">
        <v>141</v>
      </c>
      <c r="N64" s="83">
        <v>2020</v>
      </c>
      <c r="O64" s="186" t="s">
        <v>52</v>
      </c>
      <c r="P64" s="186"/>
      <c r="Q64" s="86">
        <v>18393029000</v>
      </c>
      <c r="R64" s="84"/>
      <c r="S64" s="86">
        <v>13059878000</v>
      </c>
      <c r="T64" s="86">
        <v>2179749999.9900002</v>
      </c>
      <c r="U64" s="86">
        <v>29273157000.009998</v>
      </c>
      <c r="V64" s="87"/>
    </row>
    <row r="65" spans="1:22" ht="45" customHeight="1">
      <c r="A65" s="83">
        <v>2030</v>
      </c>
      <c r="B65" s="186" t="s">
        <v>53</v>
      </c>
      <c r="C65" s="186"/>
      <c r="D65" s="86">
        <v>3592200000</v>
      </c>
      <c r="E65" s="84"/>
      <c r="F65" s="86">
        <v>38600000</v>
      </c>
      <c r="G65" s="86">
        <v>3630800000</v>
      </c>
      <c r="H65" s="84"/>
      <c r="I65" s="87"/>
      <c r="J65" s="88">
        <v>2030</v>
      </c>
      <c r="K65" s="89" t="s">
        <v>53</v>
      </c>
      <c r="L65" s="91" t="s">
        <v>141</v>
      </c>
      <c r="N65" s="83">
        <v>2030</v>
      </c>
      <c r="O65" s="186" t="s">
        <v>53</v>
      </c>
      <c r="P65" s="186"/>
      <c r="Q65" s="86">
        <v>3592200000</v>
      </c>
      <c r="R65" s="84"/>
      <c r="S65" s="86">
        <v>38600000</v>
      </c>
      <c r="T65" s="86">
        <v>3630800000</v>
      </c>
      <c r="U65" s="84"/>
      <c r="V65" s="87"/>
    </row>
    <row r="66" spans="1:22" ht="23.25" customHeight="1">
      <c r="A66" s="93">
        <v>2100</v>
      </c>
      <c r="B66" s="194" t="s">
        <v>480</v>
      </c>
      <c r="C66" s="194"/>
      <c r="D66" s="94"/>
      <c r="E66" s="94"/>
      <c r="F66" s="95">
        <v>497569971.10000002</v>
      </c>
      <c r="G66" s="95">
        <v>415478300.80000001</v>
      </c>
      <c r="H66" s="95">
        <v>82091670.299999997</v>
      </c>
      <c r="I66" s="103"/>
      <c r="J66" s="104">
        <v>2100</v>
      </c>
      <c r="K66" s="105" t="s">
        <v>480</v>
      </c>
      <c r="L66" s="101" t="s">
        <v>480</v>
      </c>
      <c r="N66" s="93">
        <v>2100</v>
      </c>
      <c r="O66" s="194" t="s">
        <v>480</v>
      </c>
      <c r="P66" s="194"/>
      <c r="Q66" s="94"/>
      <c r="R66" s="94"/>
      <c r="S66" s="95">
        <v>497569971.10000002</v>
      </c>
      <c r="T66" s="95">
        <v>415478300.80000001</v>
      </c>
      <c r="U66" s="95">
        <v>82091670.299999997</v>
      </c>
      <c r="V66" s="103"/>
    </row>
    <row r="67" spans="1:22" ht="23.25" customHeight="1">
      <c r="A67" s="83">
        <v>2180</v>
      </c>
      <c r="B67" s="186" t="s">
        <v>481</v>
      </c>
      <c r="C67" s="186"/>
      <c r="D67" s="84"/>
      <c r="E67" s="84"/>
      <c r="F67" s="86">
        <v>497569971.10000002</v>
      </c>
      <c r="G67" s="86">
        <v>415478300.80000001</v>
      </c>
      <c r="H67" s="86">
        <v>82091670.299999997</v>
      </c>
      <c r="I67" s="87"/>
      <c r="J67" s="100">
        <v>2180</v>
      </c>
      <c r="K67" s="89" t="s">
        <v>280</v>
      </c>
      <c r="L67" s="101" t="s">
        <v>480</v>
      </c>
      <c r="N67" s="83">
        <v>2180</v>
      </c>
      <c r="O67" s="186" t="s">
        <v>481</v>
      </c>
      <c r="P67" s="186"/>
      <c r="Q67" s="84"/>
      <c r="R67" s="84"/>
      <c r="S67" s="86">
        <v>497569971.10000002</v>
      </c>
      <c r="T67" s="86">
        <v>415478300.80000001</v>
      </c>
      <c r="U67" s="86">
        <v>82091670.299999997</v>
      </c>
      <c r="V67" s="87"/>
    </row>
    <row r="68" spans="1:22" ht="36" customHeight="1">
      <c r="A68" s="83">
        <v>2184</v>
      </c>
      <c r="B68" s="186" t="s">
        <v>481</v>
      </c>
      <c r="C68" s="186"/>
      <c r="D68" s="84"/>
      <c r="E68" s="84"/>
      <c r="F68" s="86">
        <v>497569971.10000002</v>
      </c>
      <c r="G68" s="86">
        <v>415478300.80000001</v>
      </c>
      <c r="H68" s="86">
        <v>82091670.299999997</v>
      </c>
      <c r="I68" s="87"/>
      <c r="J68" s="100">
        <v>2184</v>
      </c>
      <c r="K68" s="89" t="s">
        <v>280</v>
      </c>
      <c r="L68" s="101" t="s">
        <v>480</v>
      </c>
      <c r="N68" s="83">
        <v>2184</v>
      </c>
      <c r="O68" s="186" t="s">
        <v>481</v>
      </c>
      <c r="P68" s="186"/>
      <c r="Q68" s="84"/>
      <c r="R68" s="84"/>
      <c r="S68" s="86">
        <v>497569971.10000002</v>
      </c>
      <c r="T68" s="86">
        <v>415478300.80000001</v>
      </c>
      <c r="U68" s="86">
        <v>82091670.299999997</v>
      </c>
      <c r="V68" s="87"/>
    </row>
    <row r="69" spans="1:22" ht="15" customHeight="1">
      <c r="A69" s="93">
        <v>2200</v>
      </c>
      <c r="B69" s="194" t="s">
        <v>54</v>
      </c>
      <c r="C69" s="194"/>
      <c r="D69" s="95">
        <v>266793072715.07999</v>
      </c>
      <c r="E69" s="94"/>
      <c r="F69" s="95">
        <v>366734577557.94</v>
      </c>
      <c r="G69" s="95">
        <v>101625065000</v>
      </c>
      <c r="H69" s="95">
        <v>531902585273.02002</v>
      </c>
      <c r="I69" s="103"/>
      <c r="J69" s="97">
        <v>2200</v>
      </c>
      <c r="K69" s="98" t="s">
        <v>54</v>
      </c>
      <c r="L69" s="91"/>
      <c r="N69" s="93">
        <v>2200</v>
      </c>
      <c r="O69" s="194" t="s">
        <v>54</v>
      </c>
      <c r="P69" s="194"/>
      <c r="Q69" s="95">
        <v>266793072715.07999</v>
      </c>
      <c r="R69" s="94"/>
      <c r="S69" s="95">
        <v>366734577557.94</v>
      </c>
      <c r="T69" s="95">
        <v>101625065000</v>
      </c>
      <c r="U69" s="95">
        <v>531902585273.02002</v>
      </c>
      <c r="V69" s="103"/>
    </row>
    <row r="70" spans="1:22" ht="79.5">
      <c r="A70" s="83">
        <v>2210</v>
      </c>
      <c r="B70" s="186" t="s">
        <v>55</v>
      </c>
      <c r="C70" s="186"/>
      <c r="D70" s="86">
        <v>157595481034.70999</v>
      </c>
      <c r="E70" s="84"/>
      <c r="F70" s="86">
        <v>5641500000</v>
      </c>
      <c r="G70" s="86">
        <v>101620065000</v>
      </c>
      <c r="H70" s="86">
        <v>61616916034.710007</v>
      </c>
      <c r="I70" s="87"/>
      <c r="J70" s="88">
        <v>2210</v>
      </c>
      <c r="K70" s="89" t="s">
        <v>55</v>
      </c>
      <c r="L70" s="91" t="s">
        <v>277</v>
      </c>
      <c r="N70" s="83">
        <v>2210</v>
      </c>
      <c r="O70" s="186" t="s">
        <v>55</v>
      </c>
      <c r="P70" s="186"/>
      <c r="Q70" s="86">
        <v>157595481034.70999</v>
      </c>
      <c r="R70" s="84"/>
      <c r="S70" s="86">
        <v>5641500000</v>
      </c>
      <c r="T70" s="86">
        <v>101620065000</v>
      </c>
      <c r="U70" s="86">
        <v>61616916034.710007</v>
      </c>
      <c r="V70" s="87"/>
    </row>
    <row r="71" spans="1:22" ht="79.5">
      <c r="A71" s="83">
        <v>2211</v>
      </c>
      <c r="B71" s="186" t="s">
        <v>56</v>
      </c>
      <c r="C71" s="186"/>
      <c r="D71" s="84"/>
      <c r="E71" s="86">
        <v>855250000</v>
      </c>
      <c r="F71" s="84"/>
      <c r="G71" s="84"/>
      <c r="H71" s="84"/>
      <c r="I71" s="92">
        <v>855250000</v>
      </c>
      <c r="J71" s="88">
        <v>2211</v>
      </c>
      <c r="K71" s="89" t="s">
        <v>56</v>
      </c>
      <c r="L71" s="91" t="s">
        <v>278</v>
      </c>
      <c r="N71" s="83">
        <v>2211</v>
      </c>
      <c r="O71" s="186" t="s">
        <v>56</v>
      </c>
      <c r="P71" s="186"/>
      <c r="Q71" s="84"/>
      <c r="R71" s="86">
        <v>855250000</v>
      </c>
      <c r="S71" s="84"/>
      <c r="T71" s="84"/>
      <c r="U71" s="84"/>
      <c r="V71" s="92">
        <v>855250000</v>
      </c>
    </row>
    <row r="72" spans="1:22" ht="24" customHeight="1">
      <c r="A72" s="83">
        <v>2221</v>
      </c>
      <c r="B72" s="186" t="s">
        <v>57</v>
      </c>
      <c r="C72" s="186"/>
      <c r="D72" s="86">
        <v>111748518680.37001</v>
      </c>
      <c r="E72" s="84"/>
      <c r="F72" s="86">
        <v>361093077557.94</v>
      </c>
      <c r="G72" s="86">
        <v>5000000</v>
      </c>
      <c r="H72" s="86">
        <v>472836596238.31</v>
      </c>
      <c r="I72" s="87"/>
      <c r="J72" s="88">
        <v>2221</v>
      </c>
      <c r="K72" s="89" t="s">
        <v>57</v>
      </c>
      <c r="L72" s="91" t="s">
        <v>139</v>
      </c>
      <c r="N72" s="83">
        <v>2221</v>
      </c>
      <c r="O72" s="186" t="s">
        <v>57</v>
      </c>
      <c r="P72" s="186"/>
      <c r="Q72" s="86">
        <v>111748518680.37001</v>
      </c>
      <c r="R72" s="84"/>
      <c r="S72" s="86">
        <v>361093077557.94</v>
      </c>
      <c r="T72" s="86">
        <v>5000000</v>
      </c>
      <c r="U72" s="86">
        <v>472836596238.31</v>
      </c>
      <c r="V72" s="87"/>
    </row>
    <row r="73" spans="1:22" ht="36" customHeight="1">
      <c r="A73" s="83">
        <v>2222</v>
      </c>
      <c r="B73" s="186" t="s">
        <v>58</v>
      </c>
      <c r="C73" s="186"/>
      <c r="D73" s="84"/>
      <c r="E73" s="86">
        <v>1695677000</v>
      </c>
      <c r="F73" s="84"/>
      <c r="G73" s="84"/>
      <c r="H73" s="84"/>
      <c r="I73" s="92">
        <v>1695677000</v>
      </c>
      <c r="J73" s="88">
        <v>2222</v>
      </c>
      <c r="K73" s="89" t="s">
        <v>58</v>
      </c>
      <c r="L73" s="91" t="s">
        <v>279</v>
      </c>
      <c r="N73" s="83">
        <v>2222</v>
      </c>
      <c r="O73" s="186" t="s">
        <v>58</v>
      </c>
      <c r="P73" s="186"/>
      <c r="Q73" s="84"/>
      <c r="R73" s="86">
        <v>1695677000</v>
      </c>
      <c r="S73" s="84"/>
      <c r="T73" s="84"/>
      <c r="U73" s="84"/>
      <c r="V73" s="92">
        <v>1695677000</v>
      </c>
    </row>
    <row r="74" spans="1:22" ht="15" customHeight="1">
      <c r="A74" s="93">
        <v>2400</v>
      </c>
      <c r="B74" s="194" t="s">
        <v>59</v>
      </c>
      <c r="C74" s="194"/>
      <c r="D74" s="95">
        <v>597225039.27999997</v>
      </c>
      <c r="E74" s="94"/>
      <c r="F74" s="95">
        <v>3562464460.8999996</v>
      </c>
      <c r="G74" s="95">
        <v>3532387753.8299999</v>
      </c>
      <c r="H74" s="95">
        <v>627301746.35000002</v>
      </c>
      <c r="I74" s="103"/>
      <c r="J74" s="97">
        <v>2400</v>
      </c>
      <c r="K74" s="98" t="s">
        <v>59</v>
      </c>
      <c r="L74" s="91" t="s">
        <v>59</v>
      </c>
      <c r="N74" s="93">
        <v>2400</v>
      </c>
      <c r="O74" s="194" t="s">
        <v>59</v>
      </c>
      <c r="P74" s="194"/>
      <c r="Q74" s="95">
        <v>597225039.27999997</v>
      </c>
      <c r="R74" s="94"/>
      <c r="S74" s="95">
        <v>3562464460.8999996</v>
      </c>
      <c r="T74" s="95">
        <v>3532387753.8299999</v>
      </c>
      <c r="U74" s="95">
        <v>627301746.35000002</v>
      </c>
      <c r="V74" s="103"/>
    </row>
    <row r="75" spans="1:22" ht="15" customHeight="1">
      <c r="A75" s="83">
        <v>2410</v>
      </c>
      <c r="B75" s="186" t="s">
        <v>59</v>
      </c>
      <c r="C75" s="186"/>
      <c r="D75" s="86">
        <v>728680974.42999995</v>
      </c>
      <c r="E75" s="84"/>
      <c r="F75" s="86">
        <v>3527523263.8499999</v>
      </c>
      <c r="G75" s="86">
        <v>3389686539.3200002</v>
      </c>
      <c r="H75" s="86">
        <v>866517698.96000004</v>
      </c>
      <c r="I75" s="87"/>
      <c r="J75" s="88">
        <v>2410</v>
      </c>
      <c r="K75" s="89" t="s">
        <v>59</v>
      </c>
      <c r="L75" s="91" t="s">
        <v>59</v>
      </c>
      <c r="N75" s="83">
        <v>2410</v>
      </c>
      <c r="O75" s="186" t="s">
        <v>59</v>
      </c>
      <c r="P75" s="186"/>
      <c r="Q75" s="86">
        <v>728680974.42999995</v>
      </c>
      <c r="R75" s="84"/>
      <c r="S75" s="86">
        <v>3527523263.8499999</v>
      </c>
      <c r="T75" s="86">
        <v>3389686539.3200002</v>
      </c>
      <c r="U75" s="86">
        <v>866517698.96000004</v>
      </c>
      <c r="V75" s="87"/>
    </row>
    <row r="76" spans="1:22" ht="22.5" customHeight="1">
      <c r="A76" s="83">
        <v>2420</v>
      </c>
      <c r="B76" s="186" t="s">
        <v>60</v>
      </c>
      <c r="C76" s="186"/>
      <c r="D76" s="84"/>
      <c r="E76" s="86">
        <v>131455935.15000001</v>
      </c>
      <c r="F76" s="86">
        <v>34941197.049999997</v>
      </c>
      <c r="G76" s="86">
        <v>142701214.50999999</v>
      </c>
      <c r="H76" s="84"/>
      <c r="I76" s="92">
        <v>239215952.61000001</v>
      </c>
      <c r="J76" s="88">
        <v>2420</v>
      </c>
      <c r="K76" s="89" t="s">
        <v>60</v>
      </c>
      <c r="L76" s="91" t="s">
        <v>59</v>
      </c>
      <c r="N76" s="83">
        <v>2420</v>
      </c>
      <c r="O76" s="186" t="s">
        <v>60</v>
      </c>
      <c r="P76" s="186"/>
      <c r="Q76" s="84"/>
      <c r="R76" s="86">
        <v>131455935.15000001</v>
      </c>
      <c r="S76" s="86">
        <v>34941197.049999997</v>
      </c>
      <c r="T76" s="86">
        <v>142701214.50999999</v>
      </c>
      <c r="U76" s="84"/>
      <c r="V76" s="92">
        <v>239215952.61000001</v>
      </c>
    </row>
    <row r="77" spans="1:22" ht="23.25" customHeight="1">
      <c r="A77" s="93">
        <v>2700</v>
      </c>
      <c r="B77" s="194" t="s">
        <v>61</v>
      </c>
      <c r="C77" s="194"/>
      <c r="D77" s="95">
        <v>239863581.38</v>
      </c>
      <c r="E77" s="94"/>
      <c r="F77" s="95">
        <v>335081585.82999998</v>
      </c>
      <c r="G77" s="95">
        <v>89748317.269999996</v>
      </c>
      <c r="H77" s="95">
        <v>485196849.94</v>
      </c>
      <c r="I77" s="103"/>
      <c r="J77" s="97">
        <v>2700</v>
      </c>
      <c r="K77" s="98" t="s">
        <v>61</v>
      </c>
      <c r="L77" s="91" t="s">
        <v>61</v>
      </c>
      <c r="N77" s="93">
        <v>2700</v>
      </c>
      <c r="O77" s="194" t="s">
        <v>61</v>
      </c>
      <c r="P77" s="194"/>
      <c r="Q77" s="95">
        <v>239863581.38</v>
      </c>
      <c r="R77" s="94"/>
      <c r="S77" s="95">
        <v>335081585.82999998</v>
      </c>
      <c r="T77" s="95">
        <v>89748317.269999996</v>
      </c>
      <c r="U77" s="95">
        <v>485196849.94</v>
      </c>
      <c r="V77" s="103"/>
    </row>
    <row r="78" spans="1:22" ht="23.25" customHeight="1">
      <c r="A78" s="83">
        <v>2730</v>
      </c>
      <c r="B78" s="186" t="s">
        <v>62</v>
      </c>
      <c r="C78" s="186"/>
      <c r="D78" s="86">
        <v>476464465.08999997</v>
      </c>
      <c r="E78" s="84"/>
      <c r="F78" s="86">
        <v>335081585.82999998</v>
      </c>
      <c r="G78" s="84"/>
      <c r="H78" s="86">
        <v>811546050.91999996</v>
      </c>
      <c r="I78" s="87"/>
      <c r="J78" s="88">
        <v>2730</v>
      </c>
      <c r="K78" s="89" t="s">
        <v>62</v>
      </c>
      <c r="L78" s="91" t="s">
        <v>61</v>
      </c>
      <c r="N78" s="83">
        <v>2730</v>
      </c>
      <c r="O78" s="186" t="s">
        <v>62</v>
      </c>
      <c r="P78" s="186"/>
      <c r="Q78" s="86">
        <v>476464465.08999997</v>
      </c>
      <c r="R78" s="84"/>
      <c r="S78" s="86">
        <v>335081585.82999998</v>
      </c>
      <c r="T78" s="84"/>
      <c r="U78" s="86">
        <v>811546050.91999996</v>
      </c>
      <c r="V78" s="87"/>
    </row>
    <row r="79" spans="1:22" ht="33.75" customHeight="1">
      <c r="A79" s="83">
        <v>2740</v>
      </c>
      <c r="B79" s="186" t="s">
        <v>63</v>
      </c>
      <c r="C79" s="186"/>
      <c r="D79" s="84"/>
      <c r="E79" s="86">
        <v>236600883.71000001</v>
      </c>
      <c r="F79" s="84"/>
      <c r="G79" s="86">
        <v>89748317.269999996</v>
      </c>
      <c r="H79" s="84"/>
      <c r="I79" s="92">
        <v>326349200.98000002</v>
      </c>
      <c r="J79" s="88">
        <v>2740</v>
      </c>
      <c r="K79" s="89" t="s">
        <v>63</v>
      </c>
      <c r="L79" s="91" t="s">
        <v>61</v>
      </c>
      <c r="N79" s="83">
        <v>2740</v>
      </c>
      <c r="O79" s="186" t="s">
        <v>63</v>
      </c>
      <c r="P79" s="186"/>
      <c r="Q79" s="84"/>
      <c r="R79" s="86">
        <v>236600883.71000001</v>
      </c>
      <c r="S79" s="84"/>
      <c r="T79" s="86">
        <v>89748317.269999996</v>
      </c>
      <c r="U79" s="84"/>
      <c r="V79" s="92">
        <v>326349200.98000002</v>
      </c>
    </row>
    <row r="80" spans="1:22" ht="23.25" customHeight="1">
      <c r="A80" s="93">
        <v>2800</v>
      </c>
      <c r="B80" s="194" t="s">
        <v>64</v>
      </c>
      <c r="C80" s="194"/>
      <c r="D80" s="95">
        <v>4322530863</v>
      </c>
      <c r="E80" s="94"/>
      <c r="F80" s="94"/>
      <c r="G80" s="94"/>
      <c r="H80" s="95">
        <v>4322530863</v>
      </c>
      <c r="I80" s="103"/>
      <c r="J80" s="97">
        <v>2800</v>
      </c>
      <c r="K80" s="98" t="s">
        <v>64</v>
      </c>
      <c r="L80" s="91" t="s">
        <v>64</v>
      </c>
      <c r="N80" s="93">
        <v>2800</v>
      </c>
      <c r="O80" s="194" t="s">
        <v>64</v>
      </c>
      <c r="P80" s="194"/>
      <c r="Q80" s="95">
        <v>4322530863</v>
      </c>
      <c r="R80" s="94"/>
      <c r="S80" s="94"/>
      <c r="T80" s="94"/>
      <c r="U80" s="95">
        <v>4322530863</v>
      </c>
      <c r="V80" s="103"/>
    </row>
    <row r="81" spans="1:22" ht="45" customHeight="1">
      <c r="A81" s="83">
        <v>2810</v>
      </c>
      <c r="B81" s="186" t="s">
        <v>65</v>
      </c>
      <c r="C81" s="186"/>
      <c r="D81" s="86">
        <v>4322530863</v>
      </c>
      <c r="E81" s="84"/>
      <c r="F81" s="84"/>
      <c r="G81" s="84"/>
      <c r="H81" s="86">
        <v>4322530863</v>
      </c>
      <c r="I81" s="87"/>
      <c r="J81" s="88">
        <v>2810</v>
      </c>
      <c r="K81" s="89" t="s">
        <v>65</v>
      </c>
      <c r="L81" s="91" t="s">
        <v>64</v>
      </c>
      <c r="N81" s="83">
        <v>2810</v>
      </c>
      <c r="O81" s="186" t="s">
        <v>65</v>
      </c>
      <c r="P81" s="186"/>
      <c r="Q81" s="86">
        <v>4322530863</v>
      </c>
      <c r="R81" s="84"/>
      <c r="S81" s="84"/>
      <c r="T81" s="84"/>
      <c r="U81" s="86">
        <v>4322530863</v>
      </c>
      <c r="V81" s="87"/>
    </row>
    <row r="82" spans="1:22" ht="22.5" customHeight="1">
      <c r="A82" s="93">
        <v>2900</v>
      </c>
      <c r="B82" s="194" t="s">
        <v>66</v>
      </c>
      <c r="C82" s="194"/>
      <c r="D82" s="95">
        <v>1928688785.9699998</v>
      </c>
      <c r="E82" s="94"/>
      <c r="F82" s="95">
        <v>813115724.30999994</v>
      </c>
      <c r="G82" s="95">
        <v>2098676844.9100001</v>
      </c>
      <c r="H82" s="95">
        <v>643127665.37</v>
      </c>
      <c r="I82" s="103"/>
      <c r="J82" s="97">
        <v>2900</v>
      </c>
      <c r="K82" s="98" t="s">
        <v>66</v>
      </c>
      <c r="L82" s="91"/>
      <c r="N82" s="93">
        <v>2900</v>
      </c>
      <c r="O82" s="194" t="s">
        <v>66</v>
      </c>
      <c r="P82" s="194"/>
      <c r="Q82" s="95">
        <v>1928688785.9699998</v>
      </c>
      <c r="R82" s="94"/>
      <c r="S82" s="95">
        <v>813115724.30999994</v>
      </c>
      <c r="T82" s="95">
        <v>2098676844.9100001</v>
      </c>
      <c r="U82" s="95">
        <v>643127665.37</v>
      </c>
      <c r="V82" s="103"/>
    </row>
    <row r="83" spans="1:22" ht="24" customHeight="1">
      <c r="A83" s="83">
        <v>2910</v>
      </c>
      <c r="B83" s="186" t="s">
        <v>482</v>
      </c>
      <c r="C83" s="186"/>
      <c r="D83" s="84"/>
      <c r="E83" s="84"/>
      <c r="F83" s="86">
        <v>578690036.79999995</v>
      </c>
      <c r="G83" s="84"/>
      <c r="H83" s="86">
        <v>578690036.79999995</v>
      </c>
      <c r="I83" s="87"/>
      <c r="J83" s="100">
        <v>2910</v>
      </c>
      <c r="K83" s="101" t="s">
        <v>482</v>
      </c>
      <c r="L83" s="91" t="s">
        <v>280</v>
      </c>
      <c r="N83" s="83">
        <v>2910</v>
      </c>
      <c r="O83" s="186" t="s">
        <v>482</v>
      </c>
      <c r="P83" s="186"/>
      <c r="Q83" s="84"/>
      <c r="R83" s="84"/>
      <c r="S83" s="86">
        <v>578690036.79999995</v>
      </c>
      <c r="T83" s="84"/>
      <c r="U83" s="86">
        <v>578690036.79999995</v>
      </c>
      <c r="V83" s="87"/>
    </row>
    <row r="84" spans="1:22" ht="36" customHeight="1">
      <c r="A84" s="83">
        <v>2911</v>
      </c>
      <c r="B84" s="186" t="s">
        <v>483</v>
      </c>
      <c r="C84" s="186"/>
      <c r="D84" s="84"/>
      <c r="E84" s="84"/>
      <c r="F84" s="86">
        <v>541730036.79999995</v>
      </c>
      <c r="G84" s="84"/>
      <c r="H84" s="86">
        <v>541730036.79999995</v>
      </c>
      <c r="I84" s="87"/>
      <c r="J84" s="100">
        <v>2911</v>
      </c>
      <c r="K84" s="101" t="s">
        <v>483</v>
      </c>
      <c r="L84" s="91" t="s">
        <v>280</v>
      </c>
      <c r="N84" s="83">
        <v>2911</v>
      </c>
      <c r="O84" s="186" t="s">
        <v>483</v>
      </c>
      <c r="P84" s="186"/>
      <c r="Q84" s="84"/>
      <c r="R84" s="84"/>
      <c r="S84" s="86">
        <v>541730036.79999995</v>
      </c>
      <c r="T84" s="84"/>
      <c r="U84" s="86">
        <v>541730036.79999995</v>
      </c>
      <c r="V84" s="87"/>
    </row>
    <row r="85" spans="1:22" ht="24" customHeight="1">
      <c r="A85" s="83">
        <v>2912</v>
      </c>
      <c r="B85" s="186" t="s">
        <v>484</v>
      </c>
      <c r="C85" s="186"/>
      <c r="D85" s="84"/>
      <c r="E85" s="84"/>
      <c r="F85" s="86">
        <v>36960000</v>
      </c>
      <c r="G85" s="84"/>
      <c r="H85" s="86">
        <v>36960000</v>
      </c>
      <c r="I85" s="87"/>
      <c r="J85" s="100">
        <v>2912</v>
      </c>
      <c r="K85" s="101" t="s">
        <v>484</v>
      </c>
      <c r="L85" s="91" t="s">
        <v>280</v>
      </c>
      <c r="N85" s="83">
        <v>2912</v>
      </c>
      <c r="O85" s="186" t="s">
        <v>484</v>
      </c>
      <c r="P85" s="186"/>
      <c r="Q85" s="84"/>
      <c r="R85" s="84"/>
      <c r="S85" s="86">
        <v>36960000</v>
      </c>
      <c r="T85" s="84"/>
      <c r="U85" s="86">
        <v>36960000</v>
      </c>
      <c r="V85" s="87"/>
    </row>
    <row r="86" spans="1:22" ht="23.25" customHeight="1">
      <c r="A86" s="83">
        <v>2920</v>
      </c>
      <c r="B86" s="186" t="s">
        <v>67</v>
      </c>
      <c r="C86" s="186"/>
      <c r="D86" s="86">
        <v>34895821.890000001</v>
      </c>
      <c r="E86" s="84"/>
      <c r="F86" s="84"/>
      <c r="G86" s="86">
        <v>34895821.890000001</v>
      </c>
      <c r="H86" s="84"/>
      <c r="I86" s="87"/>
      <c r="J86" s="88">
        <v>2920</v>
      </c>
      <c r="K86" s="89" t="s">
        <v>67</v>
      </c>
      <c r="L86" s="91" t="s">
        <v>280</v>
      </c>
      <c r="N86" s="83">
        <v>2920</v>
      </c>
      <c r="O86" s="186" t="s">
        <v>67</v>
      </c>
      <c r="P86" s="186"/>
      <c r="Q86" s="86">
        <v>34895821.890000001</v>
      </c>
      <c r="R86" s="84"/>
      <c r="S86" s="84"/>
      <c r="T86" s="86">
        <v>34895821.890000001</v>
      </c>
      <c r="U86" s="84"/>
      <c r="V86" s="87"/>
    </row>
    <row r="87" spans="1:22" ht="22.5" customHeight="1">
      <c r="A87" s="83">
        <v>2930</v>
      </c>
      <c r="B87" s="186" t="s">
        <v>68</v>
      </c>
      <c r="C87" s="186"/>
      <c r="D87" s="86">
        <v>1836787349.0700002</v>
      </c>
      <c r="E87" s="84"/>
      <c r="F87" s="86">
        <v>234425687.50999999</v>
      </c>
      <c r="G87" s="86">
        <v>2006775408.01</v>
      </c>
      <c r="H87" s="86">
        <v>64437628.57</v>
      </c>
      <c r="I87" s="87"/>
      <c r="J87" s="88">
        <v>2930</v>
      </c>
      <c r="K87" s="89" t="s">
        <v>68</v>
      </c>
      <c r="L87" s="91" t="s">
        <v>59</v>
      </c>
      <c r="N87" s="83">
        <v>2930</v>
      </c>
      <c r="O87" s="186" t="s">
        <v>68</v>
      </c>
      <c r="P87" s="186"/>
      <c r="Q87" s="86">
        <v>1836787349.0700002</v>
      </c>
      <c r="R87" s="84"/>
      <c r="S87" s="86">
        <v>234425687.50999999</v>
      </c>
      <c r="T87" s="86">
        <v>2006775408.01</v>
      </c>
      <c r="U87" s="86">
        <v>64437628.57</v>
      </c>
      <c r="V87" s="87"/>
    </row>
    <row r="88" spans="1:22" ht="22.5" customHeight="1">
      <c r="A88" s="83">
        <v>2931</v>
      </c>
      <c r="B88" s="186" t="s">
        <v>68</v>
      </c>
      <c r="C88" s="186"/>
      <c r="D88" s="86">
        <v>1836787349.0700002</v>
      </c>
      <c r="E88" s="84"/>
      <c r="F88" s="86">
        <v>223410886.62</v>
      </c>
      <c r="G88" s="86">
        <v>1995760607.1199999</v>
      </c>
      <c r="H88" s="86">
        <v>64437628.57</v>
      </c>
      <c r="I88" s="87"/>
      <c r="J88" s="88">
        <v>2931</v>
      </c>
      <c r="K88" s="89" t="s">
        <v>68</v>
      </c>
      <c r="L88" s="91" t="s">
        <v>59</v>
      </c>
      <c r="N88" s="83">
        <v>2931</v>
      </c>
      <c r="O88" s="186" t="s">
        <v>68</v>
      </c>
      <c r="P88" s="186"/>
      <c r="Q88" s="86">
        <v>1836787349.0700002</v>
      </c>
      <c r="R88" s="84"/>
      <c r="S88" s="86">
        <v>223410886.62</v>
      </c>
      <c r="T88" s="86">
        <v>1995760607.1199999</v>
      </c>
      <c r="U88" s="86">
        <v>64437628.57</v>
      </c>
      <c r="V88" s="87"/>
    </row>
    <row r="89" spans="1:22" ht="24" customHeight="1">
      <c r="A89" s="83">
        <v>2933</v>
      </c>
      <c r="B89" s="186" t="s">
        <v>485</v>
      </c>
      <c r="C89" s="186"/>
      <c r="D89" s="84"/>
      <c r="E89" s="84"/>
      <c r="F89" s="86">
        <v>11014800.890000001</v>
      </c>
      <c r="G89" s="86">
        <v>11014800.890000001</v>
      </c>
      <c r="H89" s="84"/>
      <c r="I89" s="87"/>
      <c r="J89" s="88"/>
      <c r="K89" s="89"/>
      <c r="L89" s="91"/>
      <c r="N89" s="83">
        <v>2933</v>
      </c>
      <c r="O89" s="186" t="s">
        <v>485</v>
      </c>
      <c r="P89" s="186"/>
      <c r="Q89" s="84"/>
      <c r="R89" s="84"/>
      <c r="S89" s="86">
        <v>11014800.890000001</v>
      </c>
      <c r="T89" s="86">
        <v>11014800.890000001</v>
      </c>
      <c r="U89" s="84"/>
      <c r="V89" s="87"/>
    </row>
    <row r="90" spans="1:22" ht="23.25" customHeight="1">
      <c r="A90" s="83">
        <v>2940</v>
      </c>
      <c r="B90" s="186" t="s">
        <v>66</v>
      </c>
      <c r="C90" s="186"/>
      <c r="D90" s="86">
        <v>57005615.009999998</v>
      </c>
      <c r="E90" s="84"/>
      <c r="F90" s="84"/>
      <c r="G90" s="86">
        <v>57005615.009999998</v>
      </c>
      <c r="H90" s="84"/>
      <c r="I90" s="87"/>
      <c r="J90" s="88">
        <v>2940</v>
      </c>
      <c r="K90" s="89" t="s">
        <v>66</v>
      </c>
      <c r="L90" s="91" t="s">
        <v>280</v>
      </c>
      <c r="N90" s="83">
        <v>2940</v>
      </c>
      <c r="O90" s="186" t="s">
        <v>66</v>
      </c>
      <c r="P90" s="186"/>
      <c r="Q90" s="86">
        <v>57005615.009999998</v>
      </c>
      <c r="R90" s="84"/>
      <c r="S90" s="84"/>
      <c r="T90" s="86">
        <v>57005615.009999998</v>
      </c>
      <c r="U90" s="84"/>
      <c r="V90" s="87"/>
    </row>
    <row r="91" spans="1:22" ht="24" customHeight="1">
      <c r="A91" s="83">
        <v>2943</v>
      </c>
      <c r="B91" s="186" t="s">
        <v>69</v>
      </c>
      <c r="C91" s="186"/>
      <c r="D91" s="86">
        <v>57005615.009999998</v>
      </c>
      <c r="E91" s="84"/>
      <c r="F91" s="84"/>
      <c r="G91" s="86">
        <v>57005615.009999998</v>
      </c>
      <c r="H91" s="84"/>
      <c r="I91" s="87"/>
      <c r="J91" s="88">
        <v>2943</v>
      </c>
      <c r="K91" s="89" t="s">
        <v>69</v>
      </c>
      <c r="L91" s="91" t="s">
        <v>280</v>
      </c>
      <c r="N91" s="83">
        <v>2943</v>
      </c>
      <c r="O91" s="186" t="s">
        <v>69</v>
      </c>
      <c r="P91" s="186"/>
      <c r="Q91" s="86">
        <v>57005615.009999998</v>
      </c>
      <c r="R91" s="84"/>
      <c r="S91" s="84"/>
      <c r="T91" s="86">
        <v>57005615.009999998</v>
      </c>
      <c r="U91" s="84"/>
      <c r="V91" s="87"/>
    </row>
    <row r="92" spans="1:22" ht="33.75" customHeight="1">
      <c r="A92" s="93">
        <v>3000</v>
      </c>
      <c r="B92" s="194" t="s">
        <v>70</v>
      </c>
      <c r="C92" s="194"/>
      <c r="D92" s="94"/>
      <c r="E92" s="95">
        <v>2557866072.4199996</v>
      </c>
      <c r="F92" s="95">
        <v>11155659677.66</v>
      </c>
      <c r="G92" s="95">
        <v>10857531790.700001</v>
      </c>
      <c r="H92" s="94"/>
      <c r="I92" s="96">
        <v>2259738185.46</v>
      </c>
      <c r="J92" s="97">
        <v>3000</v>
      </c>
      <c r="K92" s="98" t="s">
        <v>70</v>
      </c>
      <c r="L92" s="91"/>
      <c r="N92" s="93">
        <v>3000</v>
      </c>
      <c r="O92" s="194" t="s">
        <v>70</v>
      </c>
      <c r="P92" s="194"/>
      <c r="Q92" s="94"/>
      <c r="R92" s="95">
        <v>2557866072.4199996</v>
      </c>
      <c r="S92" s="95">
        <v>11155659677.66</v>
      </c>
      <c r="T92" s="95">
        <v>10857531790.700001</v>
      </c>
      <c r="U92" s="94"/>
      <c r="V92" s="96">
        <v>2259738185.46</v>
      </c>
    </row>
    <row r="93" spans="1:22" ht="90">
      <c r="A93" s="83">
        <v>3020</v>
      </c>
      <c r="B93" s="186" t="s">
        <v>71</v>
      </c>
      <c r="C93" s="186"/>
      <c r="D93" s="84"/>
      <c r="E93" s="86">
        <v>2257866101.46</v>
      </c>
      <c r="F93" s="86">
        <v>2381109150</v>
      </c>
      <c r="G93" s="86">
        <v>2381109150</v>
      </c>
      <c r="H93" s="84"/>
      <c r="I93" s="92">
        <v>2257866101.46</v>
      </c>
      <c r="J93" s="88">
        <v>3020</v>
      </c>
      <c r="K93" s="89" t="s">
        <v>71</v>
      </c>
      <c r="L93" s="91" t="s">
        <v>152</v>
      </c>
      <c r="N93" s="83">
        <v>3020</v>
      </c>
      <c r="O93" s="186" t="s">
        <v>71</v>
      </c>
      <c r="P93" s="186"/>
      <c r="Q93" s="84"/>
      <c r="R93" s="86">
        <v>2257866101.46</v>
      </c>
      <c r="S93" s="86">
        <v>2381109150</v>
      </c>
      <c r="T93" s="86">
        <v>2381109150</v>
      </c>
      <c r="U93" s="84"/>
      <c r="V93" s="92">
        <v>2257866101.46</v>
      </c>
    </row>
    <row r="94" spans="1:22" ht="67.5">
      <c r="A94" s="83">
        <v>3022</v>
      </c>
      <c r="B94" s="186" t="s">
        <v>72</v>
      </c>
      <c r="C94" s="186"/>
      <c r="D94" s="84"/>
      <c r="E94" s="86">
        <v>2381109150.46</v>
      </c>
      <c r="F94" s="86">
        <v>2381109150</v>
      </c>
      <c r="G94" s="86">
        <v>2381109150</v>
      </c>
      <c r="H94" s="84"/>
      <c r="I94" s="92">
        <v>2381109150.46</v>
      </c>
      <c r="J94" s="88">
        <v>3022</v>
      </c>
      <c r="K94" s="89" t="s">
        <v>72</v>
      </c>
      <c r="L94" s="91" t="s">
        <v>152</v>
      </c>
      <c r="N94" s="83">
        <v>3022</v>
      </c>
      <c r="O94" s="186" t="s">
        <v>72</v>
      </c>
      <c r="P94" s="186"/>
      <c r="Q94" s="84"/>
      <c r="R94" s="86">
        <v>2381109150.46</v>
      </c>
      <c r="S94" s="86">
        <v>2381109150</v>
      </c>
      <c r="T94" s="86">
        <v>2381109150</v>
      </c>
      <c r="U94" s="84"/>
      <c r="V94" s="92">
        <v>2381109150.46</v>
      </c>
    </row>
    <row r="95" spans="1:22" ht="56.25" customHeight="1">
      <c r="A95" s="83">
        <v>3025</v>
      </c>
      <c r="B95" s="186" t="s">
        <v>73</v>
      </c>
      <c r="C95" s="186"/>
      <c r="D95" s="86">
        <v>123243049</v>
      </c>
      <c r="E95" s="84"/>
      <c r="F95" s="84"/>
      <c r="G95" s="84"/>
      <c r="H95" s="86">
        <v>123243049</v>
      </c>
      <c r="I95" s="87"/>
      <c r="J95" s="88">
        <v>3025</v>
      </c>
      <c r="K95" s="89" t="s">
        <v>73</v>
      </c>
      <c r="L95" s="91" t="s">
        <v>281</v>
      </c>
      <c r="N95" s="83">
        <v>3025</v>
      </c>
      <c r="O95" s="186" t="s">
        <v>73</v>
      </c>
      <c r="P95" s="186"/>
      <c r="Q95" s="86">
        <v>123243049</v>
      </c>
      <c r="R95" s="84"/>
      <c r="S95" s="84"/>
      <c r="T95" s="84"/>
      <c r="U95" s="86">
        <v>123243049</v>
      </c>
      <c r="V95" s="87"/>
    </row>
    <row r="96" spans="1:22" ht="56.25" customHeight="1">
      <c r="A96" s="83">
        <v>3030</v>
      </c>
      <c r="B96" s="186" t="s">
        <v>74</v>
      </c>
      <c r="C96" s="186"/>
      <c r="D96" s="84"/>
      <c r="E96" s="85">
        <v>-29.86</v>
      </c>
      <c r="F96" s="86">
        <v>8170604400</v>
      </c>
      <c r="G96" s="86">
        <v>8170604429.8599997</v>
      </c>
      <c r="H96" s="84"/>
      <c r="I96" s="87"/>
      <c r="J96" s="88">
        <v>3030</v>
      </c>
      <c r="K96" s="89" t="s">
        <v>74</v>
      </c>
      <c r="L96" s="90" t="s">
        <v>157</v>
      </c>
      <c r="N96" s="83">
        <v>3030</v>
      </c>
      <c r="O96" s="186" t="s">
        <v>74</v>
      </c>
      <c r="P96" s="186"/>
      <c r="Q96" s="84"/>
      <c r="R96" s="85">
        <v>-29.86</v>
      </c>
      <c r="S96" s="86">
        <v>8170604400</v>
      </c>
      <c r="T96" s="86">
        <v>8170604429.8599997</v>
      </c>
      <c r="U96" s="84"/>
      <c r="V96" s="87"/>
    </row>
    <row r="97" spans="1:22" ht="24" customHeight="1">
      <c r="A97" s="83">
        <v>3031</v>
      </c>
      <c r="B97" s="186" t="s">
        <v>75</v>
      </c>
      <c r="C97" s="186"/>
      <c r="D97" s="84"/>
      <c r="E97" s="85">
        <v>-29.86</v>
      </c>
      <c r="F97" s="86">
        <v>8170604400</v>
      </c>
      <c r="G97" s="86">
        <v>8170604429.8599997</v>
      </c>
      <c r="H97" s="84"/>
      <c r="I97" s="87"/>
      <c r="J97" s="88">
        <v>3031</v>
      </c>
      <c r="K97" s="89" t="s">
        <v>75</v>
      </c>
      <c r="L97" s="91" t="s">
        <v>157</v>
      </c>
      <c r="N97" s="83">
        <v>3031</v>
      </c>
      <c r="O97" s="186" t="s">
        <v>75</v>
      </c>
      <c r="P97" s="186"/>
      <c r="Q97" s="84"/>
      <c r="R97" s="85">
        <v>-29.86</v>
      </c>
      <c r="S97" s="86">
        <v>8170604400</v>
      </c>
      <c r="T97" s="86">
        <v>8170604429.8599997</v>
      </c>
      <c r="U97" s="84"/>
      <c r="V97" s="87"/>
    </row>
    <row r="98" spans="1:22" ht="33.75" customHeight="1">
      <c r="A98" s="83">
        <v>3050</v>
      </c>
      <c r="B98" s="186" t="s">
        <v>76</v>
      </c>
      <c r="C98" s="186"/>
      <c r="D98" s="84"/>
      <c r="E98" s="86">
        <v>300000000.81999999</v>
      </c>
      <c r="F98" s="86">
        <v>603946127.65999997</v>
      </c>
      <c r="G98" s="86">
        <v>305818210.83999997</v>
      </c>
      <c r="H98" s="84"/>
      <c r="I98" s="92">
        <v>1872084</v>
      </c>
      <c r="J98" s="88">
        <v>3050</v>
      </c>
      <c r="K98" s="89" t="s">
        <v>76</v>
      </c>
      <c r="L98" s="91" t="s">
        <v>157</v>
      </c>
      <c r="N98" s="83">
        <v>3050</v>
      </c>
      <c r="O98" s="186" t="s">
        <v>76</v>
      </c>
      <c r="P98" s="186"/>
      <c r="Q98" s="84"/>
      <c r="R98" s="86">
        <v>300000000.81999999</v>
      </c>
      <c r="S98" s="86">
        <v>603946127.65999997</v>
      </c>
      <c r="T98" s="86">
        <v>305818210.83999997</v>
      </c>
      <c r="U98" s="84"/>
      <c r="V98" s="92">
        <v>1872084</v>
      </c>
    </row>
    <row r="99" spans="1:22" ht="45.75" customHeight="1">
      <c r="A99" s="93">
        <v>3100</v>
      </c>
      <c r="B99" s="194" t="s">
        <v>77</v>
      </c>
      <c r="C99" s="194"/>
      <c r="D99" s="94"/>
      <c r="E99" s="95">
        <v>52678957.899999999</v>
      </c>
      <c r="F99" s="95">
        <v>1681366948.3900001</v>
      </c>
      <c r="G99" s="95">
        <v>1657149939.4899998</v>
      </c>
      <c r="H99" s="94"/>
      <c r="I99" s="96">
        <v>28461949</v>
      </c>
      <c r="J99" s="97">
        <v>3100</v>
      </c>
      <c r="K99" s="98" t="s">
        <v>77</v>
      </c>
      <c r="L99" s="91" t="s">
        <v>156</v>
      </c>
      <c r="N99" s="93">
        <v>3100</v>
      </c>
      <c r="O99" s="194" t="s">
        <v>77</v>
      </c>
      <c r="P99" s="194"/>
      <c r="Q99" s="94"/>
      <c r="R99" s="95">
        <v>52678957.899999999</v>
      </c>
      <c r="S99" s="95">
        <v>1681366948.3900001</v>
      </c>
      <c r="T99" s="95">
        <v>1657149939.4899998</v>
      </c>
      <c r="U99" s="94"/>
      <c r="V99" s="96">
        <v>28461949</v>
      </c>
    </row>
    <row r="100" spans="1:22" ht="45.75" customHeight="1">
      <c r="A100" s="83">
        <v>3110</v>
      </c>
      <c r="B100" s="186" t="s">
        <v>78</v>
      </c>
      <c r="C100" s="186"/>
      <c r="D100" s="84"/>
      <c r="E100" s="84"/>
      <c r="F100" s="86">
        <v>1279844908.8700001</v>
      </c>
      <c r="G100" s="86">
        <v>1279844908.8700001</v>
      </c>
      <c r="H100" s="84"/>
      <c r="I100" s="87"/>
      <c r="J100" s="88">
        <v>3110</v>
      </c>
      <c r="K100" s="89" t="s">
        <v>78</v>
      </c>
      <c r="L100" s="99" t="s">
        <v>156</v>
      </c>
      <c r="N100" s="83">
        <v>3110</v>
      </c>
      <c r="O100" s="186" t="s">
        <v>78</v>
      </c>
      <c r="P100" s="186"/>
      <c r="Q100" s="84"/>
      <c r="R100" s="84"/>
      <c r="S100" s="86">
        <v>1279844908.8700001</v>
      </c>
      <c r="T100" s="86">
        <v>1279844908.8700001</v>
      </c>
      <c r="U100" s="84"/>
      <c r="V100" s="87"/>
    </row>
    <row r="101" spans="1:22" ht="45.75" customHeight="1">
      <c r="A101" s="83">
        <v>3120</v>
      </c>
      <c r="B101" s="186" t="s">
        <v>79</v>
      </c>
      <c r="C101" s="186"/>
      <c r="D101" s="84"/>
      <c r="E101" s="86">
        <v>26823909.899999999</v>
      </c>
      <c r="F101" s="86">
        <v>129486061.59999999</v>
      </c>
      <c r="G101" s="86">
        <v>116813570.7</v>
      </c>
      <c r="H101" s="84"/>
      <c r="I101" s="92">
        <v>14151419</v>
      </c>
      <c r="J101" s="88">
        <v>3120</v>
      </c>
      <c r="K101" s="89" t="s">
        <v>79</v>
      </c>
      <c r="L101" s="99" t="s">
        <v>156</v>
      </c>
      <c r="N101" s="83">
        <v>3120</v>
      </c>
      <c r="O101" s="186" t="s">
        <v>79</v>
      </c>
      <c r="P101" s="186"/>
      <c r="Q101" s="84"/>
      <c r="R101" s="86">
        <v>26823909.899999999</v>
      </c>
      <c r="S101" s="86">
        <v>129486061.59999999</v>
      </c>
      <c r="T101" s="86">
        <v>116813570.7</v>
      </c>
      <c r="U101" s="84"/>
      <c r="V101" s="92">
        <v>14151419</v>
      </c>
    </row>
    <row r="102" spans="1:22" ht="45.75" customHeight="1">
      <c r="A102" s="83">
        <v>3130</v>
      </c>
      <c r="B102" s="186" t="s">
        <v>41</v>
      </c>
      <c r="C102" s="186"/>
      <c r="D102" s="84"/>
      <c r="E102" s="84"/>
      <c r="F102" s="86">
        <v>128587179.95</v>
      </c>
      <c r="G102" s="86">
        <v>128587179.95</v>
      </c>
      <c r="H102" s="84"/>
      <c r="I102" s="87"/>
      <c r="J102" s="88">
        <v>3130</v>
      </c>
      <c r="K102" s="89" t="s">
        <v>41</v>
      </c>
      <c r="L102" s="99" t="s">
        <v>156</v>
      </c>
      <c r="N102" s="83">
        <v>3130</v>
      </c>
      <c r="O102" s="186" t="s">
        <v>41</v>
      </c>
      <c r="P102" s="186"/>
      <c r="Q102" s="84"/>
      <c r="R102" s="84"/>
      <c r="S102" s="86">
        <v>128587179.95</v>
      </c>
      <c r="T102" s="86">
        <v>128587179.95</v>
      </c>
      <c r="U102" s="84"/>
      <c r="V102" s="87"/>
    </row>
    <row r="103" spans="1:22" ht="45.75" customHeight="1">
      <c r="A103" s="83">
        <v>3150</v>
      </c>
      <c r="B103" s="186" t="s">
        <v>80</v>
      </c>
      <c r="C103" s="186"/>
      <c r="D103" s="84"/>
      <c r="E103" s="86">
        <v>25855048</v>
      </c>
      <c r="F103" s="86">
        <v>127124893.20999999</v>
      </c>
      <c r="G103" s="86">
        <v>115568443.20999999</v>
      </c>
      <c r="H103" s="84"/>
      <c r="I103" s="92">
        <v>14298598</v>
      </c>
      <c r="J103" s="88">
        <v>3150</v>
      </c>
      <c r="K103" s="89" t="s">
        <v>80</v>
      </c>
      <c r="L103" s="99" t="s">
        <v>156</v>
      </c>
      <c r="N103" s="83">
        <v>3150</v>
      </c>
      <c r="O103" s="186" t="s">
        <v>80</v>
      </c>
      <c r="P103" s="186"/>
      <c r="Q103" s="84"/>
      <c r="R103" s="86">
        <v>25855048</v>
      </c>
      <c r="S103" s="86">
        <v>127124893.20999999</v>
      </c>
      <c r="T103" s="86">
        <v>115568443.20999999</v>
      </c>
      <c r="U103" s="84"/>
      <c r="V103" s="92">
        <v>14298598</v>
      </c>
    </row>
    <row r="104" spans="1:22" ht="45.75" customHeight="1">
      <c r="A104" s="83">
        <v>3160</v>
      </c>
      <c r="B104" s="186" t="s">
        <v>81</v>
      </c>
      <c r="C104" s="186"/>
      <c r="D104" s="84"/>
      <c r="E104" s="84"/>
      <c r="F104" s="86">
        <v>20338</v>
      </c>
      <c r="G104" s="86">
        <v>24406</v>
      </c>
      <c r="H104" s="84"/>
      <c r="I104" s="92">
        <v>4068</v>
      </c>
      <c r="J104" s="88">
        <v>3160</v>
      </c>
      <c r="K104" s="89" t="s">
        <v>81</v>
      </c>
      <c r="L104" s="99" t="s">
        <v>156</v>
      </c>
      <c r="N104" s="83">
        <v>3160</v>
      </c>
      <c r="O104" s="186" t="s">
        <v>81</v>
      </c>
      <c r="P104" s="186"/>
      <c r="Q104" s="84"/>
      <c r="R104" s="84"/>
      <c r="S104" s="86">
        <v>20338</v>
      </c>
      <c r="T104" s="86">
        <v>24406</v>
      </c>
      <c r="U104" s="84"/>
      <c r="V104" s="92">
        <v>4068</v>
      </c>
    </row>
    <row r="105" spans="1:22" ht="45.75" customHeight="1">
      <c r="A105" s="83">
        <v>3170</v>
      </c>
      <c r="B105" s="186" t="s">
        <v>82</v>
      </c>
      <c r="C105" s="186"/>
      <c r="D105" s="84"/>
      <c r="E105" s="84"/>
      <c r="F105" s="86">
        <v>1199749.3700000001</v>
      </c>
      <c r="G105" s="86">
        <v>1199749.3700000001</v>
      </c>
      <c r="H105" s="84"/>
      <c r="I105" s="87"/>
      <c r="J105" s="88">
        <v>3170</v>
      </c>
      <c r="K105" s="89" t="s">
        <v>82</v>
      </c>
      <c r="L105" s="99" t="s">
        <v>156</v>
      </c>
      <c r="N105" s="83">
        <v>3170</v>
      </c>
      <c r="O105" s="186" t="s">
        <v>82</v>
      </c>
      <c r="P105" s="186"/>
      <c r="Q105" s="84"/>
      <c r="R105" s="84"/>
      <c r="S105" s="86">
        <v>1199749.3700000001</v>
      </c>
      <c r="T105" s="86">
        <v>1199749.3700000001</v>
      </c>
      <c r="U105" s="84"/>
      <c r="V105" s="87"/>
    </row>
    <row r="106" spans="1:22" ht="45.75" customHeight="1">
      <c r="A106" s="83">
        <v>3180</v>
      </c>
      <c r="B106" s="186" t="s">
        <v>83</v>
      </c>
      <c r="C106" s="186"/>
      <c r="D106" s="84"/>
      <c r="E106" s="84"/>
      <c r="F106" s="86">
        <v>14511407.130000001</v>
      </c>
      <c r="G106" s="86">
        <v>14511407.130000001</v>
      </c>
      <c r="H106" s="84"/>
      <c r="I106" s="87"/>
      <c r="J106" s="88">
        <v>3180</v>
      </c>
      <c r="K106" s="89" t="s">
        <v>83</v>
      </c>
      <c r="L106" s="99" t="s">
        <v>156</v>
      </c>
      <c r="N106" s="83">
        <v>3180</v>
      </c>
      <c r="O106" s="186" t="s">
        <v>83</v>
      </c>
      <c r="P106" s="186"/>
      <c r="Q106" s="84"/>
      <c r="R106" s="84"/>
      <c r="S106" s="86">
        <v>14511407.130000001</v>
      </c>
      <c r="T106" s="86">
        <v>14511407.130000001</v>
      </c>
      <c r="U106" s="84"/>
      <c r="V106" s="87"/>
    </row>
    <row r="107" spans="1:22" ht="45.75" customHeight="1">
      <c r="A107" s="83">
        <v>3190</v>
      </c>
      <c r="B107" s="186" t="s">
        <v>84</v>
      </c>
      <c r="C107" s="186"/>
      <c r="D107" s="84"/>
      <c r="E107" s="84"/>
      <c r="F107" s="86">
        <v>592410.26</v>
      </c>
      <c r="G107" s="86">
        <v>600274.26</v>
      </c>
      <c r="H107" s="84"/>
      <c r="I107" s="92">
        <v>7864</v>
      </c>
      <c r="J107" s="88">
        <v>3190</v>
      </c>
      <c r="K107" s="89" t="s">
        <v>84</v>
      </c>
      <c r="L107" s="99" t="s">
        <v>156</v>
      </c>
      <c r="N107" s="83">
        <v>3190</v>
      </c>
      <c r="O107" s="186" t="s">
        <v>84</v>
      </c>
      <c r="P107" s="186"/>
      <c r="Q107" s="84"/>
      <c r="R107" s="84"/>
      <c r="S107" s="86">
        <v>592410.26</v>
      </c>
      <c r="T107" s="86">
        <v>600274.26</v>
      </c>
      <c r="U107" s="84"/>
      <c r="V107" s="92">
        <v>7864</v>
      </c>
    </row>
    <row r="108" spans="1:22" ht="45" customHeight="1">
      <c r="A108" s="93">
        <v>3200</v>
      </c>
      <c r="B108" s="194" t="s">
        <v>85</v>
      </c>
      <c r="C108" s="194"/>
      <c r="D108" s="94"/>
      <c r="E108" s="95">
        <v>20072884.690000001</v>
      </c>
      <c r="F108" s="95">
        <v>116717959.55</v>
      </c>
      <c r="G108" s="95">
        <v>112514630</v>
      </c>
      <c r="H108" s="94"/>
      <c r="I108" s="96">
        <v>15869555.140000001</v>
      </c>
      <c r="J108" s="97">
        <v>3200</v>
      </c>
      <c r="K108" s="98" t="s">
        <v>85</v>
      </c>
      <c r="L108" s="91" t="s">
        <v>157</v>
      </c>
      <c r="N108" s="93">
        <v>3200</v>
      </c>
      <c r="O108" s="194" t="s">
        <v>85</v>
      </c>
      <c r="P108" s="194"/>
      <c r="Q108" s="94"/>
      <c r="R108" s="95">
        <v>20072884.690000001</v>
      </c>
      <c r="S108" s="95">
        <v>116717959.55</v>
      </c>
      <c r="T108" s="95">
        <v>112514630</v>
      </c>
      <c r="U108" s="94"/>
      <c r="V108" s="96">
        <v>15869555.140000001</v>
      </c>
    </row>
    <row r="109" spans="1:22" ht="33.75" customHeight="1">
      <c r="A109" s="83">
        <v>3210</v>
      </c>
      <c r="B109" s="186" t="s">
        <v>86</v>
      </c>
      <c r="C109" s="186"/>
      <c r="D109" s="84"/>
      <c r="E109" s="86">
        <v>1401726.09</v>
      </c>
      <c r="F109" s="86">
        <v>13562258.82</v>
      </c>
      <c r="G109" s="86">
        <v>13667722.390000001</v>
      </c>
      <c r="H109" s="84"/>
      <c r="I109" s="92">
        <v>1507189.66</v>
      </c>
      <c r="J109" s="88">
        <v>3210</v>
      </c>
      <c r="K109" s="89" t="s">
        <v>86</v>
      </c>
      <c r="L109" s="99" t="s">
        <v>157</v>
      </c>
      <c r="N109" s="83">
        <v>3210</v>
      </c>
      <c r="O109" s="186" t="s">
        <v>86</v>
      </c>
      <c r="P109" s="186"/>
      <c r="Q109" s="84"/>
      <c r="R109" s="86">
        <v>1401726.09</v>
      </c>
      <c r="S109" s="86">
        <v>13562258.82</v>
      </c>
      <c r="T109" s="86">
        <v>13667722.390000001</v>
      </c>
      <c r="U109" s="84"/>
      <c r="V109" s="92">
        <v>1507189.66</v>
      </c>
    </row>
    <row r="110" spans="1:22" ht="33.75" customHeight="1">
      <c r="A110" s="83">
        <v>3220</v>
      </c>
      <c r="B110" s="186" t="s">
        <v>87</v>
      </c>
      <c r="C110" s="186"/>
      <c r="D110" s="84"/>
      <c r="E110" s="86">
        <v>18671158.600000001</v>
      </c>
      <c r="F110" s="86">
        <v>103155700.73</v>
      </c>
      <c r="G110" s="86">
        <v>98846907.609999999</v>
      </c>
      <c r="H110" s="84"/>
      <c r="I110" s="92">
        <v>14362365.48</v>
      </c>
      <c r="J110" s="88">
        <v>3220</v>
      </c>
      <c r="K110" s="89" t="s">
        <v>87</v>
      </c>
      <c r="L110" s="99" t="s">
        <v>157</v>
      </c>
      <c r="N110" s="83">
        <v>3220</v>
      </c>
      <c r="O110" s="186" t="s">
        <v>87</v>
      </c>
      <c r="P110" s="186"/>
      <c r="Q110" s="84"/>
      <c r="R110" s="86">
        <v>18671158.600000001</v>
      </c>
      <c r="S110" s="86">
        <v>103155700.73</v>
      </c>
      <c r="T110" s="86">
        <v>98846907.609999999</v>
      </c>
      <c r="U110" s="84"/>
      <c r="V110" s="92">
        <v>14362365.48</v>
      </c>
    </row>
    <row r="111" spans="1:22" ht="33.75" customHeight="1">
      <c r="A111" s="93">
        <v>3300</v>
      </c>
      <c r="B111" s="194" t="s">
        <v>88</v>
      </c>
      <c r="C111" s="194"/>
      <c r="D111" s="94"/>
      <c r="E111" s="95">
        <v>974213758.22000003</v>
      </c>
      <c r="F111" s="95">
        <v>257751973844</v>
      </c>
      <c r="G111" s="95">
        <v>263426104452.28998</v>
      </c>
      <c r="H111" s="94"/>
      <c r="I111" s="96">
        <v>6648344366.5100002</v>
      </c>
      <c r="J111" s="97">
        <v>3300</v>
      </c>
      <c r="K111" s="98" t="s">
        <v>88</v>
      </c>
      <c r="L111" s="91"/>
      <c r="N111" s="93">
        <v>3300</v>
      </c>
      <c r="O111" s="194" t="s">
        <v>88</v>
      </c>
      <c r="P111" s="194"/>
      <c r="Q111" s="94"/>
      <c r="R111" s="95">
        <v>974213758.22000003</v>
      </c>
      <c r="S111" s="95">
        <v>257751973844</v>
      </c>
      <c r="T111" s="95">
        <v>263426104452.28998</v>
      </c>
      <c r="U111" s="94"/>
      <c r="V111" s="96">
        <v>6648344366.5100002</v>
      </c>
    </row>
    <row r="112" spans="1:22" ht="56.25" customHeight="1">
      <c r="A112" s="83">
        <v>3310</v>
      </c>
      <c r="B112" s="186" t="s">
        <v>89</v>
      </c>
      <c r="C112" s="186"/>
      <c r="D112" s="84"/>
      <c r="E112" s="86">
        <v>663735285.59000003</v>
      </c>
      <c r="F112" s="86">
        <v>2347480396.9799995</v>
      </c>
      <c r="G112" s="86">
        <v>1950534666.47</v>
      </c>
      <c r="H112" s="84"/>
      <c r="I112" s="92">
        <v>266789555.08000001</v>
      </c>
      <c r="J112" s="88">
        <v>3310</v>
      </c>
      <c r="K112" s="89" t="s">
        <v>89</v>
      </c>
      <c r="L112" s="91" t="s">
        <v>154</v>
      </c>
      <c r="N112" s="83">
        <v>3310</v>
      </c>
      <c r="O112" s="186" t="s">
        <v>89</v>
      </c>
      <c r="P112" s="186"/>
      <c r="Q112" s="84"/>
      <c r="R112" s="86">
        <v>663735285.59000003</v>
      </c>
      <c r="S112" s="86">
        <v>2347480396.9799995</v>
      </c>
      <c r="T112" s="86">
        <v>1950534666.47</v>
      </c>
      <c r="U112" s="84"/>
      <c r="V112" s="92">
        <v>266789555.08000001</v>
      </c>
    </row>
    <row r="113" spans="1:22" ht="45" customHeight="1">
      <c r="A113" s="83">
        <v>3320</v>
      </c>
      <c r="B113" s="186" t="s">
        <v>90</v>
      </c>
      <c r="C113" s="186"/>
      <c r="D113" s="84"/>
      <c r="E113" s="86">
        <v>59517.95</v>
      </c>
      <c r="F113" s="86">
        <v>1207062.95</v>
      </c>
      <c r="G113" s="86">
        <v>1147545</v>
      </c>
      <c r="H113" s="84"/>
      <c r="I113" s="87"/>
      <c r="J113" s="88">
        <v>3320</v>
      </c>
      <c r="K113" s="89" t="s">
        <v>90</v>
      </c>
      <c r="L113" s="91" t="s">
        <v>154</v>
      </c>
      <c r="N113" s="83">
        <v>3320</v>
      </c>
      <c r="O113" s="186" t="s">
        <v>90</v>
      </c>
      <c r="P113" s="186"/>
      <c r="Q113" s="84"/>
      <c r="R113" s="86">
        <v>59517.95</v>
      </c>
      <c r="S113" s="86">
        <v>1207062.95</v>
      </c>
      <c r="T113" s="86">
        <v>1147545</v>
      </c>
      <c r="U113" s="84"/>
      <c r="V113" s="87"/>
    </row>
    <row r="114" spans="1:22" ht="33.75" customHeight="1">
      <c r="A114" s="83">
        <v>3350</v>
      </c>
      <c r="B114" s="186" t="s">
        <v>91</v>
      </c>
      <c r="C114" s="186"/>
      <c r="D114" s="84"/>
      <c r="E114" s="86">
        <v>-2781089.81</v>
      </c>
      <c r="F114" s="86">
        <v>1100662980.0799999</v>
      </c>
      <c r="G114" s="86">
        <v>1211282363.8</v>
      </c>
      <c r="H114" s="84"/>
      <c r="I114" s="92">
        <v>107838293.91</v>
      </c>
      <c r="J114" s="88">
        <v>3350</v>
      </c>
      <c r="K114" s="89" t="s">
        <v>91</v>
      </c>
      <c r="L114" s="91" t="s">
        <v>157</v>
      </c>
      <c r="N114" s="83">
        <v>3350</v>
      </c>
      <c r="O114" s="186" t="s">
        <v>91</v>
      </c>
      <c r="P114" s="186"/>
      <c r="Q114" s="84"/>
      <c r="R114" s="86">
        <v>-2781089.81</v>
      </c>
      <c r="S114" s="86">
        <v>1100662980.0799999</v>
      </c>
      <c r="T114" s="86">
        <v>1211282363.8</v>
      </c>
      <c r="U114" s="84"/>
      <c r="V114" s="92">
        <v>107838293.91</v>
      </c>
    </row>
    <row r="115" spans="1:22" ht="33.75" customHeight="1">
      <c r="A115" s="83">
        <v>3380</v>
      </c>
      <c r="B115" s="186" t="s">
        <v>92</v>
      </c>
      <c r="C115" s="186"/>
      <c r="D115" s="84"/>
      <c r="E115" s="86">
        <v>267538199.91999999</v>
      </c>
      <c r="F115" s="86">
        <v>8300282639.0900011</v>
      </c>
      <c r="G115" s="86">
        <v>14305169680.110001</v>
      </c>
      <c r="H115" s="84"/>
      <c r="I115" s="92">
        <v>6272425240.9400005</v>
      </c>
      <c r="J115" s="88">
        <v>3380</v>
      </c>
      <c r="K115" s="89" t="s">
        <v>92</v>
      </c>
      <c r="L115" s="91" t="s">
        <v>152</v>
      </c>
      <c r="N115" s="83">
        <v>3380</v>
      </c>
      <c r="O115" s="186" t="s">
        <v>92</v>
      </c>
      <c r="P115" s="186"/>
      <c r="Q115" s="84"/>
      <c r="R115" s="86">
        <v>267538199.91999999</v>
      </c>
      <c r="S115" s="86">
        <v>8300282639.0900011</v>
      </c>
      <c r="T115" s="86">
        <v>14305169680.110001</v>
      </c>
      <c r="U115" s="84"/>
      <c r="V115" s="92">
        <v>6272425240.9400005</v>
      </c>
    </row>
    <row r="116" spans="1:22" ht="45" customHeight="1">
      <c r="A116" s="83">
        <v>3382</v>
      </c>
      <c r="B116" s="186" t="s">
        <v>93</v>
      </c>
      <c r="C116" s="186"/>
      <c r="D116" s="84"/>
      <c r="E116" s="86">
        <v>179896790.02000001</v>
      </c>
      <c r="F116" s="86">
        <v>6418126278.3099995</v>
      </c>
      <c r="G116" s="86">
        <v>11480659416.120001</v>
      </c>
      <c r="H116" s="84"/>
      <c r="I116" s="92">
        <v>5242429927.8300009</v>
      </c>
      <c r="J116" s="88">
        <v>3382</v>
      </c>
      <c r="K116" s="89" t="s">
        <v>93</v>
      </c>
      <c r="L116" s="91" t="s">
        <v>152</v>
      </c>
      <c r="N116" s="83">
        <v>3382</v>
      </c>
      <c r="O116" s="186" t="s">
        <v>93</v>
      </c>
      <c r="P116" s="186"/>
      <c r="Q116" s="84"/>
      <c r="R116" s="86">
        <v>179896790.02000001</v>
      </c>
      <c r="S116" s="86">
        <v>6418126278.3099995</v>
      </c>
      <c r="T116" s="86">
        <v>11480659416.120001</v>
      </c>
      <c r="U116" s="84"/>
      <c r="V116" s="92">
        <v>5242429927.8300009</v>
      </c>
    </row>
    <row r="117" spans="1:22" ht="45" customHeight="1">
      <c r="A117" s="83">
        <v>3383</v>
      </c>
      <c r="B117" s="186" t="s">
        <v>94</v>
      </c>
      <c r="C117" s="186"/>
      <c r="D117" s="84"/>
      <c r="E117" s="86">
        <v>87641409.900000006</v>
      </c>
      <c r="F117" s="86">
        <v>1882156360.78</v>
      </c>
      <c r="G117" s="86">
        <v>2824510263.9900002</v>
      </c>
      <c r="H117" s="84"/>
      <c r="I117" s="92">
        <v>1029995313.11</v>
      </c>
      <c r="J117" s="88">
        <v>3383</v>
      </c>
      <c r="K117" s="89" t="s">
        <v>94</v>
      </c>
      <c r="L117" s="91" t="s">
        <v>152</v>
      </c>
      <c r="N117" s="83">
        <v>3383</v>
      </c>
      <c r="O117" s="186" t="s">
        <v>94</v>
      </c>
      <c r="P117" s="186"/>
      <c r="Q117" s="84"/>
      <c r="R117" s="86">
        <v>87641409.900000006</v>
      </c>
      <c r="S117" s="86">
        <v>1882156360.78</v>
      </c>
      <c r="T117" s="86">
        <v>2824510263.9900002</v>
      </c>
      <c r="U117" s="84"/>
      <c r="V117" s="92">
        <v>1029995313.11</v>
      </c>
    </row>
    <row r="118" spans="1:22" ht="33.75" customHeight="1">
      <c r="A118" s="83">
        <v>3390</v>
      </c>
      <c r="B118" s="186" t="s">
        <v>95</v>
      </c>
      <c r="C118" s="186"/>
      <c r="D118" s="84"/>
      <c r="E118" s="86">
        <v>45661844.57</v>
      </c>
      <c r="F118" s="86">
        <v>246002340764.89999</v>
      </c>
      <c r="G118" s="86">
        <v>245957970196.91</v>
      </c>
      <c r="H118" s="84"/>
      <c r="I118" s="92">
        <v>1291276.58</v>
      </c>
      <c r="J118" s="88">
        <v>3390</v>
      </c>
      <c r="K118" s="89" t="s">
        <v>95</v>
      </c>
      <c r="L118" s="91" t="s">
        <v>157</v>
      </c>
      <c r="N118" s="83">
        <v>3390</v>
      </c>
      <c r="O118" s="186" t="s">
        <v>95</v>
      </c>
      <c r="P118" s="186"/>
      <c r="Q118" s="84"/>
      <c r="R118" s="86">
        <v>45661844.57</v>
      </c>
      <c r="S118" s="86">
        <v>246002340764.89999</v>
      </c>
      <c r="T118" s="86">
        <v>245957970196.91</v>
      </c>
      <c r="U118" s="84"/>
      <c r="V118" s="92">
        <v>1291276.58</v>
      </c>
    </row>
    <row r="119" spans="1:22" ht="24" customHeight="1">
      <c r="A119" s="83">
        <v>3395</v>
      </c>
      <c r="B119" s="186" t="s">
        <v>96</v>
      </c>
      <c r="C119" s="186"/>
      <c r="D119" s="84"/>
      <c r="E119" s="84"/>
      <c r="F119" s="86">
        <v>6876944.5899999999</v>
      </c>
      <c r="G119" s="86">
        <v>7780261.8399999999</v>
      </c>
      <c r="H119" s="84"/>
      <c r="I119" s="92">
        <v>903317.25</v>
      </c>
      <c r="J119" s="88">
        <v>3395</v>
      </c>
      <c r="K119" s="89" t="s">
        <v>96</v>
      </c>
      <c r="L119" s="91" t="s">
        <v>157</v>
      </c>
      <c r="N119" s="83">
        <v>3395</v>
      </c>
      <c r="O119" s="186" t="s">
        <v>96</v>
      </c>
      <c r="P119" s="186"/>
      <c r="Q119" s="84"/>
      <c r="R119" s="84"/>
      <c r="S119" s="86">
        <v>6876944.5899999999</v>
      </c>
      <c r="T119" s="86">
        <v>7780261.8399999999</v>
      </c>
      <c r="U119" s="84"/>
      <c r="V119" s="92">
        <v>903317.25</v>
      </c>
    </row>
    <row r="120" spans="1:22" ht="24" customHeight="1">
      <c r="A120" s="83">
        <v>3396</v>
      </c>
      <c r="B120" s="186" t="s">
        <v>97</v>
      </c>
      <c r="C120" s="186"/>
      <c r="D120" s="84"/>
      <c r="E120" s="86">
        <v>509482.73</v>
      </c>
      <c r="F120" s="86">
        <v>2595759.08</v>
      </c>
      <c r="G120" s="86">
        <v>2474235.6800000002</v>
      </c>
      <c r="H120" s="84"/>
      <c r="I120" s="92">
        <v>387959.33</v>
      </c>
      <c r="J120" s="88">
        <v>3396</v>
      </c>
      <c r="K120" s="89" t="s">
        <v>97</v>
      </c>
      <c r="L120" s="91" t="s">
        <v>157</v>
      </c>
      <c r="N120" s="83">
        <v>3396</v>
      </c>
      <c r="O120" s="186" t="s">
        <v>97</v>
      </c>
      <c r="P120" s="186"/>
      <c r="Q120" s="84"/>
      <c r="R120" s="86">
        <v>509482.73</v>
      </c>
      <c r="S120" s="86">
        <v>2595759.08</v>
      </c>
      <c r="T120" s="86">
        <v>2474235.6800000002</v>
      </c>
      <c r="U120" s="84"/>
      <c r="V120" s="92">
        <v>387959.33</v>
      </c>
    </row>
    <row r="121" spans="1:22" ht="22.5" customHeight="1">
      <c r="A121" s="83">
        <v>3397</v>
      </c>
      <c r="B121" s="186" t="s">
        <v>95</v>
      </c>
      <c r="C121" s="186"/>
      <c r="D121" s="84"/>
      <c r="E121" s="86">
        <v>45152361.840000004</v>
      </c>
      <c r="F121" s="86">
        <v>245992868061.23001</v>
      </c>
      <c r="G121" s="86">
        <v>245947715699.38998</v>
      </c>
      <c r="H121" s="84"/>
      <c r="I121" s="87"/>
      <c r="J121" s="88">
        <v>3397</v>
      </c>
      <c r="K121" s="89" t="s">
        <v>95</v>
      </c>
      <c r="L121" s="91" t="s">
        <v>157</v>
      </c>
      <c r="N121" s="83">
        <v>3397</v>
      </c>
      <c r="O121" s="186" t="s">
        <v>95</v>
      </c>
      <c r="P121" s="186"/>
      <c r="Q121" s="84"/>
      <c r="R121" s="86">
        <v>45152361.840000004</v>
      </c>
      <c r="S121" s="86">
        <v>245992868061.23001</v>
      </c>
      <c r="T121" s="86">
        <v>245947715699.38998</v>
      </c>
      <c r="U121" s="84"/>
      <c r="V121" s="87"/>
    </row>
    <row r="122" spans="1:22" ht="23.25" customHeight="1">
      <c r="A122" s="93">
        <v>3400</v>
      </c>
      <c r="B122" s="194" t="s">
        <v>98</v>
      </c>
      <c r="C122" s="194"/>
      <c r="D122" s="94"/>
      <c r="E122" s="95">
        <v>51623099.840000004</v>
      </c>
      <c r="F122" s="95">
        <v>94052201.409999996</v>
      </c>
      <c r="G122" s="95">
        <v>118187279.86</v>
      </c>
      <c r="H122" s="94"/>
      <c r="I122" s="96">
        <v>75758178.290000007</v>
      </c>
      <c r="J122" s="97">
        <v>3400</v>
      </c>
      <c r="K122" s="98" t="s">
        <v>98</v>
      </c>
      <c r="L122" s="91" t="s">
        <v>157</v>
      </c>
      <c r="N122" s="93">
        <v>3400</v>
      </c>
      <c r="O122" s="194" t="s">
        <v>98</v>
      </c>
      <c r="P122" s="194"/>
      <c r="Q122" s="94"/>
      <c r="R122" s="95">
        <v>51623099.840000004</v>
      </c>
      <c r="S122" s="95">
        <v>94052201.409999996</v>
      </c>
      <c r="T122" s="95">
        <v>118187279.86</v>
      </c>
      <c r="U122" s="94"/>
      <c r="V122" s="96">
        <v>75758178.290000007</v>
      </c>
    </row>
    <row r="123" spans="1:22" ht="22.5" customHeight="1">
      <c r="A123" s="83">
        <v>3410</v>
      </c>
      <c r="B123" s="186" t="s">
        <v>472</v>
      </c>
      <c r="C123" s="186"/>
      <c r="D123" s="84"/>
      <c r="E123" s="84"/>
      <c r="F123" s="86">
        <v>9750187.0199999996</v>
      </c>
      <c r="G123" s="86">
        <v>21514748.559999999</v>
      </c>
      <c r="H123" s="84"/>
      <c r="I123" s="92">
        <v>11764561.539999999</v>
      </c>
      <c r="J123" s="100">
        <v>3410</v>
      </c>
      <c r="K123" s="101" t="s">
        <v>472</v>
      </c>
      <c r="L123" s="91" t="s">
        <v>157</v>
      </c>
      <c r="N123" s="83">
        <v>3410</v>
      </c>
      <c r="O123" s="186" t="s">
        <v>472</v>
      </c>
      <c r="P123" s="186"/>
      <c r="Q123" s="84"/>
      <c r="R123" s="84"/>
      <c r="S123" s="86">
        <v>9750187.0199999996</v>
      </c>
      <c r="T123" s="86">
        <v>21514748.559999999</v>
      </c>
      <c r="U123" s="84"/>
      <c r="V123" s="92">
        <v>11764561.539999999</v>
      </c>
    </row>
    <row r="124" spans="1:22" ht="22.5" customHeight="1">
      <c r="A124" s="83">
        <v>3430</v>
      </c>
      <c r="B124" s="186" t="s">
        <v>99</v>
      </c>
      <c r="C124" s="186"/>
      <c r="D124" s="84"/>
      <c r="E124" s="86">
        <v>51623099.840000004</v>
      </c>
      <c r="F124" s="86">
        <v>84302014.390000001</v>
      </c>
      <c r="G124" s="86">
        <v>96672531.299999997</v>
      </c>
      <c r="H124" s="84"/>
      <c r="I124" s="92">
        <v>63993616.75</v>
      </c>
      <c r="J124" s="88">
        <v>3430</v>
      </c>
      <c r="K124" s="89" t="s">
        <v>99</v>
      </c>
      <c r="L124" s="91" t="s">
        <v>157</v>
      </c>
      <c r="N124" s="83">
        <v>3430</v>
      </c>
      <c r="O124" s="186" t="s">
        <v>99</v>
      </c>
      <c r="P124" s="186"/>
      <c r="Q124" s="84"/>
      <c r="R124" s="86">
        <v>51623099.840000004</v>
      </c>
      <c r="S124" s="86">
        <v>84302014.390000001</v>
      </c>
      <c r="T124" s="86">
        <v>96672531.299999997</v>
      </c>
      <c r="U124" s="84"/>
      <c r="V124" s="92">
        <v>63993616.75</v>
      </c>
    </row>
    <row r="125" spans="1:22" ht="33.75" customHeight="1">
      <c r="A125" s="83">
        <v>3431</v>
      </c>
      <c r="B125" s="186" t="s">
        <v>99</v>
      </c>
      <c r="C125" s="186"/>
      <c r="D125" s="84"/>
      <c r="E125" s="86">
        <v>51623099.840000004</v>
      </c>
      <c r="F125" s="86">
        <v>84302014.390000001</v>
      </c>
      <c r="G125" s="86">
        <v>96672531.299999997</v>
      </c>
      <c r="H125" s="84"/>
      <c r="I125" s="92">
        <v>63993616.75</v>
      </c>
      <c r="J125" s="88">
        <v>3431</v>
      </c>
      <c r="K125" s="89" t="s">
        <v>99</v>
      </c>
      <c r="L125" s="91" t="s">
        <v>157</v>
      </c>
      <c r="N125" s="83">
        <v>3431</v>
      </c>
      <c r="O125" s="186" t="s">
        <v>99</v>
      </c>
      <c r="P125" s="186"/>
      <c r="Q125" s="84"/>
      <c r="R125" s="86">
        <v>51623099.840000004</v>
      </c>
      <c r="S125" s="86">
        <v>84302014.390000001</v>
      </c>
      <c r="T125" s="86">
        <v>96672531.299999997</v>
      </c>
      <c r="U125" s="84"/>
      <c r="V125" s="92">
        <v>63993616.75</v>
      </c>
    </row>
    <row r="126" spans="1:22" ht="33.75" customHeight="1">
      <c r="A126" s="93">
        <v>4000</v>
      </c>
      <c r="B126" s="194" t="s">
        <v>100</v>
      </c>
      <c r="C126" s="194"/>
      <c r="D126" s="94"/>
      <c r="E126" s="95">
        <v>107832387346.78</v>
      </c>
      <c r="F126" s="95">
        <v>4298332591.9399996</v>
      </c>
      <c r="G126" s="95">
        <v>217341755557.12</v>
      </c>
      <c r="H126" s="94"/>
      <c r="I126" s="96">
        <v>320875810311.96002</v>
      </c>
      <c r="J126" s="97">
        <v>4000</v>
      </c>
      <c r="K126" s="98" t="s">
        <v>100</v>
      </c>
      <c r="L126" s="91" t="s">
        <v>152</v>
      </c>
      <c r="N126" s="93">
        <v>4000</v>
      </c>
      <c r="O126" s="194" t="s">
        <v>100</v>
      </c>
      <c r="P126" s="194"/>
      <c r="Q126" s="94"/>
      <c r="R126" s="95">
        <v>107832387346.78</v>
      </c>
      <c r="S126" s="95">
        <v>4298332591.9399996</v>
      </c>
      <c r="T126" s="95">
        <v>217341755557.12</v>
      </c>
      <c r="U126" s="94"/>
      <c r="V126" s="96">
        <v>320875810311.96002</v>
      </c>
    </row>
    <row r="127" spans="1:22" ht="22.5" customHeight="1">
      <c r="A127" s="83">
        <v>4020</v>
      </c>
      <c r="B127" s="186" t="s">
        <v>101</v>
      </c>
      <c r="C127" s="186"/>
      <c r="D127" s="84"/>
      <c r="E127" s="86">
        <v>107832387346.78</v>
      </c>
      <c r="F127" s="86">
        <v>4298332591.9399996</v>
      </c>
      <c r="G127" s="86">
        <v>217341755557.12</v>
      </c>
      <c r="H127" s="84"/>
      <c r="I127" s="92">
        <v>320875810311.96002</v>
      </c>
      <c r="J127" s="88">
        <v>4020</v>
      </c>
      <c r="K127" s="89" t="s">
        <v>101</v>
      </c>
      <c r="L127" s="99" t="s">
        <v>152</v>
      </c>
      <c r="N127" s="83">
        <v>4020</v>
      </c>
      <c r="O127" s="186" t="s">
        <v>101</v>
      </c>
      <c r="P127" s="186"/>
      <c r="Q127" s="84"/>
      <c r="R127" s="86">
        <v>107832387346.78</v>
      </c>
      <c r="S127" s="86">
        <v>4298332591.9399996</v>
      </c>
      <c r="T127" s="86">
        <v>217341755557.12</v>
      </c>
      <c r="U127" s="84"/>
      <c r="V127" s="92">
        <v>320875810311.96002</v>
      </c>
    </row>
    <row r="128" spans="1:22" ht="22.5" customHeight="1">
      <c r="A128" s="83">
        <v>4021</v>
      </c>
      <c r="B128" s="186" t="s">
        <v>102</v>
      </c>
      <c r="C128" s="186"/>
      <c r="D128" s="84"/>
      <c r="E128" s="86">
        <v>45097746399.450005</v>
      </c>
      <c r="F128" s="86">
        <v>2381109150</v>
      </c>
      <c r="G128" s="86">
        <v>200000000000</v>
      </c>
      <c r="H128" s="84"/>
      <c r="I128" s="92">
        <v>242716637249.45001</v>
      </c>
      <c r="J128" s="88">
        <v>4021</v>
      </c>
      <c r="K128" s="89" t="s">
        <v>102</v>
      </c>
      <c r="L128" s="99" t="s">
        <v>152</v>
      </c>
      <c r="N128" s="83">
        <v>4021</v>
      </c>
      <c r="O128" s="186" t="s">
        <v>102</v>
      </c>
      <c r="P128" s="186"/>
      <c r="Q128" s="84"/>
      <c r="R128" s="86">
        <v>45097746399.450005</v>
      </c>
      <c r="S128" s="86">
        <v>2381109150</v>
      </c>
      <c r="T128" s="86">
        <v>200000000000</v>
      </c>
      <c r="U128" s="84"/>
      <c r="V128" s="92">
        <v>242716637249.45001</v>
      </c>
    </row>
    <row r="129" spans="1:22" ht="33.75" customHeight="1">
      <c r="A129" s="83">
        <v>4022</v>
      </c>
      <c r="B129" s="186" t="s">
        <v>103</v>
      </c>
      <c r="C129" s="186"/>
      <c r="D129" s="84"/>
      <c r="E129" s="86">
        <v>79761593887.680008</v>
      </c>
      <c r="F129" s="86">
        <v>1824999963.5</v>
      </c>
      <c r="G129" s="86">
        <v>16013404256.820002</v>
      </c>
      <c r="H129" s="84"/>
      <c r="I129" s="92">
        <v>93949998181</v>
      </c>
      <c r="J129" s="88">
        <v>4022</v>
      </c>
      <c r="K129" s="89" t="s">
        <v>103</v>
      </c>
      <c r="L129" s="99" t="s">
        <v>152</v>
      </c>
      <c r="N129" s="83">
        <v>4022</v>
      </c>
      <c r="O129" s="186" t="s">
        <v>103</v>
      </c>
      <c r="P129" s="186"/>
      <c r="Q129" s="84"/>
      <c r="R129" s="86">
        <v>79761593887.680008</v>
      </c>
      <c r="S129" s="86">
        <v>1824999963.5</v>
      </c>
      <c r="T129" s="86">
        <v>16013404256.820002</v>
      </c>
      <c r="U129" s="84"/>
      <c r="V129" s="92">
        <v>93949998181</v>
      </c>
    </row>
    <row r="130" spans="1:22" ht="45" customHeight="1">
      <c r="A130" s="83">
        <v>4023</v>
      </c>
      <c r="B130" s="186" t="s">
        <v>104</v>
      </c>
      <c r="C130" s="186"/>
      <c r="D130" s="86">
        <v>16730603467.540001</v>
      </c>
      <c r="E130" s="84"/>
      <c r="F130" s="84"/>
      <c r="G130" s="86">
        <v>1269183543.96</v>
      </c>
      <c r="H130" s="86">
        <v>15461419923.58</v>
      </c>
      <c r="I130" s="87"/>
      <c r="J130" s="88">
        <v>4023</v>
      </c>
      <c r="K130" s="89" t="s">
        <v>104</v>
      </c>
      <c r="L130" s="91"/>
      <c r="N130" s="83">
        <v>4023</v>
      </c>
      <c r="O130" s="186" t="s">
        <v>104</v>
      </c>
      <c r="P130" s="186"/>
      <c r="Q130" s="86">
        <v>16730603467.540001</v>
      </c>
      <c r="R130" s="84"/>
      <c r="S130" s="84"/>
      <c r="T130" s="86">
        <v>1269183543.96</v>
      </c>
      <c r="U130" s="86">
        <v>15461419923.58</v>
      </c>
      <c r="V130" s="87"/>
    </row>
    <row r="131" spans="1:22" ht="24" customHeight="1">
      <c r="A131" s="83">
        <v>4024</v>
      </c>
      <c r="B131" s="186" t="s">
        <v>105</v>
      </c>
      <c r="C131" s="186"/>
      <c r="D131" s="86">
        <v>296349472.81</v>
      </c>
      <c r="E131" s="84"/>
      <c r="F131" s="86">
        <v>92223478.439999998</v>
      </c>
      <c r="G131" s="86">
        <v>59167756.340000004</v>
      </c>
      <c r="H131" s="86">
        <v>329405194.91000003</v>
      </c>
      <c r="I131" s="87"/>
      <c r="J131" s="88">
        <v>4024</v>
      </c>
      <c r="K131" s="89" t="s">
        <v>105</v>
      </c>
      <c r="L131" s="91"/>
      <c r="N131" s="83">
        <v>4024</v>
      </c>
      <c r="O131" s="186" t="s">
        <v>105</v>
      </c>
      <c r="P131" s="186"/>
      <c r="Q131" s="86">
        <v>296349472.81</v>
      </c>
      <c r="R131" s="84"/>
      <c r="S131" s="86">
        <v>92223478.439999998</v>
      </c>
      <c r="T131" s="86">
        <v>59167756.340000004</v>
      </c>
      <c r="U131" s="86">
        <v>329405194.91000003</v>
      </c>
      <c r="V131" s="87"/>
    </row>
    <row r="132" spans="1:22" ht="33.75" customHeight="1">
      <c r="A132" s="93">
        <v>4300</v>
      </c>
      <c r="B132" s="194" t="s">
        <v>106</v>
      </c>
      <c r="C132" s="194"/>
      <c r="D132" s="94"/>
      <c r="E132" s="95">
        <v>4322530863</v>
      </c>
      <c r="F132" s="94"/>
      <c r="G132" s="94"/>
      <c r="H132" s="94"/>
      <c r="I132" s="96">
        <v>4322530863</v>
      </c>
      <c r="J132" s="97">
        <v>4300</v>
      </c>
      <c r="K132" s="98" t="s">
        <v>106</v>
      </c>
      <c r="L132" s="91"/>
      <c r="N132" s="93">
        <v>4300</v>
      </c>
      <c r="O132" s="194" t="s">
        <v>106</v>
      </c>
      <c r="P132" s="194"/>
      <c r="Q132" s="94"/>
      <c r="R132" s="95">
        <v>4322530863</v>
      </c>
      <c r="S132" s="94"/>
      <c r="T132" s="94"/>
      <c r="U132" s="94"/>
      <c r="V132" s="96">
        <v>4322530863</v>
      </c>
    </row>
    <row r="133" spans="1:22" ht="45" customHeight="1">
      <c r="A133" s="83">
        <v>4310</v>
      </c>
      <c r="B133" s="186" t="s">
        <v>107</v>
      </c>
      <c r="C133" s="186"/>
      <c r="D133" s="84"/>
      <c r="E133" s="86">
        <v>4322530863</v>
      </c>
      <c r="F133" s="84"/>
      <c r="G133" s="84"/>
      <c r="H133" s="84"/>
      <c r="I133" s="92">
        <v>4322530863</v>
      </c>
      <c r="J133" s="88">
        <v>4310</v>
      </c>
      <c r="K133" s="89" t="s">
        <v>107</v>
      </c>
      <c r="L133" s="91" t="s">
        <v>153</v>
      </c>
      <c r="N133" s="83">
        <v>4310</v>
      </c>
      <c r="O133" s="186" t="s">
        <v>107</v>
      </c>
      <c r="P133" s="186"/>
      <c r="Q133" s="84"/>
      <c r="R133" s="86">
        <v>4322530863</v>
      </c>
      <c r="S133" s="84"/>
      <c r="T133" s="84"/>
      <c r="U133" s="84"/>
      <c r="V133" s="92">
        <v>4322530863</v>
      </c>
    </row>
    <row r="134" spans="1:22" ht="15" customHeight="1">
      <c r="A134" s="93">
        <v>5000</v>
      </c>
      <c r="B134" s="194" t="s">
        <v>108</v>
      </c>
      <c r="C134" s="194"/>
      <c r="D134" s="94"/>
      <c r="E134" s="95">
        <v>233946269445.72</v>
      </c>
      <c r="F134" s="94"/>
      <c r="G134" s="95">
        <v>21000000000</v>
      </c>
      <c r="H134" s="94"/>
      <c r="I134" s="96">
        <v>254946269445.72</v>
      </c>
      <c r="J134" s="97">
        <v>5000</v>
      </c>
      <c r="K134" s="98" t="s">
        <v>108</v>
      </c>
      <c r="L134" s="91"/>
      <c r="N134" s="93">
        <v>5000</v>
      </c>
      <c r="O134" s="194" t="s">
        <v>108</v>
      </c>
      <c r="P134" s="194"/>
      <c r="Q134" s="94"/>
      <c r="R134" s="95">
        <v>233946269445.72</v>
      </c>
      <c r="S134" s="94"/>
      <c r="T134" s="95">
        <v>21000000000</v>
      </c>
      <c r="U134" s="94"/>
      <c r="V134" s="96">
        <v>254946269445.72</v>
      </c>
    </row>
    <row r="135" spans="1:22" ht="15" customHeight="1">
      <c r="A135" s="83">
        <v>5020</v>
      </c>
      <c r="B135" s="186" t="s">
        <v>109</v>
      </c>
      <c r="C135" s="186"/>
      <c r="D135" s="84"/>
      <c r="E135" s="86">
        <v>233946269445.72</v>
      </c>
      <c r="F135" s="84"/>
      <c r="G135" s="86">
        <v>21000000000</v>
      </c>
      <c r="H135" s="84"/>
      <c r="I135" s="92">
        <v>254946269445.72</v>
      </c>
      <c r="J135" s="88">
        <v>5020</v>
      </c>
      <c r="K135" s="89" t="s">
        <v>109</v>
      </c>
      <c r="L135" s="91" t="s">
        <v>108</v>
      </c>
      <c r="N135" s="83">
        <v>5020</v>
      </c>
      <c r="O135" s="186" t="s">
        <v>109</v>
      </c>
      <c r="P135" s="186"/>
      <c r="Q135" s="84"/>
      <c r="R135" s="86">
        <v>233946269445.72</v>
      </c>
      <c r="S135" s="84"/>
      <c r="T135" s="86">
        <v>21000000000</v>
      </c>
      <c r="U135" s="84"/>
      <c r="V135" s="92">
        <v>254946269445.72</v>
      </c>
    </row>
    <row r="136" spans="1:22" ht="15" customHeight="1">
      <c r="A136" s="93">
        <v>5100</v>
      </c>
      <c r="B136" s="194" t="s">
        <v>110</v>
      </c>
      <c r="C136" s="194"/>
      <c r="D136" s="94"/>
      <c r="E136" s="94"/>
      <c r="F136" s="95">
        <v>21000000000</v>
      </c>
      <c r="G136" s="95">
        <v>21000000000</v>
      </c>
      <c r="H136" s="94"/>
      <c r="I136" s="103"/>
      <c r="J136" s="97">
        <v>5100</v>
      </c>
      <c r="K136" s="98" t="s">
        <v>110</v>
      </c>
      <c r="L136" s="91"/>
      <c r="N136" s="93">
        <v>5100</v>
      </c>
      <c r="O136" s="194" t="s">
        <v>110</v>
      </c>
      <c r="P136" s="194"/>
      <c r="Q136" s="94"/>
      <c r="R136" s="94"/>
      <c r="S136" s="95">
        <v>21000000000</v>
      </c>
      <c r="T136" s="95">
        <v>21000000000</v>
      </c>
      <c r="U136" s="94"/>
      <c r="V136" s="103"/>
    </row>
    <row r="137" spans="1:22" ht="15" customHeight="1">
      <c r="A137" s="83">
        <v>5110</v>
      </c>
      <c r="B137" s="186" t="s">
        <v>110</v>
      </c>
      <c r="C137" s="186"/>
      <c r="D137" s="84"/>
      <c r="E137" s="84"/>
      <c r="F137" s="86">
        <v>21000000000</v>
      </c>
      <c r="G137" s="86">
        <v>21000000000</v>
      </c>
      <c r="H137" s="84"/>
      <c r="I137" s="87"/>
      <c r="J137" s="88">
        <v>5110</v>
      </c>
      <c r="K137" s="89" t="s">
        <v>110</v>
      </c>
      <c r="L137" s="91"/>
      <c r="N137" s="83">
        <v>5110</v>
      </c>
      <c r="O137" s="186" t="s">
        <v>110</v>
      </c>
      <c r="P137" s="186"/>
      <c r="Q137" s="84"/>
      <c r="R137" s="84"/>
      <c r="S137" s="86">
        <v>21000000000</v>
      </c>
      <c r="T137" s="86">
        <v>21000000000</v>
      </c>
      <c r="U137" s="84"/>
      <c r="V137" s="87"/>
    </row>
    <row r="138" spans="1:22" ht="22.5" customHeight="1">
      <c r="A138" s="83">
        <v>5112</v>
      </c>
      <c r="B138" s="186" t="s">
        <v>111</v>
      </c>
      <c r="C138" s="186"/>
      <c r="D138" s="84"/>
      <c r="E138" s="84"/>
      <c r="F138" s="86">
        <v>21000000000</v>
      </c>
      <c r="G138" s="86">
        <v>21000000000</v>
      </c>
      <c r="H138" s="84"/>
      <c r="I138" s="87"/>
      <c r="J138" s="88">
        <v>5112</v>
      </c>
      <c r="K138" s="89" t="s">
        <v>111</v>
      </c>
      <c r="L138" s="91"/>
      <c r="N138" s="83">
        <v>5112</v>
      </c>
      <c r="O138" s="186" t="s">
        <v>111</v>
      </c>
      <c r="P138" s="186"/>
      <c r="Q138" s="84"/>
      <c r="R138" s="84"/>
      <c r="S138" s="86">
        <v>21000000000</v>
      </c>
      <c r="T138" s="86">
        <v>21000000000</v>
      </c>
      <c r="U138" s="84"/>
      <c r="V138" s="87"/>
    </row>
    <row r="139" spans="1:22" ht="23.25" customHeight="1">
      <c r="A139" s="93">
        <v>5400</v>
      </c>
      <c r="B139" s="194" t="s">
        <v>112</v>
      </c>
      <c r="C139" s="194"/>
      <c r="D139" s="94"/>
      <c r="E139" s="95">
        <v>19086597909</v>
      </c>
      <c r="F139" s="94"/>
      <c r="G139" s="94"/>
      <c r="H139" s="94"/>
      <c r="I139" s="96">
        <v>19086597909</v>
      </c>
      <c r="J139" s="97">
        <v>5400</v>
      </c>
      <c r="K139" s="98" t="s">
        <v>112</v>
      </c>
      <c r="L139" s="91" t="s">
        <v>149</v>
      </c>
      <c r="N139" s="93">
        <v>5400</v>
      </c>
      <c r="O139" s="194" t="s">
        <v>112</v>
      </c>
      <c r="P139" s="194"/>
      <c r="Q139" s="94"/>
      <c r="R139" s="95">
        <v>19086597909</v>
      </c>
      <c r="S139" s="94"/>
      <c r="T139" s="94"/>
      <c r="U139" s="94"/>
      <c r="V139" s="96">
        <v>19086597909</v>
      </c>
    </row>
    <row r="140" spans="1:22" ht="15" customHeight="1">
      <c r="A140" s="83">
        <v>5460</v>
      </c>
      <c r="B140" s="186" t="s">
        <v>113</v>
      </c>
      <c r="C140" s="186"/>
      <c r="D140" s="84"/>
      <c r="E140" s="86">
        <v>19086597909</v>
      </c>
      <c r="F140" s="84"/>
      <c r="G140" s="84"/>
      <c r="H140" s="84"/>
      <c r="I140" s="92">
        <v>19086597909</v>
      </c>
      <c r="J140" s="88">
        <v>5460</v>
      </c>
      <c r="K140" s="89" t="s">
        <v>113</v>
      </c>
      <c r="L140" s="91"/>
      <c r="N140" s="83">
        <v>5460</v>
      </c>
      <c r="O140" s="186" t="s">
        <v>113</v>
      </c>
      <c r="P140" s="186"/>
      <c r="Q140" s="84"/>
      <c r="R140" s="86">
        <v>19086597909</v>
      </c>
      <c r="S140" s="84"/>
      <c r="T140" s="84"/>
      <c r="U140" s="84"/>
      <c r="V140" s="92">
        <v>19086597909</v>
      </c>
    </row>
    <row r="141" spans="1:22" ht="15" customHeight="1">
      <c r="A141" s="83">
        <v>5466</v>
      </c>
      <c r="B141" s="186" t="s">
        <v>113</v>
      </c>
      <c r="C141" s="186"/>
      <c r="D141" s="84"/>
      <c r="E141" s="86">
        <v>19086597909</v>
      </c>
      <c r="F141" s="84"/>
      <c r="G141" s="84"/>
      <c r="H141" s="84"/>
      <c r="I141" s="92">
        <v>19086597909</v>
      </c>
      <c r="J141" s="88">
        <v>5466</v>
      </c>
      <c r="K141" s="89" t="s">
        <v>113</v>
      </c>
      <c r="L141" s="91"/>
      <c r="N141" s="83">
        <v>5466</v>
      </c>
      <c r="O141" s="186" t="s">
        <v>113</v>
      </c>
      <c r="P141" s="186"/>
      <c r="Q141" s="84"/>
      <c r="R141" s="86">
        <v>19086597909</v>
      </c>
      <c r="S141" s="84"/>
      <c r="T141" s="84"/>
      <c r="U141" s="84"/>
      <c r="V141" s="92">
        <v>19086597909</v>
      </c>
    </row>
    <row r="142" spans="1:22" ht="33.75" customHeight="1">
      <c r="A142" s="93">
        <v>5500</v>
      </c>
      <c r="B142" s="194" t="s">
        <v>114</v>
      </c>
      <c r="C142" s="194"/>
      <c r="D142" s="94"/>
      <c r="E142" s="95">
        <v>-1910470393.1199999</v>
      </c>
      <c r="F142" s="95">
        <v>48549283636.349998</v>
      </c>
      <c r="G142" s="95">
        <v>56011784394.480003</v>
      </c>
      <c r="H142" s="94"/>
      <c r="I142" s="96">
        <v>5552030365.0100002</v>
      </c>
      <c r="J142" s="97">
        <v>5500</v>
      </c>
      <c r="K142" s="98" t="s">
        <v>114</v>
      </c>
      <c r="L142" s="91" t="s">
        <v>150</v>
      </c>
      <c r="N142" s="93">
        <v>5500</v>
      </c>
      <c r="O142" s="194" t="s">
        <v>114</v>
      </c>
      <c r="P142" s="194"/>
      <c r="Q142" s="94"/>
      <c r="R142" s="95">
        <v>-1910470393.1199999</v>
      </c>
      <c r="S142" s="95">
        <v>48549283636.349998</v>
      </c>
      <c r="T142" s="95">
        <v>56011784394.480003</v>
      </c>
      <c r="U142" s="94"/>
      <c r="V142" s="96">
        <v>5552030365.0100002</v>
      </c>
    </row>
    <row r="143" spans="1:22" ht="36" customHeight="1">
      <c r="A143" s="83">
        <v>5510</v>
      </c>
      <c r="B143" s="186" t="s">
        <v>115</v>
      </c>
      <c r="C143" s="186"/>
      <c r="D143" s="84"/>
      <c r="E143" s="84"/>
      <c r="F143" s="86">
        <v>48549283636.349998</v>
      </c>
      <c r="G143" s="86">
        <v>56011784394.480003</v>
      </c>
      <c r="H143" s="84"/>
      <c r="I143" s="92">
        <v>7462500758.1300001</v>
      </c>
      <c r="J143" s="88">
        <v>5510</v>
      </c>
      <c r="K143" s="89" t="s">
        <v>115</v>
      </c>
      <c r="L143" s="91"/>
      <c r="N143" s="83">
        <v>5510</v>
      </c>
      <c r="O143" s="186" t="s">
        <v>115</v>
      </c>
      <c r="P143" s="186"/>
      <c r="Q143" s="84"/>
      <c r="R143" s="84"/>
      <c r="S143" s="86">
        <v>48549283636.349998</v>
      </c>
      <c r="T143" s="86">
        <v>56011784394.480003</v>
      </c>
      <c r="U143" s="84"/>
      <c r="V143" s="92">
        <v>7462500758.1300001</v>
      </c>
    </row>
    <row r="144" spans="1:22" ht="36" customHeight="1">
      <c r="A144" s="83">
        <v>5520</v>
      </c>
      <c r="B144" s="186" t="s">
        <v>116</v>
      </c>
      <c r="C144" s="186"/>
      <c r="D144" s="84"/>
      <c r="E144" s="86">
        <v>-1910470393.1199999</v>
      </c>
      <c r="F144" s="84"/>
      <c r="G144" s="84"/>
      <c r="H144" s="84"/>
      <c r="I144" s="92">
        <v>-1910470393.1199999</v>
      </c>
      <c r="J144" s="88">
        <v>5520</v>
      </c>
      <c r="K144" s="89" t="s">
        <v>116</v>
      </c>
      <c r="L144" s="91"/>
      <c r="N144" s="83">
        <v>5520</v>
      </c>
      <c r="O144" s="186" t="s">
        <v>116</v>
      </c>
      <c r="P144" s="186"/>
      <c r="Q144" s="84"/>
      <c r="R144" s="86">
        <v>-1910470393.1199999</v>
      </c>
      <c r="S144" s="84"/>
      <c r="T144" s="84"/>
      <c r="U144" s="84"/>
      <c r="V144" s="92">
        <v>-1910470393.1199999</v>
      </c>
    </row>
    <row r="145" spans="1:22" ht="24" customHeight="1">
      <c r="A145" s="93">
        <v>5600</v>
      </c>
      <c r="B145" s="194" t="s">
        <v>117</v>
      </c>
      <c r="C145" s="194"/>
      <c r="D145" s="94"/>
      <c r="E145" s="94"/>
      <c r="F145" s="95">
        <v>96390463630.829987</v>
      </c>
      <c r="G145" s="95">
        <v>96390463630.829987</v>
      </c>
      <c r="H145" s="94"/>
      <c r="I145" s="103"/>
      <c r="J145" s="97">
        <v>5600</v>
      </c>
      <c r="K145" s="98" t="s">
        <v>117</v>
      </c>
      <c r="L145" s="91"/>
      <c r="N145" s="93">
        <v>5600</v>
      </c>
      <c r="O145" s="194" t="s">
        <v>117</v>
      </c>
      <c r="P145" s="194"/>
      <c r="Q145" s="94"/>
      <c r="R145" s="94"/>
      <c r="S145" s="95">
        <v>96390463630.829987</v>
      </c>
      <c r="T145" s="95">
        <v>96390463630.829987</v>
      </c>
      <c r="U145" s="94"/>
      <c r="V145" s="103"/>
    </row>
    <row r="146" spans="1:22" ht="24" customHeight="1">
      <c r="A146" s="83">
        <v>5610</v>
      </c>
      <c r="B146" s="186" t="s">
        <v>118</v>
      </c>
      <c r="C146" s="186"/>
      <c r="D146" s="84"/>
      <c r="E146" s="84"/>
      <c r="F146" s="86">
        <v>96390463630.829987</v>
      </c>
      <c r="G146" s="86">
        <v>96390463630.829987</v>
      </c>
      <c r="H146" s="84"/>
      <c r="I146" s="87"/>
      <c r="J146" s="88">
        <v>5610</v>
      </c>
      <c r="K146" s="89" t="s">
        <v>118</v>
      </c>
      <c r="L146" s="91"/>
      <c r="N146" s="83">
        <v>5610</v>
      </c>
      <c r="O146" s="186" t="s">
        <v>118</v>
      </c>
      <c r="P146" s="186"/>
      <c r="Q146" s="84"/>
      <c r="R146" s="84"/>
      <c r="S146" s="86">
        <v>96390463630.829987</v>
      </c>
      <c r="T146" s="86">
        <v>96390463630.829987</v>
      </c>
      <c r="U146" s="84"/>
      <c r="V146" s="87"/>
    </row>
    <row r="147" spans="1:22" ht="22.5" customHeight="1">
      <c r="A147" s="93">
        <v>6100</v>
      </c>
      <c r="B147" s="194" t="s">
        <v>119</v>
      </c>
      <c r="C147" s="194"/>
      <c r="D147" s="94"/>
      <c r="E147" s="94"/>
      <c r="F147" s="95">
        <v>22393899217.940002</v>
      </c>
      <c r="G147" s="95">
        <v>22393899217.940002</v>
      </c>
      <c r="H147" s="94"/>
      <c r="I147" s="103"/>
      <c r="J147" s="97">
        <v>6100</v>
      </c>
      <c r="K147" s="98" t="s">
        <v>119</v>
      </c>
      <c r="L147" s="91"/>
      <c r="N147" s="93">
        <v>6100</v>
      </c>
      <c r="O147" s="194" t="s">
        <v>119</v>
      </c>
      <c r="P147" s="194"/>
      <c r="Q147" s="94"/>
      <c r="R147" s="94"/>
      <c r="S147" s="95">
        <v>22393899217.940002</v>
      </c>
      <c r="T147" s="95">
        <v>22393899217.940002</v>
      </c>
      <c r="U147" s="94"/>
      <c r="V147" s="103"/>
    </row>
    <row r="148" spans="1:22" ht="22.5" customHeight="1">
      <c r="A148" s="83">
        <v>6110</v>
      </c>
      <c r="B148" s="186" t="s">
        <v>120</v>
      </c>
      <c r="C148" s="186"/>
      <c r="D148" s="84"/>
      <c r="E148" s="84"/>
      <c r="F148" s="86">
        <v>2630808128.3499999</v>
      </c>
      <c r="G148" s="86">
        <v>2630808128.3499999</v>
      </c>
      <c r="H148" s="84"/>
      <c r="I148" s="87"/>
      <c r="J148" s="88">
        <v>6110</v>
      </c>
      <c r="K148" s="89" t="s">
        <v>120</v>
      </c>
      <c r="L148" s="91" t="s">
        <v>282</v>
      </c>
      <c r="N148" s="83">
        <v>6110</v>
      </c>
      <c r="O148" s="186" t="s">
        <v>120</v>
      </c>
      <c r="P148" s="186"/>
      <c r="Q148" s="84"/>
      <c r="R148" s="84"/>
      <c r="S148" s="86">
        <v>2630808128.3499999</v>
      </c>
      <c r="T148" s="86">
        <v>2630808128.3499999</v>
      </c>
      <c r="U148" s="84"/>
      <c r="V148" s="87"/>
    </row>
    <row r="149" spans="1:22" ht="45.75" customHeight="1">
      <c r="A149" s="83">
        <v>6111</v>
      </c>
      <c r="B149" s="186" t="s">
        <v>121</v>
      </c>
      <c r="C149" s="186"/>
      <c r="D149" s="84"/>
      <c r="E149" s="84"/>
      <c r="F149" s="86">
        <v>1433846688.6800001</v>
      </c>
      <c r="G149" s="86">
        <v>1433846688.6800001</v>
      </c>
      <c r="H149" s="84"/>
      <c r="I149" s="87"/>
      <c r="J149" s="88">
        <v>6111</v>
      </c>
      <c r="K149" s="89" t="s">
        <v>121</v>
      </c>
      <c r="L149" s="91" t="s">
        <v>282</v>
      </c>
      <c r="N149" s="83">
        <v>6111</v>
      </c>
      <c r="O149" s="186" t="s">
        <v>121</v>
      </c>
      <c r="P149" s="186"/>
      <c r="Q149" s="84"/>
      <c r="R149" s="84"/>
      <c r="S149" s="86">
        <v>1433846688.6800001</v>
      </c>
      <c r="T149" s="86">
        <v>1433846688.6800001</v>
      </c>
      <c r="U149" s="84"/>
      <c r="V149" s="87"/>
    </row>
    <row r="150" spans="1:22" ht="22.5" customHeight="1">
      <c r="A150" s="83">
        <v>6112</v>
      </c>
      <c r="B150" s="186" t="s">
        <v>122</v>
      </c>
      <c r="C150" s="186"/>
      <c r="D150" s="84"/>
      <c r="E150" s="84"/>
      <c r="F150" s="86">
        <v>169803803.81999999</v>
      </c>
      <c r="G150" s="86">
        <v>169803803.81999999</v>
      </c>
      <c r="H150" s="84"/>
      <c r="I150" s="87"/>
      <c r="J150" s="88">
        <v>6112</v>
      </c>
      <c r="K150" s="89" t="s">
        <v>122</v>
      </c>
      <c r="L150" s="91" t="s">
        <v>282</v>
      </c>
      <c r="N150" s="83">
        <v>6112</v>
      </c>
      <c r="O150" s="186" t="s">
        <v>122</v>
      </c>
      <c r="P150" s="186"/>
      <c r="Q150" s="84"/>
      <c r="R150" s="84"/>
      <c r="S150" s="86">
        <v>169803803.81999999</v>
      </c>
      <c r="T150" s="86">
        <v>169803803.81999999</v>
      </c>
      <c r="U150" s="84"/>
      <c r="V150" s="87"/>
    </row>
    <row r="151" spans="1:22">
      <c r="A151" s="83">
        <v>6120</v>
      </c>
      <c r="B151" s="186" t="s">
        <v>123</v>
      </c>
      <c r="C151" s="186"/>
      <c r="D151" s="84"/>
      <c r="E151" s="84"/>
      <c r="F151" s="86">
        <v>18159440597.09</v>
      </c>
      <c r="G151" s="86">
        <v>18159440597.09</v>
      </c>
      <c r="H151" s="84"/>
      <c r="I151" s="87"/>
      <c r="J151" s="88">
        <v>6120</v>
      </c>
      <c r="K151" s="89" t="s">
        <v>123</v>
      </c>
      <c r="L151" s="91" t="s">
        <v>231</v>
      </c>
      <c r="N151" s="83">
        <v>6120</v>
      </c>
      <c r="O151" s="186" t="s">
        <v>123</v>
      </c>
      <c r="P151" s="186"/>
      <c r="Q151" s="84"/>
      <c r="R151" s="84"/>
      <c r="S151" s="86">
        <v>18159440597.09</v>
      </c>
      <c r="T151" s="86">
        <v>18159440597.09</v>
      </c>
      <c r="U151" s="84"/>
      <c r="V151" s="87"/>
    </row>
    <row r="152" spans="1:22">
      <c r="A152" s="93">
        <v>6200</v>
      </c>
      <c r="B152" s="194" t="s">
        <v>124</v>
      </c>
      <c r="C152" s="194"/>
      <c r="D152" s="94"/>
      <c r="E152" s="94"/>
      <c r="F152" s="95">
        <v>33617885176.540001</v>
      </c>
      <c r="G152" s="95">
        <v>33617885176.540001</v>
      </c>
      <c r="H152" s="94"/>
      <c r="I152" s="103"/>
      <c r="J152" s="97">
        <v>6200</v>
      </c>
      <c r="K152" s="98" t="s">
        <v>124</v>
      </c>
      <c r="L152" s="91"/>
      <c r="N152" s="93">
        <v>6200</v>
      </c>
      <c r="O152" s="194" t="s">
        <v>124</v>
      </c>
      <c r="P152" s="194"/>
      <c r="Q152" s="94"/>
      <c r="R152" s="94"/>
      <c r="S152" s="95">
        <v>33617885176.540001</v>
      </c>
      <c r="T152" s="95">
        <v>33617885176.540001</v>
      </c>
      <c r="U152" s="94"/>
      <c r="V152" s="103"/>
    </row>
    <row r="153" spans="1:22" ht="23.25">
      <c r="A153" s="83">
        <v>6210</v>
      </c>
      <c r="B153" s="186" t="s">
        <v>486</v>
      </c>
      <c r="C153" s="186"/>
      <c r="D153" s="84"/>
      <c r="E153" s="84"/>
      <c r="F153" s="86">
        <v>412739228.5</v>
      </c>
      <c r="G153" s="86">
        <v>412739228.5</v>
      </c>
      <c r="H153" s="84"/>
      <c r="I153" s="87"/>
      <c r="J153" s="88">
        <v>6250</v>
      </c>
      <c r="K153" s="89" t="s">
        <v>125</v>
      </c>
      <c r="L153" s="91" t="s">
        <v>283</v>
      </c>
      <c r="N153" s="83">
        <v>6210</v>
      </c>
      <c r="O153" s="186" t="s">
        <v>486</v>
      </c>
      <c r="P153" s="186"/>
      <c r="Q153" s="84"/>
      <c r="R153" s="84"/>
      <c r="S153" s="86">
        <v>412739228.5</v>
      </c>
      <c r="T153" s="86">
        <v>412739228.5</v>
      </c>
      <c r="U153" s="84"/>
      <c r="V153" s="87"/>
    </row>
    <row r="154" spans="1:22" ht="34.5">
      <c r="A154" s="83">
        <v>6250</v>
      </c>
      <c r="B154" s="186" t="s">
        <v>125</v>
      </c>
      <c r="C154" s="186"/>
      <c r="D154" s="84"/>
      <c r="E154" s="84"/>
      <c r="F154" s="86">
        <v>32665179212.27</v>
      </c>
      <c r="G154" s="86">
        <v>32665179212.27</v>
      </c>
      <c r="H154" s="84"/>
      <c r="I154" s="87"/>
      <c r="J154" s="88">
        <v>6280</v>
      </c>
      <c r="K154" s="89" t="s">
        <v>124</v>
      </c>
      <c r="L154" s="91" t="s">
        <v>284</v>
      </c>
      <c r="N154" s="83">
        <v>6250</v>
      </c>
      <c r="O154" s="186" t="s">
        <v>125</v>
      </c>
      <c r="P154" s="186"/>
      <c r="Q154" s="84"/>
      <c r="R154" s="84"/>
      <c r="S154" s="86">
        <v>32665179212.27</v>
      </c>
      <c r="T154" s="86">
        <v>32665179212.27</v>
      </c>
      <c r="U154" s="84"/>
      <c r="V154" s="87"/>
    </row>
    <row r="155" spans="1:22" ht="23.25">
      <c r="A155" s="83">
        <v>6280</v>
      </c>
      <c r="B155" s="186" t="s">
        <v>124</v>
      </c>
      <c r="C155" s="186"/>
      <c r="D155" s="84"/>
      <c r="E155" s="84"/>
      <c r="F155" s="86">
        <v>539966735.76999998</v>
      </c>
      <c r="G155" s="86">
        <v>539966735.76999998</v>
      </c>
      <c r="H155" s="84"/>
      <c r="I155" s="87"/>
      <c r="J155" s="88">
        <v>6280</v>
      </c>
      <c r="K155" s="106" t="s">
        <v>292</v>
      </c>
      <c r="L155" s="107" t="s">
        <v>289</v>
      </c>
      <c r="N155" s="83">
        <v>6280</v>
      </c>
      <c r="O155" s="186" t="s">
        <v>124</v>
      </c>
      <c r="P155" s="186"/>
      <c r="Q155" s="84"/>
      <c r="R155" s="84"/>
      <c r="S155" s="86">
        <v>539966735.76999998</v>
      </c>
      <c r="T155" s="86">
        <v>539966735.76999998</v>
      </c>
      <c r="U155" s="84"/>
      <c r="V155" s="87"/>
    </row>
    <row r="156" spans="1:22" ht="34.5">
      <c r="A156" s="93">
        <v>7200</v>
      </c>
      <c r="B156" s="194" t="s">
        <v>126</v>
      </c>
      <c r="C156" s="194"/>
      <c r="D156" s="94"/>
      <c r="E156" s="94"/>
      <c r="F156" s="95">
        <v>3296205984.79</v>
      </c>
      <c r="G156" s="95">
        <v>3296205984.79</v>
      </c>
      <c r="H156" s="94"/>
      <c r="I156" s="103"/>
      <c r="J156" s="97">
        <v>7200</v>
      </c>
      <c r="K156" s="98" t="s">
        <v>126</v>
      </c>
      <c r="L156" s="91" t="s">
        <v>285</v>
      </c>
      <c r="N156" s="93">
        <v>7200</v>
      </c>
      <c r="O156" s="194" t="s">
        <v>126</v>
      </c>
      <c r="P156" s="194"/>
      <c r="Q156" s="94"/>
      <c r="R156" s="94"/>
      <c r="S156" s="95">
        <v>3296205984.79</v>
      </c>
      <c r="T156" s="95">
        <v>3296205984.79</v>
      </c>
      <c r="U156" s="94"/>
      <c r="V156" s="103"/>
    </row>
    <row r="157" spans="1:22" ht="15" customHeight="1">
      <c r="A157" s="83">
        <v>7210</v>
      </c>
      <c r="B157" s="186" t="s">
        <v>127</v>
      </c>
      <c r="C157" s="186"/>
      <c r="D157" s="84"/>
      <c r="E157" s="84"/>
      <c r="F157" s="86">
        <v>2810151084.21</v>
      </c>
      <c r="G157" s="86">
        <v>2810151084.21</v>
      </c>
      <c r="H157" s="84"/>
      <c r="I157" s="87"/>
      <c r="J157" s="88">
        <v>7210</v>
      </c>
      <c r="K157" s="89" t="s">
        <v>127</v>
      </c>
      <c r="L157" s="91"/>
      <c r="N157" s="83">
        <v>7210</v>
      </c>
      <c r="O157" s="186" t="s">
        <v>127</v>
      </c>
      <c r="P157" s="186"/>
      <c r="Q157" s="84"/>
      <c r="R157" s="84"/>
      <c r="S157" s="86">
        <v>2810151084.21</v>
      </c>
      <c r="T157" s="86">
        <v>2810151084.21</v>
      </c>
      <c r="U157" s="84"/>
      <c r="V157" s="87"/>
    </row>
    <row r="158" spans="1:22" ht="15" customHeight="1">
      <c r="A158" s="83">
        <v>7211</v>
      </c>
      <c r="B158" s="186" t="s">
        <v>487</v>
      </c>
      <c r="C158" s="186"/>
      <c r="D158" s="84"/>
      <c r="E158" s="84"/>
      <c r="F158" s="86">
        <v>-365996875.75</v>
      </c>
      <c r="G158" s="86">
        <v>-365996875.75</v>
      </c>
      <c r="H158" s="84"/>
      <c r="I158" s="87"/>
      <c r="J158" s="88">
        <v>7211</v>
      </c>
      <c r="K158" s="89" t="s">
        <v>128</v>
      </c>
      <c r="L158" s="91"/>
      <c r="N158" s="83">
        <v>7211</v>
      </c>
      <c r="O158" s="186" t="s">
        <v>487</v>
      </c>
      <c r="P158" s="186"/>
      <c r="Q158" s="84"/>
      <c r="R158" s="84"/>
      <c r="S158" s="86">
        <v>-365996875.75</v>
      </c>
      <c r="T158" s="86">
        <v>-365996875.75</v>
      </c>
      <c r="U158" s="84"/>
      <c r="V158" s="87"/>
    </row>
    <row r="159" spans="1:22" ht="15" customHeight="1">
      <c r="A159" s="83">
        <v>7212</v>
      </c>
      <c r="B159" s="186" t="s">
        <v>129</v>
      </c>
      <c r="C159" s="186"/>
      <c r="D159" s="84"/>
      <c r="E159" s="84"/>
      <c r="F159" s="86">
        <v>852051776.33000004</v>
      </c>
      <c r="G159" s="86">
        <v>852051776.33000004</v>
      </c>
      <c r="H159" s="84"/>
      <c r="I159" s="87"/>
      <c r="J159" s="88">
        <v>7212</v>
      </c>
      <c r="K159" s="89" t="s">
        <v>129</v>
      </c>
      <c r="L159" s="91"/>
      <c r="N159" s="83">
        <v>7212</v>
      </c>
      <c r="O159" s="186" t="s">
        <v>129</v>
      </c>
      <c r="P159" s="186"/>
      <c r="Q159" s="84"/>
      <c r="R159" s="84"/>
      <c r="S159" s="86">
        <v>852051776.33000004</v>
      </c>
      <c r="T159" s="86">
        <v>852051776.33000004</v>
      </c>
      <c r="U159" s="84"/>
      <c r="V159" s="87"/>
    </row>
    <row r="160" spans="1:22" ht="22.5">
      <c r="A160" s="93">
        <v>7300</v>
      </c>
      <c r="B160" s="194" t="s">
        <v>130</v>
      </c>
      <c r="C160" s="194"/>
      <c r="D160" s="94"/>
      <c r="E160" s="94"/>
      <c r="F160" s="95">
        <v>15477206861.519999</v>
      </c>
      <c r="G160" s="95">
        <v>15477206861.519999</v>
      </c>
      <c r="H160" s="94"/>
      <c r="I160" s="103"/>
      <c r="J160" s="97">
        <v>7300</v>
      </c>
      <c r="K160" s="98" t="s">
        <v>130</v>
      </c>
      <c r="L160" s="91" t="s">
        <v>286</v>
      </c>
      <c r="N160" s="93">
        <v>7300</v>
      </c>
      <c r="O160" s="194" t="s">
        <v>130</v>
      </c>
      <c r="P160" s="194"/>
      <c r="Q160" s="94"/>
      <c r="R160" s="94"/>
      <c r="S160" s="95">
        <v>15477206861.519999</v>
      </c>
      <c r="T160" s="95">
        <v>15477206861.519999</v>
      </c>
      <c r="U160" s="94"/>
      <c r="V160" s="103"/>
    </row>
    <row r="161" spans="1:22" ht="22.5">
      <c r="A161" s="83">
        <v>7310</v>
      </c>
      <c r="B161" s="186" t="s">
        <v>131</v>
      </c>
      <c r="C161" s="186"/>
      <c r="D161" s="84"/>
      <c r="E161" s="84"/>
      <c r="F161" s="86">
        <v>15475749300.189999</v>
      </c>
      <c r="G161" s="86">
        <v>15475749300.189999</v>
      </c>
      <c r="H161" s="84"/>
      <c r="I161" s="87"/>
      <c r="J161" s="88">
        <v>7310</v>
      </c>
      <c r="K161" s="89" t="s">
        <v>131</v>
      </c>
      <c r="L161" s="91" t="s">
        <v>286</v>
      </c>
      <c r="N161" s="83">
        <v>7310</v>
      </c>
      <c r="O161" s="186" t="s">
        <v>131</v>
      </c>
      <c r="P161" s="186"/>
      <c r="Q161" s="84"/>
      <c r="R161" s="84"/>
      <c r="S161" s="86">
        <v>15475749300.189999</v>
      </c>
      <c r="T161" s="86">
        <v>15475749300.189999</v>
      </c>
      <c r="U161" s="84"/>
      <c r="V161" s="87"/>
    </row>
    <row r="162" spans="1:22" ht="15" customHeight="1">
      <c r="A162" s="83">
        <v>7340</v>
      </c>
      <c r="B162" s="186" t="s">
        <v>132</v>
      </c>
      <c r="C162" s="186"/>
      <c r="D162" s="84"/>
      <c r="E162" s="84"/>
      <c r="F162" s="86">
        <v>1457561.33</v>
      </c>
      <c r="G162" s="86">
        <v>1457561.33</v>
      </c>
      <c r="H162" s="84"/>
      <c r="I162" s="87"/>
      <c r="J162" s="88">
        <v>7340</v>
      </c>
      <c r="K162" s="89" t="s">
        <v>132</v>
      </c>
      <c r="L162" s="91" t="s">
        <v>286</v>
      </c>
      <c r="N162" s="83">
        <v>7340</v>
      </c>
      <c r="O162" s="186" t="s">
        <v>132</v>
      </c>
      <c r="P162" s="186"/>
      <c r="Q162" s="84"/>
      <c r="R162" s="84"/>
      <c r="S162" s="86">
        <v>1457561.33</v>
      </c>
      <c r="T162" s="86">
        <v>1457561.33</v>
      </c>
      <c r="U162" s="84"/>
      <c r="V162" s="87"/>
    </row>
    <row r="163" spans="1:22">
      <c r="A163" s="93">
        <v>7400</v>
      </c>
      <c r="B163" s="194" t="s">
        <v>133</v>
      </c>
      <c r="C163" s="194"/>
      <c r="D163" s="94"/>
      <c r="E163" s="94"/>
      <c r="F163" s="95">
        <v>21399219825.029999</v>
      </c>
      <c r="G163" s="95">
        <v>21399219825.029999</v>
      </c>
      <c r="H163" s="94"/>
      <c r="I163" s="103"/>
      <c r="J163" s="97">
        <v>7400</v>
      </c>
      <c r="K163" s="98" t="s">
        <v>133</v>
      </c>
      <c r="L163" s="91"/>
      <c r="N163" s="93">
        <v>7400</v>
      </c>
      <c r="O163" s="194" t="s">
        <v>133</v>
      </c>
      <c r="P163" s="194"/>
      <c r="Q163" s="94"/>
      <c r="R163" s="94"/>
      <c r="S163" s="95">
        <v>21399219825.029999</v>
      </c>
      <c r="T163" s="95">
        <v>21399219825.029999</v>
      </c>
      <c r="U163" s="94"/>
      <c r="V163" s="103"/>
    </row>
    <row r="164" spans="1:22" ht="36.75">
      <c r="A164" s="83">
        <v>7410</v>
      </c>
      <c r="B164" s="186" t="s">
        <v>488</v>
      </c>
      <c r="C164" s="186"/>
      <c r="D164" s="84"/>
      <c r="E164" s="84"/>
      <c r="F164" s="86">
        <v>403530603.75</v>
      </c>
      <c r="G164" s="86">
        <v>403530603.75</v>
      </c>
      <c r="H164" s="84"/>
      <c r="I164" s="87"/>
      <c r="J164" s="100">
        <v>7410</v>
      </c>
      <c r="K164" s="101" t="s">
        <v>488</v>
      </c>
      <c r="L164" s="108" t="s">
        <v>245</v>
      </c>
      <c r="N164" s="83">
        <v>7410</v>
      </c>
      <c r="O164" s="186" t="s">
        <v>488</v>
      </c>
      <c r="P164" s="186"/>
      <c r="Q164" s="84"/>
      <c r="R164" s="84"/>
      <c r="S164" s="86">
        <v>403530603.75</v>
      </c>
      <c r="T164" s="86">
        <v>403530603.75</v>
      </c>
      <c r="U164" s="84"/>
      <c r="V164" s="87"/>
    </row>
    <row r="165" spans="1:22" ht="23.25">
      <c r="A165" s="83">
        <v>7430</v>
      </c>
      <c r="B165" s="186" t="s">
        <v>134</v>
      </c>
      <c r="C165" s="186"/>
      <c r="D165" s="84"/>
      <c r="E165" s="84"/>
      <c r="F165" s="86">
        <v>20971836046.240002</v>
      </c>
      <c r="G165" s="86">
        <v>20971836046.240002</v>
      </c>
      <c r="H165" s="84"/>
      <c r="I165" s="87"/>
      <c r="J165" s="88">
        <v>7430</v>
      </c>
      <c r="K165" s="89" t="s">
        <v>134</v>
      </c>
      <c r="L165" s="91" t="s">
        <v>287</v>
      </c>
      <c r="N165" s="83">
        <v>7430</v>
      </c>
      <c r="O165" s="186" t="s">
        <v>134</v>
      </c>
      <c r="P165" s="186"/>
      <c r="Q165" s="84"/>
      <c r="R165" s="84"/>
      <c r="S165" s="86">
        <v>20971836046.240002</v>
      </c>
      <c r="T165" s="86">
        <v>20971836046.240002</v>
      </c>
      <c r="U165" s="84"/>
      <c r="V165" s="87"/>
    </row>
    <row r="166" spans="1:22" ht="34.5">
      <c r="A166" s="83">
        <v>7470</v>
      </c>
      <c r="B166" s="186" t="s">
        <v>133</v>
      </c>
      <c r="C166" s="186"/>
      <c r="D166" s="84"/>
      <c r="E166" s="84"/>
      <c r="F166" s="86">
        <v>23853175.039999999</v>
      </c>
      <c r="G166" s="86">
        <v>23853175.039999999</v>
      </c>
      <c r="H166" s="84"/>
      <c r="I166" s="87"/>
      <c r="J166" s="88">
        <v>7470</v>
      </c>
      <c r="K166" s="89" t="s">
        <v>133</v>
      </c>
      <c r="L166" s="91" t="s">
        <v>245</v>
      </c>
      <c r="N166" s="83">
        <v>7470</v>
      </c>
      <c r="O166" s="186" t="s">
        <v>133</v>
      </c>
      <c r="P166" s="186"/>
      <c r="Q166" s="84"/>
      <c r="R166" s="84"/>
      <c r="S166" s="86">
        <v>23853175.039999999</v>
      </c>
      <c r="T166" s="86">
        <v>23853175.039999999</v>
      </c>
      <c r="U166" s="84"/>
      <c r="V166" s="87"/>
    </row>
    <row r="167" spans="1:22" ht="15" customHeight="1">
      <c r="A167" s="93">
        <v>7700</v>
      </c>
      <c r="B167" s="194" t="s">
        <v>135</v>
      </c>
      <c r="C167" s="194"/>
      <c r="D167" s="94"/>
      <c r="E167" s="94"/>
      <c r="F167" s="95">
        <v>206046565.00999999</v>
      </c>
      <c r="G167" s="95">
        <v>206046565.00999999</v>
      </c>
      <c r="H167" s="94"/>
      <c r="I167" s="103"/>
      <c r="J167" s="97">
        <v>7700</v>
      </c>
      <c r="K167" s="98" t="s">
        <v>135</v>
      </c>
      <c r="L167" s="91"/>
      <c r="N167" s="93">
        <v>7700</v>
      </c>
      <c r="O167" s="194" t="s">
        <v>135</v>
      </c>
      <c r="P167" s="194"/>
      <c r="Q167" s="94"/>
      <c r="R167" s="94"/>
      <c r="S167" s="95">
        <v>206046565.00999999</v>
      </c>
      <c r="T167" s="95">
        <v>206046565.00999999</v>
      </c>
      <c r="U167" s="94"/>
      <c r="V167" s="103"/>
    </row>
    <row r="168" spans="1:22" ht="15" customHeight="1">
      <c r="A168" s="83">
        <v>7710</v>
      </c>
      <c r="B168" s="186" t="s">
        <v>135</v>
      </c>
      <c r="C168" s="186"/>
      <c r="D168" s="84"/>
      <c r="E168" s="84"/>
      <c r="F168" s="86">
        <v>206046565.00999999</v>
      </c>
      <c r="G168" s="86">
        <v>206046565.00999999</v>
      </c>
      <c r="H168" s="84"/>
      <c r="I168" s="87"/>
      <c r="J168" s="88">
        <v>7710</v>
      </c>
      <c r="K168" s="89" t="s">
        <v>135</v>
      </c>
      <c r="L168" s="91" t="s">
        <v>135</v>
      </c>
      <c r="N168" s="83">
        <v>7710</v>
      </c>
      <c r="O168" s="186" t="s">
        <v>135</v>
      </c>
      <c r="P168" s="186"/>
      <c r="Q168" s="84"/>
      <c r="R168" s="84"/>
      <c r="S168" s="86">
        <v>206046565.00999999</v>
      </c>
      <c r="T168" s="86">
        <v>206046565.00999999</v>
      </c>
      <c r="U168" s="84"/>
      <c r="V168" s="87"/>
    </row>
    <row r="169" spans="1:22" ht="15.75" thickBot="1">
      <c r="A169" s="201"/>
      <c r="B169" s="201"/>
      <c r="C169" s="201"/>
      <c r="D169" s="109">
        <v>366933769944.44995</v>
      </c>
      <c r="E169" s="109">
        <v>366933769944.44995</v>
      </c>
      <c r="F169" s="109">
        <v>2948366063287.5698</v>
      </c>
      <c r="G169" s="109">
        <v>2948366063287.5698</v>
      </c>
      <c r="H169" s="109">
        <v>613811411129.09009</v>
      </c>
      <c r="I169" s="110">
        <v>613811411129.09009</v>
      </c>
      <c r="N169" s="201"/>
      <c r="O169" s="201"/>
      <c r="P169" s="201"/>
      <c r="Q169" s="109">
        <v>366933769944.44995</v>
      </c>
      <c r="R169" s="109">
        <v>366933769944.44995</v>
      </c>
      <c r="S169" s="109">
        <v>2948366063287.5698</v>
      </c>
      <c r="T169" s="109">
        <v>2948366063287.5698</v>
      </c>
      <c r="U169" s="109">
        <v>613811411129.09009</v>
      </c>
      <c r="V169" s="110">
        <v>613811411129.09009</v>
      </c>
    </row>
    <row r="170" spans="1:22" ht="15.75" thickBot="1">
      <c r="A170" s="111"/>
      <c r="B170" s="202"/>
      <c r="C170" s="202"/>
      <c r="D170" s="112">
        <v>366933769944.44995</v>
      </c>
      <c r="E170" s="112">
        <v>366933769944.44995</v>
      </c>
      <c r="F170" s="112">
        <v>2948366063287.5698</v>
      </c>
      <c r="G170" s="112">
        <v>2948366063287.5698</v>
      </c>
      <c r="H170" s="112">
        <v>613811411129.09009</v>
      </c>
      <c r="I170" s="113">
        <v>613811411129.09009</v>
      </c>
      <c r="N170" s="111"/>
      <c r="O170" s="202"/>
      <c r="P170" s="202"/>
      <c r="Q170" s="112">
        <v>366933769944.44995</v>
      </c>
      <c r="R170" s="112">
        <v>366933769944.44995</v>
      </c>
      <c r="S170" s="112">
        <v>2948366063287.5698</v>
      </c>
      <c r="T170" s="112">
        <v>2948366063287.5698</v>
      </c>
      <c r="U170" s="112">
        <v>613811411129.09009</v>
      </c>
      <c r="V170" s="113">
        <v>613811411129.09009</v>
      </c>
    </row>
    <row r="171" spans="1:22">
      <c r="A171" s="102"/>
      <c r="B171" s="102"/>
      <c r="C171" s="102"/>
      <c r="D171" s="102"/>
      <c r="E171" s="102"/>
      <c r="F171" s="102"/>
      <c r="G171" s="102"/>
      <c r="H171" s="102"/>
      <c r="I171" s="102"/>
    </row>
    <row r="172" spans="1:22">
      <c r="A172" s="25"/>
      <c r="B172" s="25"/>
      <c r="C172" s="25"/>
      <c r="D172" s="25"/>
      <c r="E172" s="25"/>
      <c r="F172" s="25"/>
      <c r="G172" s="25"/>
      <c r="H172" s="25"/>
      <c r="I172" s="25"/>
    </row>
    <row r="173" spans="1:22">
      <c r="A173" s="25"/>
      <c r="B173" s="25"/>
      <c r="C173" s="25"/>
      <c r="D173" s="25"/>
      <c r="E173" s="25"/>
      <c r="F173" s="25"/>
      <c r="G173" s="25"/>
      <c r="H173" s="25"/>
      <c r="I173" s="25"/>
    </row>
    <row r="174" spans="1:22">
      <c r="A174" s="25"/>
      <c r="B174" s="25"/>
      <c r="C174" s="25"/>
      <c r="D174" s="25"/>
      <c r="E174" s="25"/>
      <c r="F174" s="25"/>
      <c r="G174" s="25"/>
      <c r="H174" s="25"/>
      <c r="I174" s="25"/>
    </row>
    <row r="175" spans="1:22">
      <c r="A175" s="25"/>
      <c r="B175" s="25"/>
      <c r="C175" s="25"/>
      <c r="D175" s="25"/>
      <c r="E175" s="25"/>
      <c r="F175" s="25"/>
      <c r="G175" s="25"/>
      <c r="H175" s="25"/>
      <c r="I175" s="25"/>
    </row>
    <row r="176" spans="1:22">
      <c r="A176" s="25"/>
      <c r="B176" s="25"/>
      <c r="C176" s="25"/>
      <c r="D176" s="25"/>
      <c r="E176" s="25"/>
      <c r="F176" s="25"/>
      <c r="G176" s="25"/>
      <c r="H176" s="25"/>
      <c r="I176" s="25"/>
    </row>
    <row r="177" spans="1:9">
      <c r="A177" s="25"/>
      <c r="B177" s="25"/>
      <c r="C177" s="25"/>
      <c r="D177" s="25"/>
      <c r="E177" s="25"/>
      <c r="F177" s="25"/>
      <c r="G177" s="25"/>
      <c r="H177" s="25"/>
      <c r="I177" s="25"/>
    </row>
    <row r="178" spans="1:9">
      <c r="A178" s="25"/>
      <c r="B178" s="25"/>
      <c r="C178" s="25"/>
      <c r="D178" s="25"/>
      <c r="E178" s="25"/>
      <c r="F178" s="25"/>
      <c r="G178" s="25"/>
      <c r="H178" s="25"/>
      <c r="I178" s="25"/>
    </row>
    <row r="179" spans="1:9">
      <c r="A179" s="25"/>
      <c r="B179" s="25"/>
      <c r="C179" s="25"/>
      <c r="D179" s="25"/>
      <c r="E179" s="25"/>
      <c r="F179" s="25"/>
      <c r="G179" s="25"/>
      <c r="H179" s="25"/>
      <c r="I179" s="25"/>
    </row>
    <row r="180" spans="1:9">
      <c r="A180" s="25"/>
      <c r="B180" s="25"/>
      <c r="C180" s="25"/>
      <c r="D180" s="25"/>
      <c r="E180" s="25"/>
      <c r="F180" s="25"/>
      <c r="G180" s="25"/>
      <c r="H180" s="25"/>
      <c r="I180" s="25"/>
    </row>
    <row r="181" spans="1:9">
      <c r="A181" s="25"/>
      <c r="B181" s="25"/>
      <c r="C181" s="25"/>
      <c r="D181" s="25"/>
      <c r="E181" s="25"/>
      <c r="F181" s="25"/>
      <c r="G181" s="25"/>
      <c r="H181" s="25"/>
      <c r="I181" s="25"/>
    </row>
    <row r="182" spans="1:9">
      <c r="A182" s="25"/>
      <c r="B182" s="25"/>
      <c r="C182" s="25"/>
      <c r="D182" s="25"/>
      <c r="E182" s="25"/>
      <c r="F182" s="25"/>
      <c r="G182" s="25"/>
      <c r="H182" s="25"/>
      <c r="I182" s="25"/>
    </row>
    <row r="183" spans="1:9">
      <c r="A183" s="25"/>
      <c r="B183" s="25"/>
      <c r="C183" s="25"/>
      <c r="D183" s="25"/>
      <c r="E183" s="25"/>
      <c r="F183" s="25"/>
      <c r="G183" s="25"/>
      <c r="H183" s="25"/>
      <c r="I183" s="25"/>
    </row>
    <row r="184" spans="1:9">
      <c r="A184" s="25"/>
      <c r="B184" s="25"/>
      <c r="C184" s="25"/>
      <c r="D184" s="25"/>
      <c r="E184" s="25"/>
      <c r="F184" s="25"/>
      <c r="G184" s="25"/>
      <c r="H184" s="25"/>
      <c r="I184" s="25"/>
    </row>
    <row r="185" spans="1:9">
      <c r="A185" s="25"/>
      <c r="B185" s="25"/>
      <c r="C185" s="25"/>
      <c r="D185" s="25"/>
      <c r="E185" s="25"/>
      <c r="F185" s="25"/>
      <c r="G185" s="25"/>
      <c r="H185" s="25"/>
      <c r="I185" s="25"/>
    </row>
    <row r="186" spans="1:9">
      <c r="A186" s="25"/>
      <c r="B186" s="25"/>
      <c r="C186" s="25"/>
      <c r="D186" s="25"/>
      <c r="E186" s="25"/>
      <c r="F186" s="25"/>
      <c r="G186" s="25"/>
      <c r="H186" s="25"/>
      <c r="I186" s="25"/>
    </row>
    <row r="187" spans="1:9">
      <c r="A187" s="25"/>
      <c r="B187" s="25"/>
      <c r="C187" s="25"/>
      <c r="D187" s="25"/>
      <c r="E187" s="25"/>
      <c r="F187" s="25"/>
      <c r="G187" s="25"/>
      <c r="H187" s="25"/>
      <c r="I187" s="25"/>
    </row>
    <row r="188" spans="1:9">
      <c r="A188" s="25"/>
      <c r="B188" s="25"/>
      <c r="C188" s="25"/>
      <c r="D188" s="25"/>
      <c r="E188" s="25"/>
      <c r="F188" s="25"/>
      <c r="G188" s="25"/>
      <c r="H188" s="25"/>
      <c r="I188" s="25"/>
    </row>
    <row r="189" spans="1:9">
      <c r="A189" s="25"/>
      <c r="B189" s="25"/>
      <c r="C189" s="25"/>
      <c r="D189" s="25"/>
      <c r="E189" s="25"/>
      <c r="F189" s="25"/>
      <c r="G189" s="25"/>
      <c r="H189" s="25"/>
      <c r="I189" s="25"/>
    </row>
    <row r="190" spans="1:9">
      <c r="A190" s="25"/>
      <c r="B190" s="25"/>
      <c r="C190" s="25"/>
      <c r="D190" s="25"/>
      <c r="E190" s="25"/>
      <c r="F190" s="25"/>
      <c r="G190" s="25"/>
      <c r="H190" s="25"/>
      <c r="I190" s="25"/>
    </row>
    <row r="191" spans="1:9">
      <c r="A191" s="25"/>
      <c r="B191" s="25"/>
      <c r="C191" s="25"/>
      <c r="D191" s="25"/>
      <c r="E191" s="25"/>
      <c r="F191" s="25"/>
      <c r="G191" s="25"/>
      <c r="H191" s="25"/>
      <c r="I191" s="25"/>
    </row>
    <row r="192" spans="1:9">
      <c r="A192" s="25"/>
      <c r="B192" s="25"/>
      <c r="C192" s="25"/>
      <c r="D192" s="25"/>
      <c r="E192" s="25"/>
      <c r="F192" s="25"/>
      <c r="G192" s="25"/>
      <c r="H192" s="25"/>
      <c r="I192" s="25"/>
    </row>
    <row r="193" spans="1:9">
      <c r="A193" s="25"/>
      <c r="B193" s="25"/>
      <c r="C193" s="25"/>
      <c r="D193" s="25"/>
      <c r="E193" s="25"/>
      <c r="F193" s="25"/>
      <c r="G193" s="25"/>
      <c r="H193" s="25"/>
      <c r="I193" s="25"/>
    </row>
    <row r="194" spans="1:9">
      <c r="A194" s="25"/>
      <c r="B194" s="25"/>
      <c r="C194" s="25"/>
      <c r="D194" s="25"/>
      <c r="E194" s="25"/>
      <c r="F194" s="25"/>
      <c r="G194" s="25"/>
      <c r="H194" s="25"/>
      <c r="I194" s="25"/>
    </row>
    <row r="195" spans="1:9">
      <c r="A195" s="25"/>
      <c r="B195" s="25"/>
      <c r="C195" s="25"/>
      <c r="D195" s="25"/>
      <c r="E195" s="25"/>
      <c r="F195" s="25"/>
      <c r="G195" s="25"/>
      <c r="H195" s="25"/>
      <c r="I195" s="25"/>
    </row>
    <row r="196" spans="1:9">
      <c r="A196" s="25"/>
      <c r="B196" s="25"/>
      <c r="C196" s="25"/>
      <c r="D196" s="25"/>
      <c r="E196" s="25"/>
      <c r="F196" s="25"/>
      <c r="G196" s="25"/>
      <c r="H196" s="25"/>
      <c r="I196" s="25"/>
    </row>
    <row r="197" spans="1:9">
      <c r="A197" s="25"/>
      <c r="B197" s="25"/>
      <c r="C197" s="25"/>
      <c r="D197" s="25"/>
      <c r="E197" s="25"/>
      <c r="F197" s="25"/>
      <c r="G197" s="25"/>
      <c r="H197" s="25"/>
      <c r="I197" s="25"/>
    </row>
    <row r="198" spans="1:9">
      <c r="A198" s="25"/>
      <c r="B198" s="25"/>
      <c r="C198" s="25"/>
      <c r="D198" s="25"/>
      <c r="E198" s="25"/>
      <c r="F198" s="25"/>
      <c r="G198" s="25"/>
      <c r="H198" s="25"/>
      <c r="I198" s="25"/>
    </row>
    <row r="199" spans="1:9">
      <c r="A199" s="25"/>
      <c r="B199" s="25"/>
      <c r="C199" s="25"/>
      <c r="D199" s="25"/>
      <c r="E199" s="25"/>
      <c r="F199" s="25"/>
      <c r="G199" s="25"/>
      <c r="H199" s="25"/>
      <c r="I199" s="25"/>
    </row>
    <row r="200" spans="1:9">
      <c r="A200" s="25"/>
      <c r="B200" s="25"/>
      <c r="C200" s="25"/>
      <c r="D200" s="25"/>
      <c r="E200" s="25"/>
      <c r="F200" s="25"/>
      <c r="G200" s="25"/>
      <c r="H200" s="25"/>
      <c r="I200" s="25"/>
    </row>
    <row r="201" spans="1:9">
      <c r="A201" s="25"/>
      <c r="B201" s="25"/>
      <c r="C201" s="25"/>
      <c r="D201" s="25"/>
      <c r="E201" s="25"/>
      <c r="F201" s="25"/>
      <c r="G201" s="25"/>
      <c r="H201" s="25"/>
      <c r="I201" s="25"/>
    </row>
    <row r="202" spans="1:9">
      <c r="A202" s="25"/>
      <c r="B202" s="25"/>
      <c r="C202" s="25"/>
      <c r="D202" s="25"/>
      <c r="E202" s="25"/>
      <c r="F202" s="25"/>
      <c r="G202" s="25"/>
      <c r="H202" s="25"/>
      <c r="I202" s="25"/>
    </row>
    <row r="203" spans="1:9">
      <c r="A203" s="25"/>
      <c r="B203" s="25"/>
      <c r="C203" s="25"/>
      <c r="D203" s="25"/>
      <c r="E203" s="25"/>
      <c r="F203" s="25"/>
      <c r="G203" s="25"/>
      <c r="H203" s="25"/>
      <c r="I203" s="25"/>
    </row>
    <row r="204" spans="1:9">
      <c r="A204" s="25"/>
      <c r="B204" s="25"/>
      <c r="C204" s="25"/>
      <c r="D204" s="25"/>
      <c r="E204" s="25"/>
      <c r="F204" s="25"/>
      <c r="G204" s="25"/>
      <c r="H204" s="25"/>
      <c r="I204" s="25"/>
    </row>
    <row r="205" spans="1:9">
      <c r="A205" s="25"/>
      <c r="B205" s="25"/>
      <c r="C205" s="25"/>
      <c r="D205" s="25"/>
      <c r="E205" s="25"/>
      <c r="F205" s="25"/>
      <c r="G205" s="25"/>
      <c r="H205" s="25"/>
      <c r="I205" s="25"/>
    </row>
    <row r="206" spans="1:9">
      <c r="A206" s="25"/>
      <c r="B206" s="25"/>
      <c r="C206" s="25"/>
      <c r="D206" s="25"/>
      <c r="E206" s="25"/>
      <c r="F206" s="25"/>
      <c r="G206" s="25"/>
      <c r="H206" s="25"/>
      <c r="I206" s="25"/>
    </row>
    <row r="207" spans="1:9">
      <c r="A207" s="25"/>
      <c r="B207" s="25"/>
      <c r="C207" s="25"/>
      <c r="D207" s="25"/>
      <c r="E207" s="25"/>
      <c r="F207" s="25"/>
      <c r="G207" s="25"/>
      <c r="H207" s="25"/>
      <c r="I207" s="25"/>
    </row>
    <row r="208" spans="1:9">
      <c r="A208" s="25"/>
      <c r="B208" s="25"/>
      <c r="C208" s="25"/>
      <c r="D208" s="25"/>
      <c r="E208" s="25"/>
      <c r="F208" s="25"/>
      <c r="G208" s="25"/>
      <c r="H208" s="25"/>
      <c r="I208" s="25"/>
    </row>
    <row r="209" spans="1:9">
      <c r="A209" s="25"/>
      <c r="B209" s="25"/>
      <c r="C209" s="25"/>
      <c r="D209" s="25"/>
      <c r="E209" s="25"/>
      <c r="F209" s="25"/>
      <c r="G209" s="25"/>
      <c r="H209" s="25"/>
      <c r="I209" s="25"/>
    </row>
    <row r="210" spans="1:9">
      <c r="A210" s="25"/>
      <c r="B210" s="25"/>
      <c r="C210" s="25"/>
      <c r="D210" s="25"/>
      <c r="E210" s="25"/>
      <c r="F210" s="25"/>
      <c r="G210" s="25"/>
      <c r="H210" s="25"/>
      <c r="I210" s="25"/>
    </row>
    <row r="211" spans="1:9">
      <c r="A211" s="25"/>
      <c r="B211" s="25"/>
      <c r="C211" s="25"/>
      <c r="D211" s="25"/>
      <c r="E211" s="25"/>
      <c r="F211" s="25"/>
      <c r="G211" s="25"/>
      <c r="H211" s="25"/>
      <c r="I211" s="25"/>
    </row>
    <row r="212" spans="1:9">
      <c r="A212" s="25"/>
      <c r="B212" s="25"/>
      <c r="C212" s="25"/>
      <c r="D212" s="25"/>
      <c r="E212" s="25"/>
      <c r="F212" s="25"/>
      <c r="G212" s="25"/>
      <c r="H212" s="25"/>
      <c r="I212" s="25"/>
    </row>
    <row r="213" spans="1:9">
      <c r="A213" s="25"/>
      <c r="B213" s="25"/>
      <c r="C213" s="25"/>
      <c r="D213" s="25"/>
      <c r="E213" s="25"/>
      <c r="F213" s="25"/>
      <c r="G213" s="25"/>
      <c r="H213" s="25"/>
      <c r="I213" s="25"/>
    </row>
    <row r="214" spans="1:9">
      <c r="A214" s="25"/>
      <c r="B214" s="25"/>
      <c r="C214" s="25"/>
      <c r="D214" s="25"/>
      <c r="E214" s="25"/>
      <c r="F214" s="25"/>
      <c r="G214" s="25"/>
      <c r="H214" s="25"/>
      <c r="I214" s="25"/>
    </row>
  </sheetData>
  <mergeCells count="344">
    <mergeCell ref="B168:C168"/>
    <mergeCell ref="O168:P168"/>
    <mergeCell ref="A169:C169"/>
    <mergeCell ref="N169:P169"/>
    <mergeCell ref="B170:C170"/>
    <mergeCell ref="O170:P170"/>
    <mergeCell ref="B165:C165"/>
    <mergeCell ref="O165:P165"/>
    <mergeCell ref="B166:C166"/>
    <mergeCell ref="O166:P166"/>
    <mergeCell ref="B167:C167"/>
    <mergeCell ref="O167:P167"/>
    <mergeCell ref="B162:C162"/>
    <mergeCell ref="O162:P162"/>
    <mergeCell ref="B163:C163"/>
    <mergeCell ref="O163:P163"/>
    <mergeCell ref="B164:C164"/>
    <mergeCell ref="O164:P164"/>
    <mergeCell ref="B159:C159"/>
    <mergeCell ref="O159:P159"/>
    <mergeCell ref="B160:C160"/>
    <mergeCell ref="O160:P160"/>
    <mergeCell ref="B161:C161"/>
    <mergeCell ref="O161:P161"/>
    <mergeCell ref="B156:C156"/>
    <mergeCell ref="O156:P156"/>
    <mergeCell ref="B157:C157"/>
    <mergeCell ref="O157:P157"/>
    <mergeCell ref="B158:C158"/>
    <mergeCell ref="O158:P158"/>
    <mergeCell ref="B153:C153"/>
    <mergeCell ref="O153:P153"/>
    <mergeCell ref="B154:C154"/>
    <mergeCell ref="O154:P154"/>
    <mergeCell ref="B155:C155"/>
    <mergeCell ref="O155:P155"/>
    <mergeCell ref="B150:C150"/>
    <mergeCell ref="O150:P150"/>
    <mergeCell ref="B151:C151"/>
    <mergeCell ref="O151:P151"/>
    <mergeCell ref="B152:C152"/>
    <mergeCell ref="O152:P152"/>
    <mergeCell ref="B147:C147"/>
    <mergeCell ref="O147:P147"/>
    <mergeCell ref="B148:C148"/>
    <mergeCell ref="O148:P148"/>
    <mergeCell ref="B149:C149"/>
    <mergeCell ref="O149:P149"/>
    <mergeCell ref="B144:C144"/>
    <mergeCell ref="O144:P144"/>
    <mergeCell ref="B145:C145"/>
    <mergeCell ref="O145:P145"/>
    <mergeCell ref="B146:C146"/>
    <mergeCell ref="O146:P146"/>
    <mergeCell ref="B141:C141"/>
    <mergeCell ref="O141:P141"/>
    <mergeCell ref="B142:C142"/>
    <mergeCell ref="O142:P142"/>
    <mergeCell ref="B143:C143"/>
    <mergeCell ref="O143:P143"/>
    <mergeCell ref="B138:C138"/>
    <mergeCell ref="O138:P138"/>
    <mergeCell ref="B139:C139"/>
    <mergeCell ref="O139:P139"/>
    <mergeCell ref="B140:C140"/>
    <mergeCell ref="O140:P140"/>
    <mergeCell ref="B135:C135"/>
    <mergeCell ref="O135:P135"/>
    <mergeCell ref="B136:C136"/>
    <mergeCell ref="O136:P136"/>
    <mergeCell ref="B137:C137"/>
    <mergeCell ref="O137:P137"/>
    <mergeCell ref="B132:C132"/>
    <mergeCell ref="O132:P132"/>
    <mergeCell ref="B133:C133"/>
    <mergeCell ref="O133:P133"/>
    <mergeCell ref="B134:C134"/>
    <mergeCell ref="O134:P134"/>
    <mergeCell ref="B129:C129"/>
    <mergeCell ref="O129:P129"/>
    <mergeCell ref="B130:C130"/>
    <mergeCell ref="O130:P130"/>
    <mergeCell ref="B131:C131"/>
    <mergeCell ref="O131:P131"/>
    <mergeCell ref="B126:C126"/>
    <mergeCell ref="O126:P126"/>
    <mergeCell ref="B127:C127"/>
    <mergeCell ref="O127:P127"/>
    <mergeCell ref="B128:C128"/>
    <mergeCell ref="O128:P128"/>
    <mergeCell ref="B123:C123"/>
    <mergeCell ref="O123:P123"/>
    <mergeCell ref="B124:C124"/>
    <mergeCell ref="O124:P124"/>
    <mergeCell ref="B125:C125"/>
    <mergeCell ref="O125:P125"/>
    <mergeCell ref="B120:C120"/>
    <mergeCell ref="O120:P120"/>
    <mergeCell ref="B121:C121"/>
    <mergeCell ref="O121:P121"/>
    <mergeCell ref="B122:C122"/>
    <mergeCell ref="O122:P122"/>
    <mergeCell ref="B117:C117"/>
    <mergeCell ref="O117:P117"/>
    <mergeCell ref="B118:C118"/>
    <mergeCell ref="O118:P118"/>
    <mergeCell ref="B119:C119"/>
    <mergeCell ref="O119:P119"/>
    <mergeCell ref="B114:C114"/>
    <mergeCell ref="O114:P114"/>
    <mergeCell ref="B115:C115"/>
    <mergeCell ref="O115:P115"/>
    <mergeCell ref="B116:C116"/>
    <mergeCell ref="O116:P116"/>
    <mergeCell ref="B111:C111"/>
    <mergeCell ref="O111:P111"/>
    <mergeCell ref="B112:C112"/>
    <mergeCell ref="O112:P112"/>
    <mergeCell ref="B113:C113"/>
    <mergeCell ref="O113:P113"/>
    <mergeCell ref="B108:C108"/>
    <mergeCell ref="O108:P108"/>
    <mergeCell ref="B109:C109"/>
    <mergeCell ref="O109:P109"/>
    <mergeCell ref="B110:C110"/>
    <mergeCell ref="O110:P110"/>
    <mergeCell ref="B105:C105"/>
    <mergeCell ref="O105:P105"/>
    <mergeCell ref="B106:C106"/>
    <mergeCell ref="O106:P106"/>
    <mergeCell ref="B107:C107"/>
    <mergeCell ref="O107:P107"/>
    <mergeCell ref="B102:C102"/>
    <mergeCell ref="O102:P102"/>
    <mergeCell ref="B103:C103"/>
    <mergeCell ref="O103:P103"/>
    <mergeCell ref="B104:C104"/>
    <mergeCell ref="O104:P104"/>
    <mergeCell ref="B99:C99"/>
    <mergeCell ref="O99:P99"/>
    <mergeCell ref="B100:C100"/>
    <mergeCell ref="O100:P100"/>
    <mergeCell ref="B101:C101"/>
    <mergeCell ref="O101:P101"/>
    <mergeCell ref="B96:C96"/>
    <mergeCell ref="O96:P96"/>
    <mergeCell ref="B97:C97"/>
    <mergeCell ref="O97:P97"/>
    <mergeCell ref="B98:C98"/>
    <mergeCell ref="O98:P98"/>
    <mergeCell ref="B93:C93"/>
    <mergeCell ref="O93:P93"/>
    <mergeCell ref="B94:C94"/>
    <mergeCell ref="O94:P94"/>
    <mergeCell ref="B95:C95"/>
    <mergeCell ref="O95:P95"/>
    <mergeCell ref="B90:C90"/>
    <mergeCell ref="O90:P90"/>
    <mergeCell ref="B91:C91"/>
    <mergeCell ref="O91:P91"/>
    <mergeCell ref="B92:C92"/>
    <mergeCell ref="O92:P92"/>
    <mergeCell ref="B87:C87"/>
    <mergeCell ref="O87:P87"/>
    <mergeCell ref="B88:C88"/>
    <mergeCell ref="O88:P88"/>
    <mergeCell ref="B89:C89"/>
    <mergeCell ref="O89:P89"/>
    <mergeCell ref="B84:C84"/>
    <mergeCell ref="O84:P84"/>
    <mergeCell ref="B85:C85"/>
    <mergeCell ref="O85:P85"/>
    <mergeCell ref="B86:C86"/>
    <mergeCell ref="O86:P86"/>
    <mergeCell ref="B81:C81"/>
    <mergeCell ref="O81:P81"/>
    <mergeCell ref="B82:C82"/>
    <mergeCell ref="O82:P82"/>
    <mergeCell ref="B83:C83"/>
    <mergeCell ref="O83:P83"/>
    <mergeCell ref="B78:C78"/>
    <mergeCell ref="O78:P78"/>
    <mergeCell ref="B79:C79"/>
    <mergeCell ref="O79:P79"/>
    <mergeCell ref="B80:C80"/>
    <mergeCell ref="O80:P80"/>
    <mergeCell ref="B75:C75"/>
    <mergeCell ref="O75:P75"/>
    <mergeCell ref="B76:C76"/>
    <mergeCell ref="O76:P76"/>
    <mergeCell ref="B77:C77"/>
    <mergeCell ref="O77:P77"/>
    <mergeCell ref="B72:C72"/>
    <mergeCell ref="O72:P72"/>
    <mergeCell ref="B73:C73"/>
    <mergeCell ref="O73:P73"/>
    <mergeCell ref="B74:C74"/>
    <mergeCell ref="O74:P74"/>
    <mergeCell ref="B69:C69"/>
    <mergeCell ref="O69:P69"/>
    <mergeCell ref="B70:C70"/>
    <mergeCell ref="O70:P70"/>
    <mergeCell ref="B71:C71"/>
    <mergeCell ref="O71:P71"/>
    <mergeCell ref="B66:C66"/>
    <mergeCell ref="O66:P66"/>
    <mergeCell ref="B67:C67"/>
    <mergeCell ref="O67:P67"/>
    <mergeCell ref="B68:C68"/>
    <mergeCell ref="O68:P68"/>
    <mergeCell ref="B63:C63"/>
    <mergeCell ref="O63:P63"/>
    <mergeCell ref="B64:C64"/>
    <mergeCell ref="O64:P64"/>
    <mergeCell ref="B65:C65"/>
    <mergeCell ref="O65:P65"/>
    <mergeCell ref="B60:C60"/>
    <mergeCell ref="O60:P60"/>
    <mergeCell ref="B61:C61"/>
    <mergeCell ref="O61:P61"/>
    <mergeCell ref="B62:C62"/>
    <mergeCell ref="O62:P62"/>
    <mergeCell ref="B57:C57"/>
    <mergeCell ref="O57:P57"/>
    <mergeCell ref="B58:C58"/>
    <mergeCell ref="O58:P58"/>
    <mergeCell ref="B59:C59"/>
    <mergeCell ref="O59:P59"/>
    <mergeCell ref="B54:C54"/>
    <mergeCell ref="O54:P54"/>
    <mergeCell ref="B55:C55"/>
    <mergeCell ref="O55:P55"/>
    <mergeCell ref="B56:C56"/>
    <mergeCell ref="O56:P56"/>
    <mergeCell ref="B51:C51"/>
    <mergeCell ref="O51:P51"/>
    <mergeCell ref="B52:C52"/>
    <mergeCell ref="O52:P52"/>
    <mergeCell ref="B53:C53"/>
    <mergeCell ref="O53:P53"/>
    <mergeCell ref="B48:C48"/>
    <mergeCell ref="O48:P48"/>
    <mergeCell ref="B49:C49"/>
    <mergeCell ref="O49:P49"/>
    <mergeCell ref="B50:C50"/>
    <mergeCell ref="O50:P50"/>
    <mergeCell ref="B45:C45"/>
    <mergeCell ref="O45:P45"/>
    <mergeCell ref="B46:C46"/>
    <mergeCell ref="O46:P46"/>
    <mergeCell ref="B47:C47"/>
    <mergeCell ref="O47:P47"/>
    <mergeCell ref="B42:C42"/>
    <mergeCell ref="O42:P42"/>
    <mergeCell ref="B43:C43"/>
    <mergeCell ref="O43:P43"/>
    <mergeCell ref="B44:C44"/>
    <mergeCell ref="O44:P44"/>
    <mergeCell ref="B39:C39"/>
    <mergeCell ref="O39:P39"/>
    <mergeCell ref="B40:C40"/>
    <mergeCell ref="O40:P40"/>
    <mergeCell ref="B41:C41"/>
    <mergeCell ref="O41:P41"/>
    <mergeCell ref="B36:C36"/>
    <mergeCell ref="O36:P36"/>
    <mergeCell ref="B37:C37"/>
    <mergeCell ref="O37:P37"/>
    <mergeCell ref="B38:C38"/>
    <mergeCell ref="O38:P38"/>
    <mergeCell ref="B33:C33"/>
    <mergeCell ref="O33:P33"/>
    <mergeCell ref="B34:C34"/>
    <mergeCell ref="O34:P34"/>
    <mergeCell ref="B35:C35"/>
    <mergeCell ref="O35:P35"/>
    <mergeCell ref="B30:C30"/>
    <mergeCell ref="O30:P30"/>
    <mergeCell ref="B31:C31"/>
    <mergeCell ref="O31:P31"/>
    <mergeCell ref="B32:C32"/>
    <mergeCell ref="O32:P32"/>
    <mergeCell ref="B27:C27"/>
    <mergeCell ref="O27:P27"/>
    <mergeCell ref="B28:C28"/>
    <mergeCell ref="O28:P28"/>
    <mergeCell ref="B29:C29"/>
    <mergeCell ref="O29:P29"/>
    <mergeCell ref="B25:C25"/>
    <mergeCell ref="O25:P25"/>
    <mergeCell ref="B26:C26"/>
    <mergeCell ref="O26:P26"/>
    <mergeCell ref="B22:C22"/>
    <mergeCell ref="O22:P22"/>
    <mergeCell ref="A8:C8"/>
    <mergeCell ref="N8:P8"/>
    <mergeCell ref="B23:C23"/>
    <mergeCell ref="O23:P23"/>
    <mergeCell ref="B19:C19"/>
    <mergeCell ref="O19:P19"/>
    <mergeCell ref="B20:C20"/>
    <mergeCell ref="O20:P20"/>
    <mergeCell ref="B21:C21"/>
    <mergeCell ref="O21:P21"/>
    <mergeCell ref="O16:P16"/>
    <mergeCell ref="B17:C17"/>
    <mergeCell ref="O17:P17"/>
    <mergeCell ref="B18:C18"/>
    <mergeCell ref="O18:P18"/>
    <mergeCell ref="O13:P13"/>
    <mergeCell ref="O15:P15"/>
    <mergeCell ref="O10:P10"/>
    <mergeCell ref="B11:C11"/>
    <mergeCell ref="O11:P11"/>
    <mergeCell ref="B12:C12"/>
    <mergeCell ref="O12:P12"/>
    <mergeCell ref="B10:C10"/>
    <mergeCell ref="B13:C13"/>
    <mergeCell ref="B24:C24"/>
    <mergeCell ref="O24:P24"/>
    <mergeCell ref="B16:C16"/>
    <mergeCell ref="H1:I1"/>
    <mergeCell ref="B4:I4"/>
    <mergeCell ref="N4:V4"/>
    <mergeCell ref="N6:P6"/>
    <mergeCell ref="Q6:R6"/>
    <mergeCell ref="S6:T6"/>
    <mergeCell ref="U6:V6"/>
    <mergeCell ref="O7:P7"/>
    <mergeCell ref="B9:C9"/>
    <mergeCell ref="O9:P9"/>
    <mergeCell ref="U1:V1"/>
    <mergeCell ref="B2:I2"/>
    <mergeCell ref="N2:V2"/>
    <mergeCell ref="B3:I3"/>
    <mergeCell ref="N3:V3"/>
    <mergeCell ref="A6:C6"/>
    <mergeCell ref="D6:E6"/>
    <mergeCell ref="F6:G6"/>
    <mergeCell ref="H6:I6"/>
    <mergeCell ref="B7:C7"/>
    <mergeCell ref="B14:C14"/>
    <mergeCell ref="O14:P14"/>
    <mergeCell ref="B15:C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topLeftCell="A64" workbookViewId="0">
      <selection activeCell="C75" sqref="C75"/>
    </sheetView>
  </sheetViews>
  <sheetFormatPr defaultRowHeight="15"/>
  <cols>
    <col min="1" max="1" width="43.42578125" style="22" customWidth="1"/>
    <col min="2" max="2" width="9.140625" style="21"/>
    <col min="3" max="3" width="14.5703125" style="20" customWidth="1"/>
    <col min="4" max="4" width="14.5703125" style="21" customWidth="1"/>
    <col min="5" max="16384" width="9.140625" style="21"/>
  </cols>
  <sheetData>
    <row r="1" spans="1:4" ht="12.75" customHeight="1">
      <c r="A1" s="211" t="s">
        <v>159</v>
      </c>
      <c r="B1" s="211"/>
      <c r="C1" s="211"/>
      <c r="D1" s="211"/>
    </row>
    <row r="2" spans="1:4" ht="12.75" customHeight="1">
      <c r="A2" s="211" t="s">
        <v>160</v>
      </c>
      <c r="B2" s="211"/>
      <c r="C2" s="211"/>
      <c r="D2" s="211"/>
    </row>
    <row r="3" spans="1:4" ht="12.75" customHeight="1">
      <c r="A3" s="211" t="s">
        <v>161</v>
      </c>
      <c r="B3" s="211"/>
      <c r="C3" s="211"/>
      <c r="D3" s="211"/>
    </row>
    <row r="4" spans="1:4" ht="12.75" customHeight="1">
      <c r="A4" s="211" t="s">
        <v>162</v>
      </c>
      <c r="B4" s="211"/>
      <c r="C4" s="211"/>
      <c r="D4" s="211"/>
    </row>
    <row r="5" spans="1:4">
      <c r="A5" s="208" t="s">
        <v>158</v>
      </c>
      <c r="B5" s="208"/>
      <c r="C5" s="208"/>
      <c r="D5" s="208"/>
    </row>
    <row r="6" spans="1:4">
      <c r="A6" s="211" t="s">
        <v>163</v>
      </c>
      <c r="B6" s="211"/>
      <c r="C6" s="211"/>
      <c r="D6" s="211"/>
    </row>
    <row r="7" spans="1:4" ht="12" customHeight="1">
      <c r="A7" s="208" t="s">
        <v>275</v>
      </c>
      <c r="B7" s="208"/>
      <c r="C7" s="208"/>
      <c r="D7" s="208"/>
    </row>
    <row r="8" spans="1:4" ht="12" customHeight="1">
      <c r="A8" s="70" t="s">
        <v>463</v>
      </c>
      <c r="B8" s="26" t="s">
        <v>158</v>
      </c>
      <c r="C8" s="30" t="s">
        <v>158</v>
      </c>
      <c r="D8" s="26" t="s">
        <v>158</v>
      </c>
    </row>
    <row r="9" spans="1:4" ht="12" customHeight="1">
      <c r="A9" s="70" t="s">
        <v>465</v>
      </c>
      <c r="B9" s="55"/>
      <c r="C9" s="30"/>
      <c r="D9" s="55"/>
    </row>
    <row r="10" spans="1:4" ht="12" customHeight="1">
      <c r="A10" s="208" t="s">
        <v>164</v>
      </c>
      <c r="B10" s="208"/>
      <c r="C10" s="208"/>
      <c r="D10" s="208"/>
    </row>
    <row r="11" spans="1:4" ht="12" customHeight="1">
      <c r="A11" s="208" t="s">
        <v>462</v>
      </c>
      <c r="B11" s="208"/>
      <c r="C11" s="208"/>
      <c r="D11" s="208"/>
    </row>
    <row r="12" spans="1:4" ht="12" customHeight="1">
      <c r="A12" s="208" t="s">
        <v>337</v>
      </c>
      <c r="B12" s="208"/>
      <c r="C12" s="208"/>
      <c r="D12" s="208"/>
    </row>
    <row r="13" spans="1:4" ht="12" customHeight="1">
      <c r="A13" s="208" t="s">
        <v>165</v>
      </c>
      <c r="B13" s="208"/>
      <c r="C13" s="208"/>
      <c r="D13" s="208"/>
    </row>
    <row r="14" spans="1:4" ht="24.75" customHeight="1">
      <c r="A14" s="209" t="s">
        <v>464</v>
      </c>
      <c r="B14" s="210"/>
      <c r="C14" s="210"/>
      <c r="D14" s="210"/>
    </row>
    <row r="15" spans="1:4">
      <c r="A15" s="52" t="s">
        <v>158</v>
      </c>
      <c r="B15" s="26" t="s">
        <v>158</v>
      </c>
      <c r="C15" s="30" t="s">
        <v>158</v>
      </c>
      <c r="D15" s="27" t="s">
        <v>158</v>
      </c>
    </row>
    <row r="16" spans="1:4" ht="14.25" customHeight="1">
      <c r="A16" s="206" t="s">
        <v>166</v>
      </c>
      <c r="B16" s="206"/>
      <c r="C16" s="206"/>
      <c r="D16" s="206"/>
    </row>
    <row r="17" spans="1:4" ht="10.5" customHeight="1">
      <c r="A17" s="207" t="s">
        <v>467</v>
      </c>
      <c r="B17" s="207"/>
      <c r="C17" s="207"/>
      <c r="D17" s="207"/>
    </row>
    <row r="18" spans="1:4">
      <c r="A18" s="12" t="s">
        <v>158</v>
      </c>
      <c r="B18" s="26" t="s">
        <v>158</v>
      </c>
      <c r="C18" s="30" t="s">
        <v>158</v>
      </c>
      <c r="D18" s="26" t="s">
        <v>158</v>
      </c>
    </row>
    <row r="19" spans="1:4" ht="12.75" customHeight="1">
      <c r="A19" s="53" t="s">
        <v>158</v>
      </c>
      <c r="B19" s="26" t="s">
        <v>158</v>
      </c>
      <c r="C19" s="30" t="s">
        <v>158</v>
      </c>
      <c r="D19" s="27" t="s">
        <v>167</v>
      </c>
    </row>
    <row r="20" spans="1:4" ht="36">
      <c r="A20" s="51" t="s">
        <v>168</v>
      </c>
      <c r="B20" s="13" t="s">
        <v>169</v>
      </c>
      <c r="C20" s="31" t="s">
        <v>137</v>
      </c>
      <c r="D20" s="13" t="s">
        <v>136</v>
      </c>
    </row>
    <row r="21" spans="1:4" ht="15" customHeight="1">
      <c r="A21" s="203" t="s">
        <v>170</v>
      </c>
      <c r="B21" s="204"/>
      <c r="C21" s="204"/>
      <c r="D21" s="205"/>
    </row>
    <row r="22" spans="1:4" ht="15" customHeight="1">
      <c r="A22" s="19" t="s">
        <v>171</v>
      </c>
      <c r="B22" s="14" t="s">
        <v>158</v>
      </c>
      <c r="C22" s="32" t="s">
        <v>158</v>
      </c>
      <c r="D22" s="15" t="s">
        <v>158</v>
      </c>
    </row>
    <row r="23" spans="1:4" ht="15" customHeight="1">
      <c r="A23" s="18" t="s">
        <v>147</v>
      </c>
      <c r="B23" s="16" t="s">
        <v>172</v>
      </c>
      <c r="C23" s="45">
        <f>[1]F1!$E$37</f>
        <v>3713153.5150600006</v>
      </c>
      <c r="D23" s="59">
        <v>2590982</v>
      </c>
    </row>
    <row r="24" spans="1:4" ht="15" customHeight="1">
      <c r="A24" s="18" t="s">
        <v>173</v>
      </c>
      <c r="B24" s="16" t="s">
        <v>174</v>
      </c>
      <c r="C24" s="45"/>
      <c r="D24" s="59">
        <v>321750</v>
      </c>
    </row>
    <row r="25" spans="1:4" ht="15" customHeight="1">
      <c r="A25" s="18" t="s">
        <v>142</v>
      </c>
      <c r="B25" s="16" t="s">
        <v>175</v>
      </c>
      <c r="C25" s="45"/>
      <c r="D25" s="59"/>
    </row>
    <row r="26" spans="1:4" ht="27.75" customHeight="1">
      <c r="A26" s="18" t="s">
        <v>176</v>
      </c>
      <c r="B26" s="16" t="s">
        <v>177</v>
      </c>
      <c r="C26" s="45"/>
      <c r="D26" s="59"/>
    </row>
    <row r="27" spans="1:4" ht="15" customHeight="1">
      <c r="A27" s="18" t="s">
        <v>178</v>
      </c>
      <c r="B27" s="16" t="s">
        <v>179</v>
      </c>
      <c r="C27" s="45">
        <f>[2]F1!$E$32</f>
        <v>663032.99645000009</v>
      </c>
      <c r="D27" s="59">
        <v>41193</v>
      </c>
    </row>
    <row r="28" spans="1:4" ht="15" customHeight="1">
      <c r="A28" s="18" t="s">
        <v>180</v>
      </c>
      <c r="B28" s="16" t="s">
        <v>181</v>
      </c>
      <c r="C28" s="45">
        <f>[2]F1!$E$30</f>
        <v>194904.84044</v>
      </c>
      <c r="D28" s="59">
        <v>6836103</v>
      </c>
    </row>
    <row r="29" spans="1:4" ht="24" customHeight="1">
      <c r="A29" s="18" t="s">
        <v>182</v>
      </c>
      <c r="B29" s="16" t="s">
        <v>183</v>
      </c>
      <c r="C29" s="45">
        <f>[2]F1!$E$29</f>
        <v>1005966.1641999999</v>
      </c>
      <c r="D29" s="59">
        <v>508950</v>
      </c>
    </row>
    <row r="30" spans="1:4" ht="15" customHeight="1">
      <c r="A30" s="18" t="s">
        <v>184</v>
      </c>
      <c r="B30" s="16" t="s">
        <v>185</v>
      </c>
      <c r="C30" s="45">
        <f>[2]F1!$E$34</f>
        <v>76787.12851000001</v>
      </c>
      <c r="D30" s="59">
        <v>104415</v>
      </c>
    </row>
    <row r="31" spans="1:4">
      <c r="A31" s="18" t="s">
        <v>37</v>
      </c>
      <c r="B31" s="16" t="s">
        <v>186</v>
      </c>
      <c r="C31" s="45">
        <f>[2]F1!$E$28</f>
        <v>37955.086779999998</v>
      </c>
      <c r="D31" s="59">
        <v>40442</v>
      </c>
    </row>
    <row r="32" spans="1:4" ht="15" customHeight="1">
      <c r="A32" s="18" t="s">
        <v>44</v>
      </c>
      <c r="B32" s="16" t="s">
        <v>187</v>
      </c>
      <c r="C32" s="45">
        <f>[2]F1!$E$31+[2]F1!$E$35+[2]F1!$E$36</f>
        <v>33214861.749529995</v>
      </c>
      <c r="D32" s="59">
        <v>43493024</v>
      </c>
    </row>
    <row r="33" spans="1:4" ht="24" customHeight="1">
      <c r="A33" s="19" t="s">
        <v>188</v>
      </c>
      <c r="B33" s="13">
        <v>100</v>
      </c>
      <c r="C33" s="33">
        <f>SUM(C23:C32)</f>
        <v>38906661.480969995</v>
      </c>
      <c r="D33" s="33">
        <f>SUM(D23:D32)</f>
        <v>53936859</v>
      </c>
    </row>
    <row r="34" spans="1:4" ht="24" customHeight="1">
      <c r="A34" s="18" t="s">
        <v>189</v>
      </c>
      <c r="B34" s="14">
        <v>101</v>
      </c>
      <c r="C34" s="32"/>
      <c r="D34" s="59">
        <v>5000</v>
      </c>
    </row>
    <row r="35" spans="1:4" ht="15" customHeight="1">
      <c r="A35" s="19" t="s">
        <v>190</v>
      </c>
      <c r="B35" s="13" t="s">
        <v>158</v>
      </c>
      <c r="C35" s="33" t="s">
        <v>158</v>
      </c>
      <c r="D35" s="60" t="s">
        <v>158</v>
      </c>
    </row>
    <row r="36" spans="1:4" ht="15" customHeight="1">
      <c r="A36" s="18" t="s">
        <v>173</v>
      </c>
      <c r="B36" s="14">
        <v>110</v>
      </c>
      <c r="C36" s="32"/>
      <c r="D36" s="59">
        <v>3074007</v>
      </c>
    </row>
    <row r="37" spans="1:4" ht="15" customHeight="1">
      <c r="A37" s="18" t="s">
        <v>142</v>
      </c>
      <c r="B37" s="14">
        <v>111</v>
      </c>
      <c r="C37" s="32"/>
      <c r="D37" s="59"/>
    </row>
    <row r="38" spans="1:4" ht="24" customHeight="1">
      <c r="A38" s="18" t="s">
        <v>176</v>
      </c>
      <c r="B38" s="14">
        <v>112</v>
      </c>
      <c r="C38" s="73"/>
      <c r="D38" s="72"/>
    </row>
    <row r="39" spans="1:4" ht="15" customHeight="1">
      <c r="A39" s="18" t="s">
        <v>178</v>
      </c>
      <c r="B39" s="14">
        <v>113</v>
      </c>
      <c r="C39" s="73">
        <f>[2]F1!$E$20</f>
        <v>29204796.932250001</v>
      </c>
      <c r="D39" s="72">
        <v>18216673</v>
      </c>
    </row>
    <row r="40" spans="1:4" ht="15" customHeight="1">
      <c r="A40" s="18" t="s">
        <v>191</v>
      </c>
      <c r="B40" s="14">
        <v>114</v>
      </c>
      <c r="C40" s="73">
        <f>[2]F1!$E$18</f>
        <v>4890543.7098099999</v>
      </c>
      <c r="D40" s="72"/>
    </row>
    <row r="41" spans="1:4" ht="24" customHeight="1">
      <c r="A41" s="18" t="s">
        <v>192</v>
      </c>
      <c r="B41" s="14">
        <v>115</v>
      </c>
      <c r="C41" s="73"/>
      <c r="D41" s="72"/>
    </row>
    <row r="42" spans="1:4" ht="15" customHeight="1">
      <c r="A42" s="18" t="s">
        <v>193</v>
      </c>
      <c r="B42" s="14">
        <v>116</v>
      </c>
      <c r="C42" s="45">
        <f>[2]F1!$E$15+[2]F1!$E$16+[2]F1!$E$17</f>
        <v>531902585.27301997</v>
      </c>
      <c r="D42" s="59">
        <v>266788073</v>
      </c>
    </row>
    <row r="43" spans="1:4" ht="15" customHeight="1">
      <c r="A43" s="18" t="s">
        <v>194</v>
      </c>
      <c r="B43" s="14">
        <v>117</v>
      </c>
      <c r="C43" s="45"/>
      <c r="D43" s="59"/>
    </row>
    <row r="44" spans="1:4" ht="15" customHeight="1">
      <c r="A44" s="18" t="s">
        <v>59</v>
      </c>
      <c r="B44" s="14">
        <v>118</v>
      </c>
      <c r="C44" s="45">
        <f>[2]F1!$E$11</f>
        <v>691739.37492000009</v>
      </c>
      <c r="D44" s="59">
        <v>2434012</v>
      </c>
    </row>
    <row r="45" spans="1:4" ht="15" customHeight="1">
      <c r="A45" s="18" t="s">
        <v>195</v>
      </c>
      <c r="B45" s="14">
        <v>119</v>
      </c>
      <c r="C45" s="45"/>
      <c r="D45" s="59"/>
    </row>
    <row r="46" spans="1:4" ht="15" customHeight="1">
      <c r="A46" s="18" t="s">
        <v>138</v>
      </c>
      <c r="B46" s="14">
        <v>120</v>
      </c>
      <c r="C46" s="45"/>
      <c r="D46" s="59"/>
    </row>
    <row r="47" spans="1:4" ht="15" customHeight="1">
      <c r="A47" s="18" t="s">
        <v>61</v>
      </c>
      <c r="B47" s="14">
        <v>121</v>
      </c>
      <c r="C47" s="45">
        <f>[2]F1!$E$12</f>
        <v>485196.84993999999</v>
      </c>
      <c r="D47" s="59">
        <v>239864</v>
      </c>
    </row>
    <row r="48" spans="1:4" ht="15" customHeight="1">
      <c r="A48" s="18" t="s">
        <v>64</v>
      </c>
      <c r="B48" s="14">
        <v>122</v>
      </c>
      <c r="C48" s="45"/>
      <c r="D48" s="59"/>
    </row>
    <row r="49" spans="1:4" ht="15" customHeight="1">
      <c r="A49" s="18" t="s">
        <v>66</v>
      </c>
      <c r="B49" s="14">
        <v>123</v>
      </c>
      <c r="C49" s="45">
        <f>[2]F1!$E$19+[2]F1!$E$24</f>
        <v>3825473.6451799995</v>
      </c>
      <c r="D49" s="59">
        <f>17615831-D40</f>
        <v>17615831</v>
      </c>
    </row>
    <row r="50" spans="1:4" ht="24" customHeight="1">
      <c r="A50" s="19" t="s">
        <v>196</v>
      </c>
      <c r="B50" s="13">
        <v>200</v>
      </c>
      <c r="C50" s="33">
        <f>SUM(C36:C49)</f>
        <v>571000335.78511989</v>
      </c>
      <c r="D50" s="33">
        <f>SUM(D36:D49)</f>
        <v>308368460</v>
      </c>
    </row>
    <row r="51" spans="1:4" ht="15" customHeight="1">
      <c r="A51" s="19" t="s">
        <v>197</v>
      </c>
      <c r="B51" s="13" t="s">
        <v>158</v>
      </c>
      <c r="C51" s="33">
        <f>C33+C50</f>
        <v>609906997.26608992</v>
      </c>
      <c r="D51" s="33">
        <f>D33+D50+D34</f>
        <v>362310319</v>
      </c>
    </row>
    <row r="52" spans="1:4" ht="15" customHeight="1">
      <c r="A52" s="203" t="s">
        <v>198</v>
      </c>
      <c r="B52" s="204"/>
      <c r="C52" s="204"/>
      <c r="D52" s="205"/>
    </row>
    <row r="53" spans="1:4" ht="15" customHeight="1">
      <c r="A53" s="19" t="s">
        <v>199</v>
      </c>
      <c r="B53" s="13" t="s">
        <v>158</v>
      </c>
      <c r="C53" s="31" t="s">
        <v>158</v>
      </c>
      <c r="D53" s="13" t="s">
        <v>158</v>
      </c>
    </row>
    <row r="54" spans="1:4">
      <c r="A54" s="18" t="s">
        <v>200</v>
      </c>
      <c r="B54" s="14">
        <v>210</v>
      </c>
      <c r="C54" s="32">
        <f>[2]F1!$E$73</f>
        <v>8530291.3424000014</v>
      </c>
      <c r="D54" s="59">
        <v>2525404</v>
      </c>
    </row>
    <row r="55" spans="1:4" ht="15" customHeight="1">
      <c r="A55" s="18" t="s">
        <v>142</v>
      </c>
      <c r="B55" s="14">
        <v>211</v>
      </c>
      <c r="C55" s="32"/>
      <c r="D55" s="59"/>
    </row>
    <row r="56" spans="1:4" ht="15" customHeight="1">
      <c r="A56" s="18" t="s">
        <v>76</v>
      </c>
      <c r="B56" s="14">
        <v>212</v>
      </c>
      <c r="C56" s="32"/>
      <c r="D56" s="59"/>
    </row>
    <row r="57" spans="1:4" ht="24" customHeight="1">
      <c r="A57" s="18" t="s">
        <v>201</v>
      </c>
      <c r="B57" s="14">
        <v>213</v>
      </c>
      <c r="C57" s="32">
        <f>[2]F1!$E$79+[2]F1!$E$83</f>
        <v>469418.94300000003</v>
      </c>
      <c r="D57" s="59">
        <v>777452</v>
      </c>
    </row>
    <row r="58" spans="1:4" ht="15" customHeight="1">
      <c r="A58" s="18" t="s">
        <v>202</v>
      </c>
      <c r="B58" s="14">
        <v>214</v>
      </c>
      <c r="C58" s="32"/>
      <c r="D58" s="59"/>
    </row>
    <row r="59" spans="1:4" ht="24" customHeight="1">
      <c r="A59" s="18" t="s">
        <v>203</v>
      </c>
      <c r="B59" s="14">
        <v>215</v>
      </c>
      <c r="C59" s="32"/>
      <c r="D59" s="59"/>
    </row>
    <row r="60" spans="1:4" ht="15" customHeight="1">
      <c r="A60" s="18" t="s">
        <v>204</v>
      </c>
      <c r="B60" s="14">
        <v>216</v>
      </c>
      <c r="C60" s="32"/>
      <c r="D60" s="59"/>
    </row>
    <row r="61" spans="1:4" ht="15" customHeight="1">
      <c r="A61" s="18" t="s">
        <v>205</v>
      </c>
      <c r="B61" s="14">
        <v>217</v>
      </c>
      <c r="C61" s="32">
        <f>[2]F1!$E$81</f>
        <v>28461.949000000001</v>
      </c>
      <c r="D61" s="59">
        <v>52679</v>
      </c>
    </row>
    <row r="62" spans="1:4" ht="24" customHeight="1">
      <c r="A62" s="19" t="s">
        <v>206</v>
      </c>
      <c r="B62" s="13">
        <v>300</v>
      </c>
      <c r="C62" s="33">
        <f>SUM(C54:C61)</f>
        <v>9028172.2344000004</v>
      </c>
      <c r="D62" s="33">
        <f>SUM(D54:D61)</f>
        <v>3355535</v>
      </c>
    </row>
    <row r="63" spans="1:4" ht="24" customHeight="1">
      <c r="A63" s="18" t="s">
        <v>207</v>
      </c>
      <c r="B63" s="14">
        <v>301</v>
      </c>
      <c r="C63" s="32"/>
      <c r="D63" s="15"/>
    </row>
    <row r="64" spans="1:4" ht="15" customHeight="1">
      <c r="A64" s="19" t="s">
        <v>208</v>
      </c>
      <c r="B64" s="13" t="s">
        <v>158</v>
      </c>
      <c r="C64" s="33" t="s">
        <v>158</v>
      </c>
      <c r="D64" s="17" t="s">
        <v>158</v>
      </c>
    </row>
    <row r="65" spans="1:4">
      <c r="A65" s="18" t="s">
        <v>200</v>
      </c>
      <c r="B65" s="14">
        <v>310</v>
      </c>
      <c r="C65" s="32">
        <f>[2]F1!$E$61</f>
        <v>320875810.31196004</v>
      </c>
      <c r="D65" s="15">
        <v>107832387</v>
      </c>
    </row>
    <row r="66" spans="1:4" ht="15" customHeight="1">
      <c r="A66" s="18" t="s">
        <v>142</v>
      </c>
      <c r="B66" s="14">
        <v>311</v>
      </c>
      <c r="C66" s="32"/>
      <c r="D66" s="15"/>
    </row>
    <row r="67" spans="1:4" ht="15" customHeight="1">
      <c r="A67" s="18" t="s">
        <v>209</v>
      </c>
      <c r="B67" s="14">
        <v>312</v>
      </c>
      <c r="C67" s="32"/>
      <c r="D67" s="15"/>
    </row>
    <row r="68" spans="1:4" ht="24" customHeight="1">
      <c r="A68" s="18" t="s">
        <v>210</v>
      </c>
      <c r="B68" s="14">
        <v>313</v>
      </c>
      <c r="C68" s="32"/>
      <c r="D68" s="15"/>
    </row>
    <row r="69" spans="1:4" ht="15" customHeight="1">
      <c r="A69" s="18" t="s">
        <v>211</v>
      </c>
      <c r="B69" s="14">
        <v>314</v>
      </c>
      <c r="C69" s="32"/>
      <c r="D69" s="15"/>
    </row>
    <row r="70" spans="1:4" ht="15" customHeight="1">
      <c r="A70" s="18" t="s">
        <v>106</v>
      </c>
      <c r="B70" s="14">
        <v>315</v>
      </c>
      <c r="C70" s="32"/>
      <c r="D70" s="15"/>
    </row>
    <row r="71" spans="1:4" ht="15" customHeight="1">
      <c r="A71" s="18" t="s">
        <v>155</v>
      </c>
      <c r="B71" s="14">
        <v>316</v>
      </c>
      <c r="C71" s="32"/>
      <c r="D71" s="15"/>
    </row>
    <row r="72" spans="1:4" ht="24" customHeight="1">
      <c r="A72" s="19" t="s">
        <v>212</v>
      </c>
      <c r="B72" s="13">
        <v>400</v>
      </c>
      <c r="C72" s="33">
        <f>SUM(C65:C71)</f>
        <v>320875810.31196004</v>
      </c>
      <c r="D72" s="33">
        <f>SUM(D65:D71)</f>
        <v>107832387</v>
      </c>
    </row>
    <row r="73" spans="1:4" ht="15" customHeight="1">
      <c r="A73" s="19" t="s">
        <v>213</v>
      </c>
      <c r="B73" s="13" t="s">
        <v>158</v>
      </c>
      <c r="C73" s="33" t="s">
        <v>158</v>
      </c>
      <c r="D73" s="17" t="s">
        <v>158</v>
      </c>
    </row>
    <row r="74" spans="1:4" ht="15" customHeight="1">
      <c r="A74" s="18" t="s">
        <v>214</v>
      </c>
      <c r="B74" s="14">
        <v>410</v>
      </c>
      <c r="C74" s="32">
        <f>[1]F1!$E$45</f>
        <v>255364386.44572002</v>
      </c>
      <c r="D74" s="59">
        <v>233946269</v>
      </c>
    </row>
    <row r="75" spans="1:4" ht="15" customHeight="1">
      <c r="A75" s="18" t="s">
        <v>148</v>
      </c>
      <c r="B75" s="14">
        <v>411</v>
      </c>
      <c r="C75" s="32"/>
      <c r="D75" s="59"/>
    </row>
    <row r="76" spans="1:4" ht="15" customHeight="1">
      <c r="A76" s="18" t="s">
        <v>215</v>
      </c>
      <c r="B76" s="14">
        <v>412</v>
      </c>
      <c r="C76" s="32"/>
      <c r="D76" s="59"/>
    </row>
    <row r="77" spans="1:4">
      <c r="A77" s="18" t="s">
        <v>112</v>
      </c>
      <c r="B77" s="14">
        <v>413</v>
      </c>
      <c r="C77" s="32">
        <f>[2]F1!$E$53</f>
        <v>19086597.909000002</v>
      </c>
      <c r="D77" s="59">
        <v>19086598</v>
      </c>
    </row>
    <row r="78" spans="1:4" ht="15" customHeight="1">
      <c r="A78" s="18" t="s">
        <v>216</v>
      </c>
      <c r="B78" s="14">
        <v>414</v>
      </c>
      <c r="C78" s="32">
        <f>[2]F1!$E$55</f>
        <v>5552030.3650099998</v>
      </c>
      <c r="D78" s="59">
        <v>-1910470</v>
      </c>
    </row>
    <row r="79" spans="1:4" ht="24" customHeight="1">
      <c r="A79" s="18" t="s">
        <v>217</v>
      </c>
      <c r="B79" s="14">
        <v>420</v>
      </c>
      <c r="C79" s="32">
        <f>SUM(C74:C78)</f>
        <v>280003014.71973002</v>
      </c>
      <c r="D79" s="32">
        <f>SUM(D74:D78)</f>
        <v>251122397</v>
      </c>
    </row>
    <row r="80" spans="1:4" ht="15" customHeight="1">
      <c r="A80" s="18" t="s">
        <v>151</v>
      </c>
      <c r="B80" s="14">
        <v>421</v>
      </c>
      <c r="C80" s="32"/>
      <c r="D80" s="15"/>
    </row>
    <row r="81" spans="1:6" ht="15" customHeight="1">
      <c r="A81" s="19" t="s">
        <v>218</v>
      </c>
      <c r="B81" s="13">
        <v>500</v>
      </c>
      <c r="C81" s="33">
        <f>C79</f>
        <v>280003014.71973002</v>
      </c>
      <c r="D81" s="33">
        <f>D79</f>
        <v>251122397</v>
      </c>
    </row>
    <row r="82" spans="1:6" ht="24" customHeight="1">
      <c r="A82" s="19" t="s">
        <v>219</v>
      </c>
      <c r="B82" s="13" t="s">
        <v>158</v>
      </c>
      <c r="C82" s="33">
        <f>C72+C81+C62</f>
        <v>609906997.26609015</v>
      </c>
      <c r="D82" s="33">
        <f>D72+D81+D62</f>
        <v>362310319</v>
      </c>
    </row>
    <row r="83" spans="1:6" hidden="1">
      <c r="A83" s="53" t="s">
        <v>158</v>
      </c>
      <c r="B83" s="26" t="s">
        <v>158</v>
      </c>
      <c r="C83" s="30">
        <f>C51-C82</f>
        <v>0</v>
      </c>
      <c r="D83" s="30">
        <f>D51-D82</f>
        <v>0</v>
      </c>
    </row>
    <row r="84" spans="1:6">
      <c r="A84" s="53" t="s">
        <v>158</v>
      </c>
      <c r="B84" s="26" t="s">
        <v>158</v>
      </c>
      <c r="C84" s="76">
        <f>C51-C82</f>
        <v>0</v>
      </c>
      <c r="D84" s="76">
        <f>D51-D82</f>
        <v>0</v>
      </c>
    </row>
    <row r="85" spans="1:6" s="35" customFormat="1">
      <c r="A85" s="75" t="s">
        <v>468</v>
      </c>
      <c r="B85" s="36" t="s">
        <v>158</v>
      </c>
      <c r="C85" s="74" t="s">
        <v>158</v>
      </c>
      <c r="D85" s="54" t="s">
        <v>158</v>
      </c>
      <c r="E85" s="54"/>
      <c r="F85" s="54"/>
    </row>
    <row r="86" spans="1:6" s="35" customFormat="1">
      <c r="A86" s="36" t="s">
        <v>220</v>
      </c>
      <c r="B86" s="36" t="s">
        <v>158</v>
      </c>
      <c r="C86" s="42" t="s">
        <v>221</v>
      </c>
      <c r="D86" s="54" t="s">
        <v>158</v>
      </c>
      <c r="E86" s="54"/>
      <c r="F86" s="54"/>
    </row>
    <row r="87" spans="1:6" s="35" customFormat="1">
      <c r="A87" s="74" t="s">
        <v>222</v>
      </c>
      <c r="B87" s="36" t="s">
        <v>158</v>
      </c>
      <c r="C87" s="74" t="s">
        <v>158</v>
      </c>
      <c r="D87" s="54" t="s">
        <v>158</v>
      </c>
      <c r="E87" s="54"/>
      <c r="F87" s="54"/>
    </row>
    <row r="88" spans="1:6" s="35" customFormat="1">
      <c r="A88" s="36" t="s">
        <v>223</v>
      </c>
      <c r="B88" s="36" t="s">
        <v>158</v>
      </c>
      <c r="C88" s="42" t="s">
        <v>221</v>
      </c>
      <c r="D88" s="54" t="s">
        <v>158</v>
      </c>
      <c r="E88" s="54"/>
      <c r="F88" s="54"/>
    </row>
    <row r="89" spans="1:6" s="35" customFormat="1">
      <c r="A89" s="54" t="s">
        <v>224</v>
      </c>
      <c r="B89" s="54" t="s">
        <v>158</v>
      </c>
      <c r="C89" s="54" t="s">
        <v>158</v>
      </c>
      <c r="D89" s="54" t="s">
        <v>158</v>
      </c>
      <c r="E89" s="54"/>
      <c r="F89" s="54"/>
    </row>
    <row r="90" spans="1:6">
      <c r="A90" s="21"/>
      <c r="B90" s="20"/>
      <c r="C90" s="21"/>
    </row>
    <row r="91" spans="1:6" s="35" customFormat="1">
      <c r="C91" s="50"/>
      <c r="D91" s="50"/>
    </row>
  </sheetData>
  <mergeCells count="16">
    <mergeCell ref="A6:D6"/>
    <mergeCell ref="A7:D7"/>
    <mergeCell ref="A10:D10"/>
    <mergeCell ref="A11:D11"/>
    <mergeCell ref="A1:D1"/>
    <mergeCell ref="A2:D2"/>
    <mergeCell ref="A3:D3"/>
    <mergeCell ref="A4:D4"/>
    <mergeCell ref="A5:D5"/>
    <mergeCell ref="A52:D52"/>
    <mergeCell ref="A16:D16"/>
    <mergeCell ref="A17:D17"/>
    <mergeCell ref="A21:D21"/>
    <mergeCell ref="A12:D12"/>
    <mergeCell ref="A13:D13"/>
    <mergeCell ref="A14:D14"/>
  </mergeCells>
  <pageMargins left="0.7" right="0.22" top="0.33" bottom="0.34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7"/>
  <sheetViews>
    <sheetView tabSelected="1" topLeftCell="A34" workbookViewId="0">
      <selection activeCell="F13" sqref="F1:I1048576"/>
    </sheetView>
  </sheetViews>
  <sheetFormatPr defaultRowHeight="15"/>
  <cols>
    <col min="1" max="1" width="45.140625" style="21" customWidth="1"/>
    <col min="2" max="2" width="9.140625" style="21"/>
    <col min="3" max="4" width="13.85546875" style="21" customWidth="1"/>
    <col min="5" max="16384" width="9.140625" style="21"/>
  </cols>
  <sheetData>
    <row r="1" spans="1:4" ht="12.75" customHeight="1">
      <c r="A1" s="28" t="s">
        <v>158</v>
      </c>
      <c r="B1" s="216" t="s">
        <v>225</v>
      </c>
      <c r="C1" s="216"/>
      <c r="D1" s="216"/>
    </row>
    <row r="2" spans="1:4" ht="12.75" customHeight="1">
      <c r="A2" s="28" t="s">
        <v>158</v>
      </c>
      <c r="B2" s="216" t="s">
        <v>160</v>
      </c>
      <c r="C2" s="216"/>
      <c r="D2" s="216"/>
    </row>
    <row r="3" spans="1:4" ht="12.75" customHeight="1">
      <c r="A3" s="28" t="s">
        <v>158</v>
      </c>
      <c r="B3" s="216" t="s">
        <v>161</v>
      </c>
      <c r="C3" s="216"/>
      <c r="D3" s="216"/>
    </row>
    <row r="4" spans="1:4" ht="12.75" customHeight="1">
      <c r="A4" s="28" t="s">
        <v>158</v>
      </c>
      <c r="B4" s="216" t="s">
        <v>162</v>
      </c>
      <c r="C4" s="216"/>
      <c r="D4" s="216"/>
    </row>
    <row r="5" spans="1:4">
      <c r="A5" s="28" t="s">
        <v>158</v>
      </c>
      <c r="B5" s="217" t="s">
        <v>158</v>
      </c>
      <c r="C5" s="217"/>
      <c r="D5" s="217"/>
    </row>
    <row r="6" spans="1:4">
      <c r="A6" s="28" t="s">
        <v>158</v>
      </c>
      <c r="B6" s="216" t="s">
        <v>226</v>
      </c>
      <c r="C6" s="216"/>
      <c r="D6" s="216"/>
    </row>
    <row r="7" spans="1:4">
      <c r="A7" s="28" t="s">
        <v>158</v>
      </c>
      <c r="B7" s="29" t="s">
        <v>158</v>
      </c>
      <c r="C7" s="2" t="s">
        <v>158</v>
      </c>
      <c r="D7" s="2" t="s">
        <v>158</v>
      </c>
    </row>
    <row r="8" spans="1:4">
      <c r="A8" s="208" t="s">
        <v>275</v>
      </c>
      <c r="B8" s="208"/>
      <c r="C8" s="208"/>
      <c r="D8" s="208"/>
    </row>
    <row r="9" spans="1:4">
      <c r="A9" s="29" t="s">
        <v>158</v>
      </c>
      <c r="B9" s="28" t="s">
        <v>158</v>
      </c>
      <c r="C9" s="1" t="s">
        <v>158</v>
      </c>
      <c r="D9" s="1" t="s">
        <v>158</v>
      </c>
    </row>
    <row r="10" spans="1:4">
      <c r="A10" s="212" t="s">
        <v>227</v>
      </c>
      <c r="B10" s="212"/>
      <c r="C10" s="212"/>
      <c r="D10" s="212"/>
    </row>
    <row r="11" spans="1:4">
      <c r="A11" s="207" t="s">
        <v>467</v>
      </c>
      <c r="B11" s="207"/>
      <c r="C11" s="207"/>
      <c r="D11" s="207"/>
    </row>
    <row r="12" spans="1:4">
      <c r="A12" s="28" t="s">
        <v>158</v>
      </c>
      <c r="B12" s="28" t="s">
        <v>158</v>
      </c>
      <c r="C12" s="1" t="s">
        <v>158</v>
      </c>
      <c r="D12" s="2" t="s">
        <v>167</v>
      </c>
    </row>
    <row r="13" spans="1:4" ht="24">
      <c r="A13" s="4" t="s">
        <v>228</v>
      </c>
      <c r="B13" s="4" t="s">
        <v>169</v>
      </c>
      <c r="C13" s="5" t="s">
        <v>229</v>
      </c>
      <c r="D13" s="5" t="s">
        <v>230</v>
      </c>
    </row>
    <row r="14" spans="1:4">
      <c r="A14" s="3" t="s">
        <v>231</v>
      </c>
      <c r="B14" s="9" t="s">
        <v>172</v>
      </c>
      <c r="C14" s="8">
        <f>[2]F2!$E$11</f>
        <v>18159440.597089998</v>
      </c>
      <c r="D14" s="8">
        <v>7634387</v>
      </c>
    </row>
    <row r="15" spans="1:4">
      <c r="A15" s="3" t="s">
        <v>232</v>
      </c>
      <c r="B15" s="9" t="s">
        <v>174</v>
      </c>
      <c r="C15" s="8"/>
      <c r="D15" s="8"/>
    </row>
    <row r="16" spans="1:4">
      <c r="A16" s="6" t="s">
        <v>233</v>
      </c>
      <c r="B16" s="11" t="s">
        <v>175</v>
      </c>
      <c r="C16" s="10">
        <f>SUM(C14:C15)</f>
        <v>18159440.597089998</v>
      </c>
      <c r="D16" s="10">
        <f>SUM(D14:D15)</f>
        <v>7634387</v>
      </c>
    </row>
    <row r="17" spans="1:4">
      <c r="A17" s="3" t="s">
        <v>234</v>
      </c>
      <c r="B17" s="9" t="s">
        <v>177</v>
      </c>
      <c r="C17" s="8"/>
      <c r="D17" s="8"/>
    </row>
    <row r="18" spans="1:4">
      <c r="A18" s="3" t="s">
        <v>126</v>
      </c>
      <c r="B18" s="9" t="s">
        <v>179</v>
      </c>
      <c r="C18" s="8">
        <f>-[2]F2!$E$17</f>
        <v>3296205.9847900001</v>
      </c>
      <c r="D18" s="8">
        <v>2459655</v>
      </c>
    </row>
    <row r="19" spans="1:4">
      <c r="A19" s="3" t="s">
        <v>133</v>
      </c>
      <c r="B19" s="9" t="s">
        <v>181</v>
      </c>
      <c r="C19" s="8"/>
      <c r="D19" s="8"/>
    </row>
    <row r="20" spans="1:4">
      <c r="A20" s="3" t="s">
        <v>124</v>
      </c>
      <c r="B20" s="9" t="s">
        <v>183</v>
      </c>
      <c r="C20" s="8"/>
      <c r="D20" s="8"/>
    </row>
    <row r="21" spans="1:4" ht="24">
      <c r="A21" s="6" t="s">
        <v>235</v>
      </c>
      <c r="B21" s="11" t="s">
        <v>236</v>
      </c>
      <c r="C21" s="10">
        <f>C16-C18</f>
        <v>14863234.612299997</v>
      </c>
      <c r="D21" s="10">
        <f>D16-D18</f>
        <v>5174732</v>
      </c>
    </row>
    <row r="22" spans="1:4">
      <c r="A22" s="3" t="s">
        <v>237</v>
      </c>
      <c r="B22" s="9" t="s">
        <v>238</v>
      </c>
      <c r="C22" s="8">
        <f>[1]F2!$E$26</f>
        <v>4647197.8493500007</v>
      </c>
      <c r="D22" s="8">
        <v>3493011</v>
      </c>
    </row>
    <row r="23" spans="1:4">
      <c r="A23" s="3" t="s">
        <v>239</v>
      </c>
      <c r="B23" s="9" t="s">
        <v>240</v>
      </c>
      <c r="C23" s="8">
        <f>-[1]F2!$E$27</f>
        <v>15880737.465269998</v>
      </c>
      <c r="D23" s="8">
        <v>3912389</v>
      </c>
    </row>
    <row r="24" spans="1:4" ht="36">
      <c r="A24" s="3" t="s">
        <v>241</v>
      </c>
      <c r="B24" s="9" t="s">
        <v>242</v>
      </c>
      <c r="C24" s="8"/>
      <c r="D24" s="8"/>
    </row>
    <row r="25" spans="1:4">
      <c r="A25" s="3" t="s">
        <v>243</v>
      </c>
      <c r="B25" s="9" t="s">
        <v>244</v>
      </c>
      <c r="C25" s="8">
        <f>[1]F2!$E$22+[1]F2!$E$28+[1]F2!$E$24</f>
        <v>12233309.901799999</v>
      </c>
      <c r="D25" s="8">
        <v>36679</v>
      </c>
    </row>
    <row r="26" spans="1:4">
      <c r="A26" s="3" t="s">
        <v>245</v>
      </c>
      <c r="B26" s="9" t="s">
        <v>246</v>
      </c>
      <c r="C26" s="8">
        <f>-[1]F2!$E$25</f>
        <v>23853.175039999998</v>
      </c>
      <c r="D26" s="8">
        <v>313607</v>
      </c>
    </row>
    <row r="27" spans="1:4" ht="24">
      <c r="A27" s="6" t="s">
        <v>247</v>
      </c>
      <c r="B27" s="4">
        <v>100</v>
      </c>
      <c r="C27" s="10">
        <f>C21+C22-C23+C25-C26</f>
        <v>15839151.723140001</v>
      </c>
      <c r="D27" s="10">
        <f>D21+D22-D23+D25-D26</f>
        <v>4478426</v>
      </c>
    </row>
    <row r="28" spans="1:4">
      <c r="A28" s="3" t="s">
        <v>248</v>
      </c>
      <c r="B28" s="7">
        <v>101</v>
      </c>
      <c r="C28" s="8">
        <f>-[2]F2!$E$33</f>
        <v>206046.56500999999</v>
      </c>
      <c r="D28" s="8">
        <v>219847</v>
      </c>
    </row>
    <row r="29" spans="1:4" ht="36">
      <c r="A29" s="6" t="s">
        <v>249</v>
      </c>
      <c r="B29" s="4">
        <v>200</v>
      </c>
      <c r="C29" s="10">
        <f>C27-C28</f>
        <v>15633105.158130001</v>
      </c>
      <c r="D29" s="10">
        <f>D27-D28</f>
        <v>4258579</v>
      </c>
    </row>
    <row r="30" spans="1:4" ht="24">
      <c r="A30" s="3" t="s">
        <v>250</v>
      </c>
      <c r="B30" s="7">
        <v>201</v>
      </c>
      <c r="C30" s="8"/>
      <c r="D30" s="8"/>
    </row>
    <row r="31" spans="1:4" ht="24">
      <c r="A31" s="6" t="s">
        <v>251</v>
      </c>
      <c r="B31" s="4">
        <v>300</v>
      </c>
      <c r="C31" s="10">
        <f>C29</f>
        <v>15633105.158130001</v>
      </c>
      <c r="D31" s="10">
        <f>D29</f>
        <v>4258579</v>
      </c>
    </row>
    <row r="32" spans="1:4">
      <c r="A32" s="3" t="s">
        <v>252</v>
      </c>
      <c r="B32" s="7" t="s">
        <v>158</v>
      </c>
      <c r="C32" s="8"/>
      <c r="D32" s="8"/>
    </row>
    <row r="33" spans="1:4">
      <c r="A33" s="3" t="s">
        <v>253</v>
      </c>
      <c r="B33" s="7" t="s">
        <v>158</v>
      </c>
      <c r="C33" s="8"/>
      <c r="D33" s="8"/>
    </row>
    <row r="34" spans="1:4" ht="24">
      <c r="A34" s="6" t="s">
        <v>254</v>
      </c>
      <c r="B34" s="4">
        <v>400</v>
      </c>
      <c r="C34" s="10"/>
      <c r="D34" s="10"/>
    </row>
    <row r="35" spans="1:4">
      <c r="A35" s="213" t="s">
        <v>255</v>
      </c>
      <c r="B35" s="214"/>
      <c r="C35" s="214"/>
      <c r="D35" s="215"/>
    </row>
    <row r="36" spans="1:4">
      <c r="A36" s="3" t="s">
        <v>256</v>
      </c>
      <c r="B36" s="7">
        <v>410</v>
      </c>
      <c r="C36" s="8"/>
      <c r="D36" s="8"/>
    </row>
    <row r="37" spans="1:4" ht="24">
      <c r="A37" s="3" t="s">
        <v>257</v>
      </c>
      <c r="B37" s="7">
        <v>411</v>
      </c>
      <c r="C37" s="8"/>
      <c r="D37" s="8"/>
    </row>
    <row r="38" spans="1:4" ht="36">
      <c r="A38" s="3" t="s">
        <v>258</v>
      </c>
      <c r="B38" s="7">
        <v>412</v>
      </c>
      <c r="C38" s="8"/>
      <c r="D38" s="8"/>
    </row>
    <row r="39" spans="1:4" ht="24">
      <c r="A39" s="3" t="s">
        <v>259</v>
      </c>
      <c r="B39" s="7">
        <v>413</v>
      </c>
      <c r="C39" s="8"/>
      <c r="D39" s="8"/>
    </row>
    <row r="40" spans="1:4" ht="24">
      <c r="A40" s="3" t="s">
        <v>260</v>
      </c>
      <c r="B40" s="7">
        <v>414</v>
      </c>
      <c r="C40" s="8"/>
      <c r="D40" s="8"/>
    </row>
    <row r="41" spans="1:4">
      <c r="A41" s="3" t="s">
        <v>261</v>
      </c>
      <c r="B41" s="7">
        <v>415</v>
      </c>
      <c r="C41" s="8"/>
      <c r="D41" s="8"/>
    </row>
    <row r="42" spans="1:4" ht="24">
      <c r="A42" s="3" t="s">
        <v>262</v>
      </c>
      <c r="B42" s="7">
        <v>416</v>
      </c>
      <c r="C42" s="8"/>
      <c r="D42" s="8"/>
    </row>
    <row r="43" spans="1:4">
      <c r="A43" s="3" t="s">
        <v>263</v>
      </c>
      <c r="B43" s="7">
        <v>417</v>
      </c>
      <c r="C43" s="8"/>
      <c r="D43" s="8"/>
    </row>
    <row r="44" spans="1:4">
      <c r="A44" s="3" t="s">
        <v>264</v>
      </c>
      <c r="B44" s="7">
        <v>418</v>
      </c>
      <c r="C44" s="8"/>
      <c r="D44" s="8"/>
    </row>
    <row r="45" spans="1:4" ht="24">
      <c r="A45" s="3" t="s">
        <v>265</v>
      </c>
      <c r="B45" s="7">
        <v>419</v>
      </c>
      <c r="C45" s="8"/>
      <c r="D45" s="8"/>
    </row>
    <row r="46" spans="1:4" ht="24">
      <c r="A46" s="3" t="s">
        <v>266</v>
      </c>
      <c r="B46" s="7">
        <v>420</v>
      </c>
      <c r="C46" s="8"/>
      <c r="D46" s="8"/>
    </row>
    <row r="47" spans="1:4">
      <c r="A47" s="6" t="s">
        <v>267</v>
      </c>
      <c r="B47" s="4">
        <v>500</v>
      </c>
      <c r="C47" s="10">
        <f>C31</f>
        <v>15633105.158130001</v>
      </c>
      <c r="D47" s="10">
        <f>D31</f>
        <v>4258579</v>
      </c>
    </row>
    <row r="48" spans="1:4">
      <c r="A48" s="3" t="s">
        <v>268</v>
      </c>
      <c r="B48" s="7" t="s">
        <v>158</v>
      </c>
      <c r="C48" s="8" t="s">
        <v>158</v>
      </c>
      <c r="D48" s="8" t="s">
        <v>158</v>
      </c>
    </row>
    <row r="49" spans="1:4">
      <c r="A49" s="3" t="s">
        <v>252</v>
      </c>
      <c r="B49" s="7" t="s">
        <v>158</v>
      </c>
      <c r="C49" s="8"/>
      <c r="D49" s="8"/>
    </row>
    <row r="50" spans="1:4">
      <c r="A50" s="3" t="s">
        <v>269</v>
      </c>
      <c r="B50" s="7" t="s">
        <v>158</v>
      </c>
      <c r="C50" s="8"/>
      <c r="D50" s="8"/>
    </row>
    <row r="51" spans="1:4">
      <c r="A51" s="6" t="s">
        <v>270</v>
      </c>
      <c r="B51" s="4">
        <v>600</v>
      </c>
      <c r="C51" s="10"/>
      <c r="D51" s="10"/>
    </row>
    <row r="52" spans="1:4">
      <c r="A52" s="213" t="s">
        <v>255</v>
      </c>
      <c r="B52" s="214"/>
      <c r="C52" s="214"/>
      <c r="D52" s="215"/>
    </row>
    <row r="53" spans="1:4">
      <c r="A53" s="3" t="s">
        <v>271</v>
      </c>
      <c r="B53" s="7" t="s">
        <v>158</v>
      </c>
      <c r="C53" s="8" t="s">
        <v>158</v>
      </c>
      <c r="D53" s="8" t="s">
        <v>158</v>
      </c>
    </row>
    <row r="54" spans="1:4">
      <c r="A54" s="3" t="s">
        <v>272</v>
      </c>
      <c r="B54" s="7" t="s">
        <v>158</v>
      </c>
      <c r="C54" s="8"/>
      <c r="D54" s="8"/>
    </row>
    <row r="55" spans="1:4">
      <c r="A55" s="3" t="s">
        <v>273</v>
      </c>
      <c r="B55" s="7" t="s">
        <v>158</v>
      </c>
      <c r="C55" s="8"/>
      <c r="D55" s="8"/>
    </row>
    <row r="56" spans="1:4">
      <c r="A56" s="3" t="s">
        <v>274</v>
      </c>
      <c r="B56" s="7" t="s">
        <v>158</v>
      </c>
      <c r="C56" s="8" t="s">
        <v>158</v>
      </c>
      <c r="D56" s="8" t="s">
        <v>158</v>
      </c>
    </row>
    <row r="57" spans="1:4">
      <c r="A57" s="3" t="s">
        <v>272</v>
      </c>
      <c r="B57" s="7" t="s">
        <v>158</v>
      </c>
      <c r="C57" s="8"/>
      <c r="D57" s="8"/>
    </row>
    <row r="58" spans="1:4">
      <c r="A58" s="3" t="s">
        <v>273</v>
      </c>
      <c r="B58" s="7" t="s">
        <v>158</v>
      </c>
      <c r="C58" s="8"/>
      <c r="D58" s="8"/>
    </row>
    <row r="59" spans="1:4">
      <c r="A59" s="28" t="s">
        <v>158</v>
      </c>
      <c r="B59" s="28" t="s">
        <v>158</v>
      </c>
      <c r="C59" s="1" t="s">
        <v>158</v>
      </c>
      <c r="D59" s="1" t="s">
        <v>158</v>
      </c>
    </row>
    <row r="60" spans="1:4">
      <c r="A60" s="28" t="s">
        <v>158</v>
      </c>
      <c r="B60" s="28" t="s">
        <v>158</v>
      </c>
      <c r="C60" s="1" t="s">
        <v>158</v>
      </c>
      <c r="D60" s="1" t="s">
        <v>158</v>
      </c>
    </row>
    <row r="61" spans="1:4" s="35" customFormat="1">
      <c r="A61" s="75" t="s">
        <v>468</v>
      </c>
      <c r="B61" s="36" t="s">
        <v>158</v>
      </c>
      <c r="C61" s="74" t="s">
        <v>158</v>
      </c>
      <c r="D61" s="54" t="s">
        <v>158</v>
      </c>
    </row>
    <row r="62" spans="1:4" s="35" customFormat="1">
      <c r="A62" s="36" t="s">
        <v>220</v>
      </c>
      <c r="B62" s="36" t="s">
        <v>158</v>
      </c>
      <c r="C62" s="42" t="s">
        <v>221</v>
      </c>
      <c r="D62" s="54" t="s">
        <v>158</v>
      </c>
    </row>
    <row r="63" spans="1:4" s="35" customFormat="1">
      <c r="A63" s="74" t="s">
        <v>222</v>
      </c>
      <c r="B63" s="36" t="s">
        <v>158</v>
      </c>
      <c r="C63" s="74" t="s">
        <v>158</v>
      </c>
      <c r="D63" s="54" t="s">
        <v>158</v>
      </c>
    </row>
    <row r="64" spans="1:4" s="35" customFormat="1">
      <c r="A64" s="36" t="s">
        <v>223</v>
      </c>
      <c r="B64" s="36" t="s">
        <v>158</v>
      </c>
      <c r="C64" s="42" t="s">
        <v>221</v>
      </c>
      <c r="D64" s="54" t="s">
        <v>158</v>
      </c>
    </row>
    <row r="65" spans="1:4" s="35" customFormat="1">
      <c r="A65" s="54" t="s">
        <v>224</v>
      </c>
      <c r="B65" s="54" t="s">
        <v>158</v>
      </c>
      <c r="C65" s="54" t="s">
        <v>158</v>
      </c>
      <c r="D65" s="54" t="s">
        <v>158</v>
      </c>
    </row>
    <row r="66" spans="1:4">
      <c r="B66" s="20"/>
    </row>
    <row r="67" spans="1:4" s="35" customFormat="1">
      <c r="C67" s="50"/>
      <c r="D67" s="50"/>
    </row>
  </sheetData>
  <mergeCells count="11">
    <mergeCell ref="B6:D6"/>
    <mergeCell ref="B1:D1"/>
    <mergeCell ref="B2:D2"/>
    <mergeCell ref="B3:D3"/>
    <mergeCell ref="B4:D4"/>
    <mergeCell ref="B5:D5"/>
    <mergeCell ref="A8:D8"/>
    <mergeCell ref="A10:D10"/>
    <mergeCell ref="A11:D11"/>
    <mergeCell ref="A35:D35"/>
    <mergeCell ref="A52:D52"/>
  </mergeCells>
  <pageMargins left="0.70866141732283472" right="0.36" top="0.35" bottom="0.3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9"/>
  <sheetViews>
    <sheetView topLeftCell="A67" workbookViewId="0">
      <selection activeCell="C67" sqref="C67"/>
    </sheetView>
  </sheetViews>
  <sheetFormatPr defaultRowHeight="15"/>
  <cols>
    <col min="1" max="1" width="52.7109375" style="35" customWidth="1"/>
    <col min="2" max="2" width="10.28515625" style="35" customWidth="1"/>
    <col min="3" max="3" width="19.5703125" style="50" customWidth="1"/>
    <col min="4" max="4" width="17.85546875" style="50" customWidth="1"/>
    <col min="5" max="5" width="3.28515625" style="35" customWidth="1"/>
    <col min="6" max="6" width="9.140625" style="35"/>
    <col min="7" max="8" width="9.140625" style="35" customWidth="1"/>
    <col min="9" max="9" width="9.140625" style="35" hidden="1" customWidth="1"/>
    <col min="10" max="10" width="78.140625" style="35" hidden="1" customWidth="1"/>
    <col min="11" max="11" width="11" style="35" hidden="1" customWidth="1"/>
    <col min="12" max="12" width="19.85546875" style="35" customWidth="1"/>
    <col min="13" max="16384" width="9.140625" style="35"/>
  </cols>
  <sheetData>
    <row r="1" spans="1:5" ht="11.25" customHeight="1">
      <c r="A1" s="34" t="s">
        <v>158</v>
      </c>
      <c r="B1" s="225" t="s">
        <v>374</v>
      </c>
      <c r="C1" s="225"/>
      <c r="D1" s="225"/>
      <c r="E1" s="34"/>
    </row>
    <row r="2" spans="1:5" ht="11.25" customHeight="1">
      <c r="A2" s="34" t="s">
        <v>158</v>
      </c>
      <c r="B2" s="225" t="s">
        <v>160</v>
      </c>
      <c r="C2" s="225"/>
      <c r="D2" s="225"/>
      <c r="E2" s="34"/>
    </row>
    <row r="3" spans="1:5" ht="11.25" customHeight="1">
      <c r="A3" s="34" t="s">
        <v>158</v>
      </c>
      <c r="B3" s="225" t="s">
        <v>161</v>
      </c>
      <c r="C3" s="225"/>
      <c r="D3" s="225"/>
      <c r="E3" s="34"/>
    </row>
    <row r="4" spans="1:5" ht="11.25" customHeight="1">
      <c r="A4" s="34" t="s">
        <v>158</v>
      </c>
      <c r="B4" s="225" t="s">
        <v>162</v>
      </c>
      <c r="C4" s="225"/>
      <c r="D4" s="225"/>
      <c r="E4" s="34"/>
    </row>
    <row r="5" spans="1:5">
      <c r="A5" s="34" t="s">
        <v>158</v>
      </c>
      <c r="B5" s="34" t="s">
        <v>158</v>
      </c>
      <c r="C5" s="46" t="s">
        <v>158</v>
      </c>
      <c r="D5" s="56" t="s">
        <v>158</v>
      </c>
      <c r="E5" s="34"/>
    </row>
    <row r="6" spans="1:5">
      <c r="A6" s="34" t="s">
        <v>158</v>
      </c>
      <c r="B6" s="34" t="s">
        <v>158</v>
      </c>
      <c r="C6" s="46" t="s">
        <v>158</v>
      </c>
      <c r="D6" s="56" t="s">
        <v>158</v>
      </c>
      <c r="E6" s="34"/>
    </row>
    <row r="7" spans="1:5">
      <c r="A7" s="34" t="s">
        <v>158</v>
      </c>
      <c r="B7" s="34" t="s">
        <v>158</v>
      </c>
      <c r="C7" s="46" t="s">
        <v>158</v>
      </c>
      <c r="D7" s="56" t="s">
        <v>375</v>
      </c>
      <c r="E7" s="34"/>
    </row>
    <row r="8" spans="1:5">
      <c r="A8" s="34" t="s">
        <v>158</v>
      </c>
      <c r="B8" s="34" t="s">
        <v>158</v>
      </c>
      <c r="C8" s="46" t="s">
        <v>158</v>
      </c>
      <c r="D8" s="56" t="s">
        <v>158</v>
      </c>
      <c r="E8" s="34"/>
    </row>
    <row r="9" spans="1:5" s="21" customFormat="1">
      <c r="A9" s="208" t="s">
        <v>275</v>
      </c>
      <c r="B9" s="226"/>
      <c r="C9" s="226"/>
      <c r="D9" s="226"/>
    </row>
    <row r="10" spans="1:5">
      <c r="A10" s="43" t="s">
        <v>158</v>
      </c>
      <c r="B10" s="34" t="s">
        <v>158</v>
      </c>
      <c r="C10" s="46" t="s">
        <v>158</v>
      </c>
      <c r="D10" s="46" t="s">
        <v>158</v>
      </c>
      <c r="E10" s="34"/>
    </row>
    <row r="11" spans="1:5">
      <c r="A11" s="224" t="s">
        <v>376</v>
      </c>
      <c r="B11" s="224"/>
      <c r="C11" s="224"/>
      <c r="D11" s="224"/>
      <c r="E11" s="34"/>
    </row>
    <row r="12" spans="1:5" s="21" customFormat="1" ht="15" customHeight="1">
      <c r="A12" s="207" t="s">
        <v>467</v>
      </c>
      <c r="B12" s="207"/>
      <c r="C12" s="207"/>
      <c r="D12" s="207"/>
      <c r="E12" s="55"/>
    </row>
    <row r="13" spans="1:5">
      <c r="A13" s="36" t="s">
        <v>158</v>
      </c>
      <c r="B13" s="34" t="s">
        <v>158</v>
      </c>
      <c r="C13" s="46" t="s">
        <v>158</v>
      </c>
      <c r="D13" s="46" t="s">
        <v>158</v>
      </c>
      <c r="E13" s="34"/>
    </row>
    <row r="14" spans="1:5">
      <c r="A14" s="34" t="s">
        <v>158</v>
      </c>
      <c r="B14" s="34" t="s">
        <v>158</v>
      </c>
      <c r="C14" s="46" t="s">
        <v>158</v>
      </c>
      <c r="D14" s="56" t="s">
        <v>377</v>
      </c>
      <c r="E14" s="34"/>
    </row>
    <row r="15" spans="1:5" ht="24">
      <c r="A15" s="38" t="s">
        <v>378</v>
      </c>
      <c r="B15" s="38" t="s">
        <v>169</v>
      </c>
      <c r="C15" s="47" t="s">
        <v>229</v>
      </c>
      <c r="D15" s="47" t="s">
        <v>230</v>
      </c>
    </row>
    <row r="16" spans="1:5">
      <c r="A16" s="221" t="s">
        <v>379</v>
      </c>
      <c r="B16" s="222"/>
      <c r="C16" s="222"/>
      <c r="D16" s="223"/>
    </row>
    <row r="17" spans="1:11" ht="24">
      <c r="A17" s="40" t="s">
        <v>380</v>
      </c>
      <c r="B17" s="44" t="s">
        <v>172</v>
      </c>
      <c r="C17" s="48">
        <f>C20+C21+C22+C23+C24</f>
        <v>19226082.69503998</v>
      </c>
      <c r="D17" s="48">
        <f>D20+D21+D22+D23+D24</f>
        <v>11736550</v>
      </c>
      <c r="J17" s="61" t="s">
        <v>293</v>
      </c>
      <c r="K17" s="62">
        <v>963107.2230399996</v>
      </c>
    </row>
    <row r="18" spans="1:11">
      <c r="A18" s="218" t="s">
        <v>255</v>
      </c>
      <c r="B18" s="219"/>
      <c r="C18" s="219"/>
      <c r="D18" s="220"/>
      <c r="J18" s="63" t="s">
        <v>294</v>
      </c>
      <c r="K18" s="62">
        <v>7178292.6311499998</v>
      </c>
    </row>
    <row r="19" spans="1:11">
      <c r="A19" s="37" t="s">
        <v>381</v>
      </c>
      <c r="B19" s="39" t="s">
        <v>174</v>
      </c>
      <c r="C19" s="49"/>
      <c r="D19" s="49"/>
      <c r="J19" s="64" t="s">
        <v>296</v>
      </c>
      <c r="K19" s="65">
        <v>4374132.6908</v>
      </c>
    </row>
    <row r="20" spans="1:11">
      <c r="A20" s="37" t="s">
        <v>295</v>
      </c>
      <c r="B20" s="39" t="s">
        <v>175</v>
      </c>
      <c r="C20" s="49">
        <f>[2]F3!$AP$14</f>
        <v>16743242.32009</v>
      </c>
      <c r="D20" s="57">
        <v>8277363</v>
      </c>
      <c r="J20" s="64" t="s">
        <v>297</v>
      </c>
      <c r="K20" s="65">
        <v>1597511.7403499999</v>
      </c>
    </row>
    <row r="21" spans="1:11" ht="22.5">
      <c r="A21" s="37" t="s">
        <v>382</v>
      </c>
      <c r="B21" s="39" t="s">
        <v>177</v>
      </c>
      <c r="C21" s="49"/>
      <c r="D21" s="48"/>
      <c r="J21" s="66" t="s">
        <v>461</v>
      </c>
      <c r="K21" s="62">
        <v>78400</v>
      </c>
    </row>
    <row r="22" spans="1:11">
      <c r="A22" s="37" t="s">
        <v>383</v>
      </c>
      <c r="B22" s="39" t="s">
        <v>179</v>
      </c>
      <c r="C22" s="49"/>
      <c r="D22" s="48"/>
      <c r="J22" s="66" t="s">
        <v>298</v>
      </c>
      <c r="K22" s="62">
        <v>911691.93998999987</v>
      </c>
    </row>
    <row r="23" spans="1:11">
      <c r="A23" s="37" t="s">
        <v>384</v>
      </c>
      <c r="B23" s="39" t="s">
        <v>181</v>
      </c>
      <c r="C23" s="49">
        <f>[2]F3!$AP$15</f>
        <v>2404724.2331699999</v>
      </c>
      <c r="D23" s="57">
        <v>2239008</v>
      </c>
      <c r="J23" s="66" t="s">
        <v>299</v>
      </c>
      <c r="K23" s="62">
        <v>6852.4803600000005</v>
      </c>
    </row>
    <row r="24" spans="1:11">
      <c r="A24" s="37" t="s">
        <v>302</v>
      </c>
      <c r="B24" s="39" t="s">
        <v>183</v>
      </c>
      <c r="C24" s="49">
        <f>[2]F3!$AP$37+1</f>
        <v>78116.141779980462</v>
      </c>
      <c r="D24" s="57">
        <v>1220179</v>
      </c>
      <c r="J24" s="66" t="s">
        <v>300</v>
      </c>
      <c r="K24" s="62">
        <v>600567.31999999995</v>
      </c>
    </row>
    <row r="25" spans="1:11">
      <c r="A25" s="40" t="s">
        <v>385</v>
      </c>
      <c r="B25" s="44" t="s">
        <v>236</v>
      </c>
      <c r="C25" s="48">
        <f>C27+C28+C29+C30+C31+C32+C33</f>
        <v>20441329.089650005</v>
      </c>
      <c r="D25" s="48">
        <f>D27+D28+D29+D30+D31+D32+D33</f>
        <v>6347875</v>
      </c>
      <c r="J25" s="64" t="s">
        <v>302</v>
      </c>
      <c r="K25" s="67">
        <v>1206648.2</v>
      </c>
    </row>
    <row r="26" spans="1:11">
      <c r="A26" s="218" t="s">
        <v>255</v>
      </c>
      <c r="B26" s="219"/>
      <c r="C26" s="219"/>
      <c r="D26" s="220"/>
      <c r="J26" s="63" t="s">
        <v>303</v>
      </c>
      <c r="K26" s="67">
        <v>-6215185.4081100002</v>
      </c>
    </row>
    <row r="27" spans="1:11">
      <c r="A27" s="37" t="s">
        <v>304</v>
      </c>
      <c r="B27" s="39" t="s">
        <v>238</v>
      </c>
      <c r="C27" s="49">
        <f>[2]F3!$AP$39</f>
        <v>896938.41361000016</v>
      </c>
      <c r="D27" s="49">
        <v>1359075</v>
      </c>
      <c r="J27" s="64" t="s">
        <v>304</v>
      </c>
      <c r="K27" s="67">
        <v>-2283198.8030699999</v>
      </c>
    </row>
    <row r="28" spans="1:11">
      <c r="A28" s="37" t="s">
        <v>386</v>
      </c>
      <c r="B28" s="39" t="s">
        <v>240</v>
      </c>
      <c r="C28" s="49">
        <f>[2]F3!$AP$40</f>
        <v>470106.97714999999</v>
      </c>
      <c r="D28" s="49">
        <v>280853</v>
      </c>
      <c r="J28" s="64" t="s">
        <v>305</v>
      </c>
      <c r="K28" s="67">
        <v>-215552.7</v>
      </c>
    </row>
    <row r="29" spans="1:11">
      <c r="A29" s="37" t="s">
        <v>387</v>
      </c>
      <c r="B29" s="39" t="s">
        <v>242</v>
      </c>
      <c r="C29" s="49">
        <f>[2]F3!$AP$41</f>
        <v>916838.39519999991</v>
      </c>
      <c r="D29" s="49">
        <v>885059</v>
      </c>
      <c r="J29" s="64" t="s">
        <v>306</v>
      </c>
      <c r="K29" s="67">
        <v>-428791.57004000002</v>
      </c>
    </row>
    <row r="30" spans="1:11">
      <c r="A30" s="37" t="s">
        <v>388</v>
      </c>
      <c r="B30" s="39" t="s">
        <v>244</v>
      </c>
      <c r="C30" s="49">
        <f>[2]F3!$AP$42</f>
        <v>7265813.5869499994</v>
      </c>
      <c r="D30" s="49">
        <v>1979622</v>
      </c>
      <c r="J30" s="64" t="s">
        <v>307</v>
      </c>
      <c r="K30" s="67">
        <v>-1752253.5382000001</v>
      </c>
    </row>
    <row r="31" spans="1:11">
      <c r="A31" s="37" t="s">
        <v>389</v>
      </c>
      <c r="B31" s="39" t="s">
        <v>246</v>
      </c>
      <c r="C31" s="49"/>
      <c r="D31" s="49"/>
      <c r="J31" s="66" t="s">
        <v>308</v>
      </c>
      <c r="K31" s="67">
        <v>-316659.78820000001</v>
      </c>
    </row>
    <row r="32" spans="1:11">
      <c r="A32" s="37" t="s">
        <v>390</v>
      </c>
      <c r="B32" s="39" t="s">
        <v>391</v>
      </c>
      <c r="C32" s="49">
        <f>[2]F3!$AP$51+[2]F3!$AP$52</f>
        <v>1328681.35953</v>
      </c>
      <c r="D32" s="49">
        <v>773503</v>
      </c>
      <c r="J32" s="66" t="s">
        <v>309</v>
      </c>
      <c r="K32" s="67">
        <v>-1435593.75</v>
      </c>
    </row>
    <row r="33" spans="1:11">
      <c r="A33" s="37" t="s">
        <v>314</v>
      </c>
      <c r="B33" s="39" t="s">
        <v>392</v>
      </c>
      <c r="C33" s="49">
        <f>[2]F3!$AP$68</f>
        <v>9562950.3572100028</v>
      </c>
      <c r="D33" s="49">
        <f>1066875+2888</f>
        <v>1069763</v>
      </c>
      <c r="J33" s="64" t="s">
        <v>310</v>
      </c>
      <c r="K33" s="67">
        <v>-89008.005229999995</v>
      </c>
    </row>
    <row r="34" spans="1:11" ht="24">
      <c r="A34" s="40" t="s">
        <v>393</v>
      </c>
      <c r="B34" s="44" t="s">
        <v>394</v>
      </c>
      <c r="C34" s="48">
        <f>C17-C25</f>
        <v>-1215246.394610025</v>
      </c>
      <c r="D34" s="48">
        <f>D17-D25</f>
        <v>5388675</v>
      </c>
      <c r="J34" s="64" t="s">
        <v>311</v>
      </c>
      <c r="K34" s="67">
        <v>-446712.14955999993</v>
      </c>
    </row>
    <row r="35" spans="1:11">
      <c r="A35" s="221" t="s">
        <v>395</v>
      </c>
      <c r="B35" s="222"/>
      <c r="C35" s="222"/>
      <c r="D35" s="223"/>
      <c r="J35" s="64" t="s">
        <v>313</v>
      </c>
      <c r="K35" s="62">
        <v>-594.84200999999996</v>
      </c>
    </row>
    <row r="36" spans="1:11" ht="24">
      <c r="A36" s="40" t="s">
        <v>396</v>
      </c>
      <c r="B36" s="44" t="s">
        <v>397</v>
      </c>
      <c r="C36" s="48">
        <f>C38+C39+C40+C41+C42+C43+C44+C45+C46+C47+C48</f>
        <v>182832944.00738996</v>
      </c>
      <c r="D36" s="48">
        <f>D38+D39+D40+D41+D42+D43+D44+D45+D46+D47+D48</f>
        <v>35187989</v>
      </c>
      <c r="J36" s="64" t="s">
        <v>314</v>
      </c>
      <c r="K36" s="62">
        <v>-999073.8</v>
      </c>
    </row>
    <row r="37" spans="1:11">
      <c r="A37" s="218" t="s">
        <v>255</v>
      </c>
      <c r="B37" s="219"/>
      <c r="C37" s="219"/>
      <c r="D37" s="220"/>
      <c r="J37" s="68" t="s">
        <v>315</v>
      </c>
      <c r="K37" s="62">
        <v>-10753188.518599998</v>
      </c>
    </row>
    <row r="38" spans="1:11">
      <c r="A38" s="37" t="s">
        <v>398</v>
      </c>
      <c r="B38" s="39" t="s">
        <v>399</v>
      </c>
      <c r="C38" s="49"/>
      <c r="D38" s="49"/>
      <c r="J38" s="63" t="s">
        <v>316</v>
      </c>
      <c r="K38" s="62">
        <v>32987137.70315</v>
      </c>
    </row>
    <row r="39" spans="1:11">
      <c r="A39" s="37" t="s">
        <v>400</v>
      </c>
      <c r="B39" s="39" t="s">
        <v>401</v>
      </c>
      <c r="C39" s="49"/>
      <c r="D39" s="49"/>
      <c r="J39" s="64" t="s">
        <v>317</v>
      </c>
      <c r="K39" s="62">
        <v>9661333.9387899991</v>
      </c>
    </row>
    <row r="40" spans="1:11">
      <c r="A40" s="37" t="s">
        <v>402</v>
      </c>
      <c r="B40" s="39" t="s">
        <v>403</v>
      </c>
      <c r="C40" s="49"/>
      <c r="D40" s="49"/>
      <c r="J40" s="64" t="s">
        <v>318</v>
      </c>
      <c r="K40" s="62">
        <v>5083275.54201</v>
      </c>
    </row>
    <row r="41" spans="1:11" ht="24">
      <c r="A41" s="37" t="s">
        <v>404</v>
      </c>
      <c r="B41" s="39" t="s">
        <v>405</v>
      </c>
      <c r="C41" s="49"/>
      <c r="D41" s="49"/>
      <c r="J41" s="64" t="s">
        <v>319</v>
      </c>
      <c r="K41" s="62">
        <v>18242528.222350001</v>
      </c>
    </row>
    <row r="42" spans="1:11">
      <c r="A42" s="37" t="s">
        <v>406</v>
      </c>
      <c r="B42" s="39" t="s">
        <v>407</v>
      </c>
      <c r="C42" s="49">
        <f>[2]F3!$AP$77</f>
        <v>412739.23</v>
      </c>
      <c r="D42" s="49"/>
      <c r="J42" s="63" t="s">
        <v>320</v>
      </c>
      <c r="K42" s="62">
        <v>-43740326.221749999</v>
      </c>
    </row>
    <row r="43" spans="1:11">
      <c r="A43" s="37" t="s">
        <v>408</v>
      </c>
      <c r="B43" s="39" t="s">
        <v>409</v>
      </c>
      <c r="C43" s="49">
        <v>45500</v>
      </c>
      <c r="D43" s="49"/>
      <c r="J43" s="64" t="s">
        <v>321</v>
      </c>
      <c r="K43" s="62">
        <v>-353002.9142</v>
      </c>
    </row>
    <row r="44" spans="1:11">
      <c r="A44" s="37" t="s">
        <v>410</v>
      </c>
      <c r="B44" s="39" t="s">
        <v>411</v>
      </c>
      <c r="C44" s="49"/>
      <c r="D44" s="49"/>
      <c r="J44" s="64" t="s">
        <v>322</v>
      </c>
      <c r="K44" s="62">
        <v>-10864</v>
      </c>
    </row>
    <row r="45" spans="1:11">
      <c r="A45" s="37" t="s">
        <v>412</v>
      </c>
      <c r="B45" s="39" t="s">
        <v>413</v>
      </c>
      <c r="C45" s="49"/>
      <c r="D45" s="49"/>
      <c r="J45" s="64" t="s">
        <v>323</v>
      </c>
      <c r="K45" s="62">
        <v>-1180854</v>
      </c>
    </row>
    <row r="46" spans="1:11">
      <c r="A46" s="37" t="s">
        <v>414</v>
      </c>
      <c r="B46" s="39" t="s">
        <v>415</v>
      </c>
      <c r="C46" s="49"/>
      <c r="D46" s="49"/>
      <c r="J46" s="64" t="s">
        <v>324</v>
      </c>
      <c r="K46" s="62">
        <v>-935952.46777999995</v>
      </c>
    </row>
    <row r="47" spans="1:11">
      <c r="A47" s="37" t="s">
        <v>384</v>
      </c>
      <c r="B47" s="39" t="s">
        <v>416</v>
      </c>
      <c r="C47" s="49"/>
      <c r="D47" s="49"/>
      <c r="J47" s="64" t="s">
        <v>325</v>
      </c>
      <c r="K47" s="62">
        <v>-23034628.04831</v>
      </c>
    </row>
    <row r="48" spans="1:11">
      <c r="A48" s="37" t="s">
        <v>302</v>
      </c>
      <c r="B48" s="39" t="s">
        <v>417</v>
      </c>
      <c r="C48" s="49">
        <f>[2]F3!$AP$79+[2]F3!$AP$84+[2]F3!$AP$87</f>
        <v>182374704.77738997</v>
      </c>
      <c r="D48" s="49">
        <v>35187989</v>
      </c>
      <c r="J48" s="64" t="s">
        <v>326</v>
      </c>
      <c r="K48" s="62">
        <v>-18225024.79146</v>
      </c>
    </row>
    <row r="49" spans="1:11">
      <c r="A49" s="40" t="s">
        <v>418</v>
      </c>
      <c r="B49" s="44" t="s">
        <v>419</v>
      </c>
      <c r="C49" s="48">
        <f>C51+C52+C53+C54+C55+C56+C57+C58+C59+C60+C61</f>
        <v>408616553.08606994</v>
      </c>
      <c r="D49" s="48">
        <f>D51+D52+D53+D54+D55+D56+D57+D58+D59+D60+D61</f>
        <v>54605715</v>
      </c>
      <c r="J49" s="68" t="s">
        <v>327</v>
      </c>
      <c r="K49" s="62">
        <v>-3415713.5762200002</v>
      </c>
    </row>
    <row r="50" spans="1:11">
      <c r="A50" s="218" t="s">
        <v>255</v>
      </c>
      <c r="B50" s="219"/>
      <c r="C50" s="219"/>
      <c r="D50" s="220"/>
      <c r="J50" s="63" t="s">
        <v>328</v>
      </c>
      <c r="K50" s="62">
        <v>2956595.4237799998</v>
      </c>
    </row>
    <row r="51" spans="1:11">
      <c r="A51" s="37" t="s">
        <v>420</v>
      </c>
      <c r="B51" s="39" t="s">
        <v>421</v>
      </c>
      <c r="C51" s="49">
        <f>[2]F3!$AP$89</f>
        <v>716452.81361000007</v>
      </c>
      <c r="D51" s="49">
        <v>632864</v>
      </c>
      <c r="J51" s="64" t="s">
        <v>301</v>
      </c>
      <c r="K51" s="62">
        <v>2956595.4237799998</v>
      </c>
    </row>
    <row r="52" spans="1:11">
      <c r="A52" s="37" t="s">
        <v>422</v>
      </c>
      <c r="B52" s="39" t="s">
        <v>423</v>
      </c>
      <c r="C52" s="49">
        <f>[2]F3!$AP$90</f>
        <v>24242.354159999999</v>
      </c>
      <c r="D52" s="49">
        <f>-K44</f>
        <v>10864</v>
      </c>
      <c r="J52" s="63" t="s">
        <v>329</v>
      </c>
      <c r="K52" s="62">
        <v>-6372309</v>
      </c>
    </row>
    <row r="53" spans="1:11">
      <c r="A53" s="37" t="s">
        <v>424</v>
      </c>
      <c r="B53" s="39" t="s">
        <v>425</v>
      </c>
      <c r="C53" s="49"/>
      <c r="D53" s="49"/>
      <c r="J53" s="64" t="s">
        <v>312</v>
      </c>
      <c r="K53" s="62">
        <v>-2381109</v>
      </c>
    </row>
    <row r="54" spans="1:11" ht="24">
      <c r="A54" s="37" t="s">
        <v>426</v>
      </c>
      <c r="B54" s="39" t="s">
        <v>427</v>
      </c>
      <c r="C54" s="49"/>
      <c r="D54" s="49"/>
      <c r="J54" s="64" t="s">
        <v>331</v>
      </c>
      <c r="K54" s="62">
        <v>-3991200</v>
      </c>
    </row>
    <row r="55" spans="1:11">
      <c r="A55" s="37" t="s">
        <v>428</v>
      </c>
      <c r="B55" s="39" t="s">
        <v>429</v>
      </c>
      <c r="C55" s="49"/>
      <c r="D55" s="49"/>
      <c r="J55" s="64" t="s">
        <v>330</v>
      </c>
      <c r="K55" s="62">
        <v>-3991200</v>
      </c>
    </row>
    <row r="56" spans="1:11">
      <c r="A56" s="37" t="s">
        <v>430</v>
      </c>
      <c r="B56" s="39" t="s">
        <v>431</v>
      </c>
      <c r="C56" s="49">
        <f>[2]F3!$AP$92+[2]F3!$AP$93</f>
        <v>254262186.30930001</v>
      </c>
      <c r="D56" s="49">
        <v>1839854</v>
      </c>
      <c r="J56" s="69" t="s">
        <v>332</v>
      </c>
      <c r="K56" s="62">
        <v>558162</v>
      </c>
    </row>
    <row r="57" spans="1:11">
      <c r="A57" s="37" t="s">
        <v>432</v>
      </c>
      <c r="B57" s="39" t="s">
        <v>433</v>
      </c>
      <c r="C57" s="49">
        <f>[2]F3!$AP$96</f>
        <v>7448878</v>
      </c>
      <c r="D57" s="49">
        <v>2537716</v>
      </c>
      <c r="J57" s="68" t="s">
        <v>333</v>
      </c>
      <c r="K57" s="62">
        <v>-12647632.871779999</v>
      </c>
    </row>
    <row r="58" spans="1:11">
      <c r="A58" s="37" t="s">
        <v>434</v>
      </c>
      <c r="B58" s="39" t="s">
        <v>435</v>
      </c>
      <c r="C58" s="49">
        <f>[2]F3!$AP$99</f>
        <v>8500000</v>
      </c>
      <c r="D58" s="49">
        <v>3439175</v>
      </c>
      <c r="J58" s="68" t="s">
        <v>334</v>
      </c>
      <c r="K58" s="62">
        <v>68770754.558730006</v>
      </c>
    </row>
    <row r="59" spans="1:11">
      <c r="A59" s="37" t="s">
        <v>412</v>
      </c>
      <c r="B59" s="39" t="s">
        <v>436</v>
      </c>
      <c r="C59" s="49"/>
      <c r="D59" s="49"/>
      <c r="J59" s="68" t="s">
        <v>335</v>
      </c>
      <c r="K59" s="62">
        <v>56123121.686950006</v>
      </c>
    </row>
    <row r="60" spans="1:11">
      <c r="A60" s="37" t="s">
        <v>437</v>
      </c>
      <c r="B60" s="39" t="s">
        <v>438</v>
      </c>
      <c r="C60" s="49"/>
      <c r="D60" s="49"/>
    </row>
    <row r="61" spans="1:11">
      <c r="A61" s="37" t="s">
        <v>314</v>
      </c>
      <c r="B61" s="39" t="s">
        <v>439</v>
      </c>
      <c r="C61" s="49">
        <f>[2]F3!$AP$97+[2]F3!$AP$101</f>
        <v>137664793.609</v>
      </c>
      <c r="D61" s="49">
        <v>46145242</v>
      </c>
    </row>
    <row r="62" spans="1:11" ht="24">
      <c r="A62" s="40" t="s">
        <v>440</v>
      </c>
      <c r="B62" s="44" t="s">
        <v>441</v>
      </c>
      <c r="C62" s="48">
        <f>C36-C49</f>
        <v>-225783609.07867998</v>
      </c>
      <c r="D62" s="48">
        <f>D36-D49</f>
        <v>-19417726</v>
      </c>
    </row>
    <row r="63" spans="1:11">
      <c r="A63" s="221" t="s">
        <v>442</v>
      </c>
      <c r="B63" s="222"/>
      <c r="C63" s="222"/>
      <c r="D63" s="223"/>
    </row>
    <row r="64" spans="1:11" ht="24">
      <c r="A64" s="40" t="s">
        <v>443</v>
      </c>
      <c r="B64" s="44" t="s">
        <v>444</v>
      </c>
      <c r="C64" s="48">
        <f>C66+C67+C68+C69</f>
        <v>221418117</v>
      </c>
      <c r="D64" s="48">
        <f>D66+D67+D68+D69</f>
        <v>2956595.4237799998</v>
      </c>
    </row>
    <row r="65" spans="1:4">
      <c r="A65" s="218" t="s">
        <v>255</v>
      </c>
      <c r="B65" s="219"/>
      <c r="C65" s="219"/>
      <c r="D65" s="220"/>
    </row>
    <row r="66" spans="1:4">
      <c r="A66" s="37" t="s">
        <v>445</v>
      </c>
      <c r="B66" s="39" t="s">
        <v>446</v>
      </c>
      <c r="C66" s="49">
        <f>[1]F3!$AP$107</f>
        <v>21418117</v>
      </c>
      <c r="D66" s="49"/>
    </row>
    <row r="67" spans="1:4">
      <c r="A67" s="37" t="s">
        <v>447</v>
      </c>
      <c r="B67" s="39" t="s">
        <v>448</v>
      </c>
      <c r="C67" s="49">
        <f>[2]F3!$AP$117</f>
        <v>200000000</v>
      </c>
      <c r="D67" s="49"/>
    </row>
    <row r="68" spans="1:4">
      <c r="A68" s="37" t="s">
        <v>384</v>
      </c>
      <c r="B68" s="39" t="s">
        <v>449</v>
      </c>
      <c r="C68" s="49"/>
      <c r="D68" s="49"/>
    </row>
    <row r="69" spans="1:4">
      <c r="A69" s="37" t="s">
        <v>302</v>
      </c>
      <c r="B69" s="39" t="s">
        <v>450</v>
      </c>
      <c r="C69" s="49"/>
      <c r="D69" s="49">
        <f>K50</f>
        <v>2956595.4237799998</v>
      </c>
    </row>
    <row r="70" spans="1:4">
      <c r="A70" s="40" t="s">
        <v>451</v>
      </c>
      <c r="B70" s="38">
        <v>100</v>
      </c>
      <c r="C70" s="48">
        <f>C72+C73+C74+C75+C76</f>
        <v>10551713.550000001</v>
      </c>
      <c r="D70" s="48">
        <f>D72+D73+D74+D75+D76</f>
        <v>6372309</v>
      </c>
    </row>
    <row r="71" spans="1:4">
      <c r="A71" s="218" t="s">
        <v>255</v>
      </c>
      <c r="B71" s="219"/>
      <c r="C71" s="219"/>
      <c r="D71" s="220"/>
    </row>
    <row r="72" spans="1:4">
      <c r="A72" s="37" t="s">
        <v>452</v>
      </c>
      <c r="B72" s="41">
        <v>101</v>
      </c>
      <c r="C72" s="49">
        <f>[2]F3!$AP$128</f>
        <v>2381109.15</v>
      </c>
      <c r="D72" s="49">
        <f>-K53</f>
        <v>2381109</v>
      </c>
    </row>
    <row r="73" spans="1:4">
      <c r="A73" s="37" t="s">
        <v>388</v>
      </c>
      <c r="B73" s="41">
        <v>102</v>
      </c>
      <c r="C73" s="49"/>
      <c r="D73" s="49"/>
    </row>
    <row r="74" spans="1:4">
      <c r="A74" s="37" t="s">
        <v>453</v>
      </c>
      <c r="B74" s="41">
        <v>103</v>
      </c>
      <c r="C74" s="49">
        <f>[2]F3!$AP$135</f>
        <v>8170604.4000000004</v>
      </c>
      <c r="D74" s="49"/>
    </row>
    <row r="75" spans="1:4">
      <c r="A75" s="37" t="s">
        <v>454</v>
      </c>
      <c r="B75" s="41">
        <v>104</v>
      </c>
      <c r="C75" s="49"/>
      <c r="D75" s="49"/>
    </row>
    <row r="76" spans="1:4">
      <c r="A76" s="37" t="s">
        <v>455</v>
      </c>
      <c r="B76" s="41">
        <v>105</v>
      </c>
      <c r="C76" s="49"/>
      <c r="D76" s="49">
        <f>-K55</f>
        <v>3991200</v>
      </c>
    </row>
    <row r="77" spans="1:4" ht="24">
      <c r="A77" s="40" t="s">
        <v>456</v>
      </c>
      <c r="B77" s="38">
        <v>110</v>
      </c>
      <c r="C77" s="48">
        <f>C64-C70</f>
        <v>210866403.44999999</v>
      </c>
      <c r="D77" s="48">
        <f>D64-D70</f>
        <v>-3415713.5762200002</v>
      </c>
    </row>
    <row r="78" spans="1:4">
      <c r="A78" s="40" t="s">
        <v>457</v>
      </c>
      <c r="B78" s="38">
        <v>120</v>
      </c>
      <c r="C78" s="48">
        <f>[2]F3!$AP$142</f>
        <v>17254624.318749994</v>
      </c>
      <c r="D78" s="48">
        <v>1215182</v>
      </c>
    </row>
    <row r="79" spans="1:4" ht="24">
      <c r="A79" s="40" t="s">
        <v>458</v>
      </c>
      <c r="B79" s="38">
        <v>130</v>
      </c>
      <c r="C79" s="48">
        <f>C34+C62+C77+C78</f>
        <v>1122172.2954599857</v>
      </c>
      <c r="D79" s="48">
        <f>D34+D62+D77+D78</f>
        <v>-16229582.576219998</v>
      </c>
    </row>
    <row r="80" spans="1:4" ht="24">
      <c r="A80" s="40" t="s">
        <v>459</v>
      </c>
      <c r="B80" s="38">
        <v>140</v>
      </c>
      <c r="C80" s="48">
        <v>2590982</v>
      </c>
      <c r="D80" s="48">
        <f>K58</f>
        <v>68770754.558730006</v>
      </c>
    </row>
    <row r="81" spans="1:6" ht="24">
      <c r="A81" s="40" t="s">
        <v>460</v>
      </c>
      <c r="B81" s="38">
        <v>150</v>
      </c>
      <c r="C81" s="48">
        <f>C79+C80</f>
        <v>3713154.2954599857</v>
      </c>
      <c r="D81" s="48">
        <f>D79+D80</f>
        <v>52541171.982510008</v>
      </c>
    </row>
    <row r="82" spans="1:6">
      <c r="A82" s="34" t="s">
        <v>158</v>
      </c>
      <c r="B82" s="34" t="s">
        <v>158</v>
      </c>
      <c r="C82" s="46" t="s">
        <v>158</v>
      </c>
      <c r="D82" s="46" t="s">
        <v>158</v>
      </c>
      <c r="E82" s="34"/>
    </row>
    <row r="83" spans="1:6">
      <c r="A83" s="34" t="s">
        <v>158</v>
      </c>
      <c r="B83" s="34" t="s">
        <v>158</v>
      </c>
      <c r="C83" s="46" t="s">
        <v>158</v>
      </c>
      <c r="D83" s="46" t="s">
        <v>158</v>
      </c>
      <c r="E83" s="34"/>
    </row>
    <row r="84" spans="1:6">
      <c r="A84" s="75" t="s">
        <v>468</v>
      </c>
      <c r="B84" s="36" t="s">
        <v>158</v>
      </c>
      <c r="C84" s="74" t="s">
        <v>158</v>
      </c>
      <c r="D84" s="54" t="s">
        <v>158</v>
      </c>
      <c r="E84" s="54"/>
      <c r="F84" s="54"/>
    </row>
    <row r="85" spans="1:6">
      <c r="A85" s="36" t="s">
        <v>220</v>
      </c>
      <c r="B85" s="36" t="s">
        <v>158</v>
      </c>
      <c r="C85" s="42" t="s">
        <v>221</v>
      </c>
      <c r="D85" s="54" t="s">
        <v>158</v>
      </c>
      <c r="E85" s="54"/>
      <c r="F85" s="54"/>
    </row>
    <row r="86" spans="1:6">
      <c r="A86" s="74" t="s">
        <v>222</v>
      </c>
      <c r="B86" s="36" t="s">
        <v>158</v>
      </c>
      <c r="C86" s="74" t="s">
        <v>158</v>
      </c>
      <c r="D86" s="54" t="s">
        <v>158</v>
      </c>
      <c r="E86" s="54"/>
      <c r="F86" s="54"/>
    </row>
    <row r="87" spans="1:6">
      <c r="A87" s="36" t="s">
        <v>223</v>
      </c>
      <c r="B87" s="36" t="s">
        <v>158</v>
      </c>
      <c r="C87" s="42" t="s">
        <v>221</v>
      </c>
      <c r="D87" s="54" t="s">
        <v>158</v>
      </c>
      <c r="E87" s="54"/>
      <c r="F87" s="54"/>
    </row>
    <row r="88" spans="1:6">
      <c r="A88" s="54" t="s">
        <v>224</v>
      </c>
      <c r="B88" s="54" t="s">
        <v>158</v>
      </c>
      <c r="C88" s="54" t="s">
        <v>158</v>
      </c>
      <c r="D88" s="54" t="s">
        <v>158</v>
      </c>
      <c r="E88" s="54"/>
      <c r="F88" s="54"/>
    </row>
    <row r="89" spans="1:6" s="21" customFormat="1">
      <c r="B89" s="20"/>
    </row>
  </sheetData>
  <mergeCells count="16">
    <mergeCell ref="A12:D12"/>
    <mergeCell ref="A11:D11"/>
    <mergeCell ref="B1:D1"/>
    <mergeCell ref="B2:D2"/>
    <mergeCell ref="B3:D3"/>
    <mergeCell ref="B4:D4"/>
    <mergeCell ref="A9:D9"/>
    <mergeCell ref="A50:D50"/>
    <mergeCell ref="A63:D63"/>
    <mergeCell ref="A65:D65"/>
    <mergeCell ref="A71:D71"/>
    <mergeCell ref="A16:D16"/>
    <mergeCell ref="A18:D18"/>
    <mergeCell ref="A26:D26"/>
    <mergeCell ref="A35:D35"/>
    <mergeCell ref="A37:D37"/>
  </mergeCells>
  <pageMargins left="0.7" right="0.28999999999999998" top="0.33" bottom="0.32" header="0.3" footer="0.3"/>
  <pageSetup paperSize="9" scale="8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2"/>
  <sheetViews>
    <sheetView topLeftCell="A64" workbookViewId="0">
      <selection activeCell="C71" sqref="C71"/>
    </sheetView>
  </sheetViews>
  <sheetFormatPr defaultRowHeight="15"/>
  <cols>
    <col min="1" max="1" width="42.28515625" style="35" customWidth="1"/>
    <col min="2" max="2" width="8.28515625" style="35" customWidth="1"/>
    <col min="3" max="3" width="13.7109375" style="50" customWidth="1"/>
    <col min="4" max="4" width="12.85546875" style="50" customWidth="1"/>
    <col min="5" max="5" width="13.140625" style="50" customWidth="1"/>
    <col min="6" max="6" width="11.7109375" style="50" customWidth="1"/>
    <col min="7" max="7" width="16.140625" style="50" customWidth="1"/>
    <col min="8" max="8" width="12.85546875" style="50" customWidth="1"/>
    <col min="9" max="9" width="13.5703125" style="50" customWidth="1"/>
    <col min="10" max="10" width="3.28515625" style="35" hidden="1" customWidth="1"/>
    <col min="11" max="16384" width="9.140625" style="35"/>
  </cols>
  <sheetData>
    <row r="1" spans="1:10" ht="12" customHeight="1">
      <c r="A1" s="34" t="s">
        <v>158</v>
      </c>
      <c r="B1" s="34" t="s">
        <v>158</v>
      </c>
      <c r="C1" s="46" t="s">
        <v>158</v>
      </c>
      <c r="D1" s="46" t="s">
        <v>158</v>
      </c>
      <c r="E1" s="46" t="s">
        <v>158</v>
      </c>
      <c r="F1" s="46" t="s">
        <v>158</v>
      </c>
      <c r="G1" s="235" t="s">
        <v>338</v>
      </c>
      <c r="H1" s="235"/>
      <c r="I1" s="235"/>
      <c r="J1" s="34"/>
    </row>
    <row r="2" spans="1:10" ht="12" customHeight="1">
      <c r="A2" s="34" t="s">
        <v>158</v>
      </c>
      <c r="B2" s="34" t="s">
        <v>158</v>
      </c>
      <c r="C2" s="46" t="s">
        <v>158</v>
      </c>
      <c r="D2" s="46" t="s">
        <v>158</v>
      </c>
      <c r="E2" s="46" t="s">
        <v>158</v>
      </c>
      <c r="F2" s="46" t="s">
        <v>158</v>
      </c>
      <c r="G2" s="235" t="s">
        <v>160</v>
      </c>
      <c r="H2" s="235"/>
      <c r="I2" s="235"/>
      <c r="J2" s="34"/>
    </row>
    <row r="3" spans="1:10" ht="12" customHeight="1">
      <c r="A3" s="34" t="s">
        <v>158</v>
      </c>
      <c r="B3" s="34" t="s">
        <v>158</v>
      </c>
      <c r="C3" s="46" t="s">
        <v>158</v>
      </c>
      <c r="D3" s="46" t="s">
        <v>158</v>
      </c>
      <c r="E3" s="46" t="s">
        <v>158</v>
      </c>
      <c r="F3" s="46" t="s">
        <v>158</v>
      </c>
      <c r="G3" s="235" t="s">
        <v>161</v>
      </c>
      <c r="H3" s="235"/>
      <c r="I3" s="235"/>
      <c r="J3" s="34"/>
    </row>
    <row r="4" spans="1:10" ht="12" customHeight="1">
      <c r="A4" s="34" t="s">
        <v>158</v>
      </c>
      <c r="B4" s="34" t="s">
        <v>158</v>
      </c>
      <c r="C4" s="46" t="s">
        <v>158</v>
      </c>
      <c r="D4" s="46" t="s">
        <v>158</v>
      </c>
      <c r="E4" s="46" t="s">
        <v>158</v>
      </c>
      <c r="F4" s="46" t="s">
        <v>158</v>
      </c>
      <c r="G4" s="235" t="s">
        <v>162</v>
      </c>
      <c r="H4" s="235"/>
      <c r="I4" s="235"/>
      <c r="J4" s="34"/>
    </row>
    <row r="5" spans="1:10" ht="12" customHeight="1">
      <c r="A5" s="34" t="s">
        <v>158</v>
      </c>
      <c r="B5" s="34" t="s">
        <v>158</v>
      </c>
      <c r="C5" s="46" t="s">
        <v>158</v>
      </c>
      <c r="D5" s="46" t="s">
        <v>158</v>
      </c>
      <c r="E5" s="46" t="s">
        <v>158</v>
      </c>
      <c r="F5" s="46" t="s">
        <v>158</v>
      </c>
      <c r="G5" s="46" t="s">
        <v>158</v>
      </c>
      <c r="H5" s="46" t="s">
        <v>158</v>
      </c>
      <c r="I5" s="56" t="s">
        <v>158</v>
      </c>
      <c r="J5" s="34"/>
    </row>
    <row r="6" spans="1:10" ht="12" customHeight="1">
      <c r="A6" s="34" t="s">
        <v>158</v>
      </c>
      <c r="B6" s="34" t="s">
        <v>158</v>
      </c>
      <c r="C6" s="46" t="s">
        <v>158</v>
      </c>
      <c r="D6" s="46" t="s">
        <v>158</v>
      </c>
      <c r="E6" s="46" t="s">
        <v>158</v>
      </c>
      <c r="F6" s="46" t="s">
        <v>158</v>
      </c>
      <c r="G6" s="46" t="s">
        <v>158</v>
      </c>
      <c r="H6" s="46" t="s">
        <v>158</v>
      </c>
      <c r="I6" s="56" t="s">
        <v>339</v>
      </c>
      <c r="J6" s="34"/>
    </row>
    <row r="7" spans="1:10" ht="12" customHeight="1">
      <c r="A7" s="34" t="s">
        <v>158</v>
      </c>
      <c r="B7" s="34" t="s">
        <v>158</v>
      </c>
      <c r="C7" s="46" t="s">
        <v>158</v>
      </c>
      <c r="D7" s="46" t="s">
        <v>158</v>
      </c>
      <c r="E7" s="46" t="s">
        <v>158</v>
      </c>
      <c r="F7" s="46" t="s">
        <v>158</v>
      </c>
      <c r="G7" s="46" t="s">
        <v>158</v>
      </c>
      <c r="H7" s="46" t="s">
        <v>158</v>
      </c>
      <c r="I7" s="56" t="s">
        <v>158</v>
      </c>
      <c r="J7" s="34"/>
    </row>
    <row r="8" spans="1:10" s="21" customFormat="1">
      <c r="A8" s="208" t="s">
        <v>275</v>
      </c>
      <c r="B8" s="226"/>
      <c r="C8" s="226"/>
      <c r="D8" s="226"/>
      <c r="E8" s="226"/>
    </row>
    <row r="9" spans="1:10" ht="12" customHeight="1">
      <c r="A9" s="34" t="s">
        <v>158</v>
      </c>
      <c r="B9" s="34" t="s">
        <v>158</v>
      </c>
      <c r="C9" s="46" t="s">
        <v>158</v>
      </c>
      <c r="D9" s="46" t="s">
        <v>158</v>
      </c>
      <c r="E9" s="46" t="s">
        <v>158</v>
      </c>
      <c r="F9" s="46" t="s">
        <v>158</v>
      </c>
      <c r="G9" s="46" t="s">
        <v>158</v>
      </c>
      <c r="H9" s="46" t="s">
        <v>158</v>
      </c>
      <c r="I9" s="46" t="s">
        <v>158</v>
      </c>
      <c r="J9" s="34"/>
    </row>
    <row r="10" spans="1:10" ht="14.25" customHeight="1">
      <c r="A10" s="224" t="s">
        <v>340</v>
      </c>
      <c r="B10" s="224"/>
      <c r="C10" s="224"/>
      <c r="D10" s="224"/>
      <c r="E10" s="224"/>
      <c r="F10" s="224"/>
      <c r="G10" s="224"/>
      <c r="H10" s="224"/>
      <c r="I10" s="224"/>
      <c r="J10" s="34"/>
    </row>
    <row r="11" spans="1:10" s="71" customFormat="1">
      <c r="A11" s="207" t="s">
        <v>467</v>
      </c>
      <c r="B11" s="227"/>
      <c r="C11" s="227"/>
      <c r="D11" s="227"/>
      <c r="E11" s="227"/>
      <c r="F11" s="227"/>
      <c r="G11" s="227"/>
      <c r="H11" s="227"/>
      <c r="I11" s="227"/>
    </row>
    <row r="12" spans="1:10" ht="12" customHeight="1">
      <c r="A12" s="34" t="s">
        <v>158</v>
      </c>
      <c r="B12" s="34" t="s">
        <v>158</v>
      </c>
      <c r="C12" s="46" t="s">
        <v>158</v>
      </c>
      <c r="D12" s="46" t="s">
        <v>158</v>
      </c>
      <c r="E12" s="46" t="s">
        <v>158</v>
      </c>
      <c r="F12" s="46" t="s">
        <v>158</v>
      </c>
      <c r="G12" s="46" t="s">
        <v>158</v>
      </c>
      <c r="H12" s="46" t="s">
        <v>158</v>
      </c>
      <c r="I12" s="56" t="s">
        <v>167</v>
      </c>
      <c r="J12" s="34"/>
    </row>
    <row r="13" spans="1:10">
      <c r="A13" s="228" t="s">
        <v>341</v>
      </c>
      <c r="B13" s="228" t="s">
        <v>169</v>
      </c>
      <c r="C13" s="230" t="s">
        <v>342</v>
      </c>
      <c r="D13" s="231"/>
      <c r="E13" s="231"/>
      <c r="F13" s="231"/>
      <c r="G13" s="232"/>
      <c r="H13" s="233" t="s">
        <v>151</v>
      </c>
      <c r="I13" s="233" t="s">
        <v>288</v>
      </c>
    </row>
    <row r="14" spans="1:10" ht="48">
      <c r="A14" s="229"/>
      <c r="B14" s="229"/>
      <c r="C14" s="47" t="s">
        <v>214</v>
      </c>
      <c r="D14" s="47" t="s">
        <v>148</v>
      </c>
      <c r="E14" s="47" t="s">
        <v>215</v>
      </c>
      <c r="F14" s="47" t="s">
        <v>112</v>
      </c>
      <c r="G14" s="47" t="s">
        <v>343</v>
      </c>
      <c r="H14" s="234"/>
      <c r="I14" s="234"/>
    </row>
    <row r="16" spans="1:10">
      <c r="A16" s="37" t="s">
        <v>344</v>
      </c>
      <c r="B16" s="39" t="s">
        <v>172</v>
      </c>
      <c r="C16" s="48">
        <v>222868957</v>
      </c>
      <c r="D16" s="48"/>
      <c r="E16" s="48"/>
      <c r="F16" s="48">
        <v>22440221</v>
      </c>
      <c r="G16" s="48">
        <v>-2904840</v>
      </c>
      <c r="H16" s="48"/>
      <c r="I16" s="48">
        <v>242404338</v>
      </c>
    </row>
    <row r="17" spans="1:9">
      <c r="A17" s="37" t="s">
        <v>345</v>
      </c>
      <c r="B17" s="39" t="s">
        <v>174</v>
      </c>
      <c r="C17" s="49"/>
      <c r="D17" s="49"/>
      <c r="E17" s="49"/>
      <c r="F17" s="49"/>
      <c r="G17" s="49"/>
      <c r="H17" s="49"/>
      <c r="I17" s="49"/>
    </row>
    <row r="18" spans="1:9">
      <c r="A18" s="40" t="s">
        <v>346</v>
      </c>
      <c r="B18" s="38">
        <v>100</v>
      </c>
      <c r="C18" s="48">
        <v>222868957</v>
      </c>
      <c r="D18" s="48"/>
      <c r="E18" s="48"/>
      <c r="F18" s="48">
        <v>22440221</v>
      </c>
      <c r="G18" s="48">
        <v>-2904840</v>
      </c>
      <c r="H18" s="48"/>
      <c r="I18" s="48">
        <v>242404338</v>
      </c>
    </row>
    <row r="19" spans="1:9" ht="24">
      <c r="A19" s="40" t="s">
        <v>347</v>
      </c>
      <c r="B19" s="38">
        <v>200</v>
      </c>
      <c r="C19" s="48"/>
      <c r="D19" s="48"/>
      <c r="E19" s="48"/>
      <c r="F19" s="48"/>
      <c r="G19" s="48">
        <v>3808037</v>
      </c>
      <c r="H19" s="48"/>
      <c r="I19" s="48">
        <v>3808037</v>
      </c>
    </row>
    <row r="20" spans="1:9">
      <c r="A20" s="37" t="s">
        <v>348</v>
      </c>
      <c r="B20" s="41">
        <v>210</v>
      </c>
      <c r="C20" s="49"/>
      <c r="D20" s="49"/>
      <c r="E20" s="49"/>
      <c r="F20" s="49"/>
      <c r="G20" s="49">
        <v>3808037</v>
      </c>
      <c r="H20" s="49"/>
      <c r="I20" s="49">
        <v>3808037</v>
      </c>
    </row>
    <row r="21" spans="1:9" ht="24">
      <c r="A21" s="37" t="s">
        <v>349</v>
      </c>
      <c r="B21" s="41">
        <v>220</v>
      </c>
      <c r="C21" s="49"/>
      <c r="D21" s="49"/>
      <c r="E21" s="49"/>
      <c r="F21" s="49"/>
      <c r="G21" s="49"/>
      <c r="H21" s="49"/>
      <c r="I21" s="49"/>
    </row>
    <row r="22" spans="1:9">
      <c r="A22" s="218" t="s">
        <v>255</v>
      </c>
      <c r="B22" s="219"/>
      <c r="C22" s="219"/>
      <c r="D22" s="219"/>
      <c r="E22" s="219"/>
      <c r="F22" s="219"/>
      <c r="G22" s="219"/>
      <c r="H22" s="219"/>
      <c r="I22" s="220"/>
    </row>
    <row r="23" spans="1:9" ht="24">
      <c r="A23" s="37" t="s">
        <v>350</v>
      </c>
      <c r="B23" s="41">
        <v>221</v>
      </c>
      <c r="C23" s="49"/>
      <c r="D23" s="49"/>
      <c r="E23" s="49"/>
      <c r="F23" s="49"/>
      <c r="G23" s="49"/>
      <c r="H23" s="49"/>
      <c r="I23" s="49"/>
    </row>
    <row r="24" spans="1:9" ht="24">
      <c r="A24" s="37" t="s">
        <v>351</v>
      </c>
      <c r="B24" s="41">
        <v>222</v>
      </c>
      <c r="C24" s="49"/>
      <c r="D24" s="49"/>
      <c r="E24" s="49"/>
      <c r="F24" s="49"/>
      <c r="G24" s="49"/>
      <c r="H24" s="49"/>
      <c r="I24" s="49"/>
    </row>
    <row r="25" spans="1:9" ht="36">
      <c r="A25" s="37" t="s">
        <v>352</v>
      </c>
      <c r="B25" s="41">
        <v>223</v>
      </c>
      <c r="C25" s="49"/>
      <c r="D25" s="49"/>
      <c r="E25" s="49"/>
      <c r="F25" s="49"/>
      <c r="G25" s="49"/>
      <c r="H25" s="49"/>
      <c r="I25" s="49"/>
    </row>
    <row r="26" spans="1:9" ht="48">
      <c r="A26" s="37" t="s">
        <v>258</v>
      </c>
      <c r="B26" s="41">
        <v>224</v>
      </c>
      <c r="C26" s="49"/>
      <c r="D26" s="49"/>
      <c r="E26" s="49"/>
      <c r="F26" s="49"/>
      <c r="G26" s="49"/>
      <c r="H26" s="49"/>
      <c r="I26" s="49"/>
    </row>
    <row r="27" spans="1:9" ht="24">
      <c r="A27" s="37" t="s">
        <v>259</v>
      </c>
      <c r="B27" s="41">
        <v>225</v>
      </c>
      <c r="C27" s="49"/>
      <c r="D27" s="49"/>
      <c r="E27" s="49"/>
      <c r="F27" s="49"/>
      <c r="G27" s="49"/>
      <c r="H27" s="49"/>
      <c r="I27" s="49"/>
    </row>
    <row r="28" spans="1:9" ht="24">
      <c r="A28" s="37" t="s">
        <v>260</v>
      </c>
      <c r="B28" s="41">
        <v>226</v>
      </c>
      <c r="C28" s="49"/>
      <c r="D28" s="49"/>
      <c r="E28" s="49"/>
      <c r="F28" s="49"/>
      <c r="G28" s="49"/>
      <c r="H28" s="49"/>
      <c r="I28" s="49"/>
    </row>
    <row r="29" spans="1:9" ht="24">
      <c r="A29" s="37" t="s">
        <v>353</v>
      </c>
      <c r="B29" s="41">
        <v>227</v>
      </c>
      <c r="C29" s="49"/>
      <c r="D29" s="49"/>
      <c r="E29" s="49"/>
      <c r="F29" s="49"/>
      <c r="G29" s="49"/>
      <c r="H29" s="49"/>
      <c r="I29" s="49"/>
    </row>
    <row r="30" spans="1:9" ht="24">
      <c r="A30" s="37" t="s">
        <v>262</v>
      </c>
      <c r="B30" s="41">
        <v>228</v>
      </c>
      <c r="C30" s="49"/>
      <c r="D30" s="49"/>
      <c r="E30" s="49"/>
      <c r="F30" s="49"/>
      <c r="G30" s="49"/>
      <c r="H30" s="49"/>
      <c r="I30" s="49"/>
    </row>
    <row r="31" spans="1:9" ht="24">
      <c r="A31" s="37" t="s">
        <v>263</v>
      </c>
      <c r="B31" s="41">
        <v>229</v>
      </c>
      <c r="C31" s="49"/>
      <c r="D31" s="49"/>
      <c r="E31" s="49"/>
      <c r="F31" s="49"/>
      <c r="G31" s="49"/>
      <c r="H31" s="49"/>
      <c r="I31" s="49"/>
    </row>
    <row r="32" spans="1:9" ht="24">
      <c r="A32" s="40" t="s">
        <v>354</v>
      </c>
      <c r="B32" s="38">
        <v>300</v>
      </c>
      <c r="C32" s="48">
        <v>11077312</v>
      </c>
      <c r="D32" s="48"/>
      <c r="E32" s="48"/>
      <c r="F32" s="48">
        <v>-3353623</v>
      </c>
      <c r="G32" s="48">
        <v>-2813667</v>
      </c>
      <c r="H32" s="48"/>
      <c r="I32" s="48">
        <v>4910022</v>
      </c>
    </row>
    <row r="33" spans="1:9">
      <c r="A33" s="218" t="s">
        <v>255</v>
      </c>
      <c r="B33" s="219"/>
      <c r="C33" s="219"/>
      <c r="D33" s="219"/>
      <c r="E33" s="219"/>
      <c r="F33" s="219"/>
      <c r="G33" s="219"/>
      <c r="H33" s="219"/>
      <c r="I33" s="220"/>
    </row>
    <row r="34" spans="1:9">
      <c r="A34" s="37" t="s">
        <v>355</v>
      </c>
      <c r="B34" s="41">
        <v>310</v>
      </c>
      <c r="C34" s="49"/>
      <c r="D34" s="49"/>
      <c r="E34" s="49"/>
      <c r="F34" s="49"/>
      <c r="G34" s="49"/>
      <c r="H34" s="49"/>
      <c r="I34" s="49"/>
    </row>
    <row r="35" spans="1:9">
      <c r="A35" s="218" t="s">
        <v>255</v>
      </c>
      <c r="B35" s="219"/>
      <c r="C35" s="219"/>
      <c r="D35" s="219"/>
      <c r="E35" s="219"/>
      <c r="F35" s="219"/>
      <c r="G35" s="219"/>
      <c r="H35" s="219"/>
      <c r="I35" s="220"/>
    </row>
    <row r="36" spans="1:9">
      <c r="A36" s="37" t="s">
        <v>356</v>
      </c>
      <c r="B36" s="41" t="s">
        <v>158</v>
      </c>
      <c r="C36" s="49"/>
      <c r="D36" s="49"/>
      <c r="E36" s="49"/>
      <c r="F36" s="49"/>
      <c r="G36" s="49"/>
      <c r="H36" s="49"/>
      <c r="I36" s="49"/>
    </row>
    <row r="37" spans="1:9" ht="24">
      <c r="A37" s="37" t="s">
        <v>357</v>
      </c>
      <c r="B37" s="41" t="s">
        <v>158</v>
      </c>
      <c r="C37" s="49"/>
      <c r="D37" s="49"/>
      <c r="E37" s="49"/>
      <c r="F37" s="49"/>
      <c r="G37" s="49"/>
      <c r="H37" s="49"/>
      <c r="I37" s="49"/>
    </row>
    <row r="38" spans="1:9" ht="24">
      <c r="A38" s="37" t="s">
        <v>358</v>
      </c>
      <c r="B38" s="41" t="s">
        <v>158</v>
      </c>
      <c r="C38" s="49"/>
      <c r="D38" s="49"/>
      <c r="E38" s="49"/>
      <c r="F38" s="49"/>
      <c r="G38" s="49"/>
      <c r="H38" s="49"/>
      <c r="I38" s="49"/>
    </row>
    <row r="39" spans="1:9">
      <c r="A39" s="37" t="s">
        <v>359</v>
      </c>
      <c r="B39" s="41">
        <v>311</v>
      </c>
      <c r="C39" s="49">
        <v>11077312</v>
      </c>
      <c r="D39" s="49"/>
      <c r="E39" s="49"/>
      <c r="F39" s="49"/>
      <c r="G39" s="49"/>
      <c r="H39" s="49"/>
      <c r="I39" s="49">
        <v>11077312</v>
      </c>
    </row>
    <row r="40" spans="1:9">
      <c r="A40" s="37" t="s">
        <v>360</v>
      </c>
      <c r="B40" s="41">
        <v>312</v>
      </c>
      <c r="C40" s="49"/>
      <c r="D40" s="49"/>
      <c r="E40" s="49"/>
      <c r="F40" s="49"/>
      <c r="G40" s="49"/>
      <c r="H40" s="49"/>
      <c r="I40" s="49"/>
    </row>
    <row r="41" spans="1:9" ht="24">
      <c r="A41" s="37" t="s">
        <v>361</v>
      </c>
      <c r="B41" s="41">
        <v>313</v>
      </c>
      <c r="C41" s="49"/>
      <c r="D41" s="49"/>
      <c r="E41" s="49"/>
      <c r="F41" s="49"/>
      <c r="G41" s="49"/>
      <c r="H41" s="49"/>
      <c r="I41" s="49"/>
    </row>
    <row r="42" spans="1:9" ht="24">
      <c r="A42" s="37" t="s">
        <v>336</v>
      </c>
      <c r="B42" s="41">
        <v>314</v>
      </c>
      <c r="C42" s="49"/>
      <c r="D42" s="49"/>
      <c r="E42" s="49"/>
      <c r="F42" s="49"/>
      <c r="G42" s="49"/>
      <c r="H42" s="49"/>
      <c r="I42" s="49"/>
    </row>
    <row r="43" spans="1:9">
      <c r="A43" s="37" t="s">
        <v>362</v>
      </c>
      <c r="B43" s="41">
        <v>315</v>
      </c>
      <c r="C43" s="49"/>
      <c r="D43" s="49"/>
      <c r="E43" s="49"/>
      <c r="F43" s="49"/>
      <c r="G43" s="49">
        <v>-2813667</v>
      </c>
      <c r="H43" s="49"/>
      <c r="I43" s="49">
        <v>-2813667</v>
      </c>
    </row>
    <row r="44" spans="1:9">
      <c r="A44" s="37" t="s">
        <v>363</v>
      </c>
      <c r="B44" s="41">
        <v>316</v>
      </c>
      <c r="C44" s="49"/>
      <c r="D44" s="49"/>
      <c r="E44" s="49"/>
      <c r="F44" s="49"/>
      <c r="G44" s="49"/>
      <c r="H44" s="49"/>
      <c r="I44" s="49"/>
    </row>
    <row r="45" spans="1:9">
      <c r="A45" s="37" t="s">
        <v>364</v>
      </c>
      <c r="B45" s="41">
        <v>317</v>
      </c>
      <c r="C45" s="49"/>
      <c r="D45" s="49"/>
      <c r="E45" s="49"/>
      <c r="F45" s="49">
        <v>-3353623</v>
      </c>
      <c r="G45" s="49"/>
      <c r="H45" s="49"/>
      <c r="I45" s="49">
        <v>-3353623</v>
      </c>
    </row>
    <row r="46" spans="1:9" ht="24">
      <c r="A46" s="37" t="s">
        <v>365</v>
      </c>
      <c r="B46" s="41">
        <v>318</v>
      </c>
      <c r="C46" s="49"/>
      <c r="D46" s="49"/>
      <c r="E46" s="49"/>
      <c r="F46" s="49"/>
      <c r="G46" s="49"/>
      <c r="H46" s="49"/>
      <c r="I46" s="49"/>
    </row>
    <row r="47" spans="1:9" ht="24">
      <c r="A47" s="40" t="s">
        <v>366</v>
      </c>
      <c r="B47" s="38">
        <v>400</v>
      </c>
      <c r="C47" s="48">
        <f>C18+C19+C32</f>
        <v>233946269</v>
      </c>
      <c r="D47" s="48">
        <f t="shared" ref="D47:I47" si="0">D18+D19+D32</f>
        <v>0</v>
      </c>
      <c r="E47" s="48">
        <f t="shared" si="0"/>
        <v>0</v>
      </c>
      <c r="F47" s="48">
        <f t="shared" si="0"/>
        <v>19086598</v>
      </c>
      <c r="G47" s="48">
        <f>G18+G19+G32</f>
        <v>-1910470</v>
      </c>
      <c r="H47" s="48">
        <f t="shared" si="0"/>
        <v>0</v>
      </c>
      <c r="I47" s="48">
        <f t="shared" si="0"/>
        <v>251122397</v>
      </c>
    </row>
    <row r="48" spans="1:9">
      <c r="A48" s="37" t="s">
        <v>345</v>
      </c>
      <c r="B48" s="41">
        <v>401</v>
      </c>
      <c r="C48" s="49"/>
      <c r="D48" s="49"/>
      <c r="E48" s="49"/>
      <c r="F48" s="49"/>
      <c r="G48" s="49"/>
      <c r="H48" s="49"/>
      <c r="I48" s="49">
        <f>G48</f>
        <v>0</v>
      </c>
    </row>
    <row r="49" spans="1:9">
      <c r="A49" s="40" t="s">
        <v>367</v>
      </c>
      <c r="B49" s="38">
        <v>500</v>
      </c>
      <c r="C49" s="48">
        <f>C47</f>
        <v>233946269</v>
      </c>
      <c r="D49" s="48">
        <f t="shared" ref="D49:H49" si="1">D47</f>
        <v>0</v>
      </c>
      <c r="E49" s="48">
        <f t="shared" si="1"/>
        <v>0</v>
      </c>
      <c r="F49" s="48">
        <f t="shared" si="1"/>
        <v>19086598</v>
      </c>
      <c r="G49" s="48">
        <f>G47-G48</f>
        <v>-1910470</v>
      </c>
      <c r="H49" s="48">
        <f t="shared" si="1"/>
        <v>0</v>
      </c>
      <c r="I49" s="48">
        <f>I47+I48</f>
        <v>251122397</v>
      </c>
    </row>
    <row r="50" spans="1:9" ht="24">
      <c r="A50" s="40" t="s">
        <v>368</v>
      </c>
      <c r="B50" s="38">
        <v>600</v>
      </c>
      <c r="C50" s="48"/>
      <c r="D50" s="48"/>
      <c r="E50" s="48"/>
      <c r="F50" s="48"/>
      <c r="G50" s="49">
        <f>G51+G52</f>
        <v>15633105.158130001</v>
      </c>
      <c r="H50" s="48"/>
      <c r="I50" s="48">
        <f>C50+D50+E50+F50+G50</f>
        <v>15633105.158130001</v>
      </c>
    </row>
    <row r="51" spans="1:9">
      <c r="A51" s="37" t="s">
        <v>348</v>
      </c>
      <c r="B51" s="41">
        <v>610</v>
      </c>
      <c r="C51" s="49"/>
      <c r="D51" s="49"/>
      <c r="E51" s="49"/>
      <c r="F51" s="49"/>
      <c r="G51" s="49">
        <f>Ф2!C47</f>
        <v>15633105.158130001</v>
      </c>
      <c r="H51" s="49"/>
      <c r="I51" s="48">
        <f>C51+D51+E51+F51+G51</f>
        <v>15633105.158130001</v>
      </c>
    </row>
    <row r="52" spans="1:9" ht="24">
      <c r="A52" s="37" t="s">
        <v>369</v>
      </c>
      <c r="B52" s="41">
        <v>620</v>
      </c>
      <c r="C52" s="49"/>
      <c r="D52" s="49"/>
      <c r="E52" s="49"/>
      <c r="F52" s="49"/>
      <c r="G52" s="49"/>
      <c r="H52" s="49"/>
      <c r="I52" s="49"/>
    </row>
    <row r="53" spans="1:9">
      <c r="A53" s="218" t="s">
        <v>255</v>
      </c>
      <c r="B53" s="219"/>
      <c r="C53" s="219"/>
      <c r="D53" s="219"/>
      <c r="E53" s="219"/>
      <c r="F53" s="219"/>
      <c r="G53" s="219"/>
      <c r="H53" s="219"/>
      <c r="I53" s="220"/>
    </row>
    <row r="54" spans="1:9" ht="24">
      <c r="A54" s="37" t="s">
        <v>350</v>
      </c>
      <c r="B54" s="41">
        <v>621</v>
      </c>
      <c r="C54" s="49"/>
      <c r="D54" s="49"/>
      <c r="E54" s="49"/>
      <c r="F54" s="49"/>
      <c r="G54" s="49"/>
      <c r="H54" s="49"/>
      <c r="I54" s="49"/>
    </row>
    <row r="55" spans="1:9" ht="24">
      <c r="A55" s="37" t="s">
        <v>351</v>
      </c>
      <c r="B55" s="41">
        <v>622</v>
      </c>
      <c r="C55" s="49"/>
      <c r="D55" s="49"/>
      <c r="E55" s="49"/>
      <c r="F55" s="49"/>
      <c r="G55" s="49"/>
      <c r="H55" s="49"/>
      <c r="I55" s="49"/>
    </row>
    <row r="56" spans="1:9" ht="36">
      <c r="A56" s="37" t="s">
        <v>352</v>
      </c>
      <c r="B56" s="41">
        <v>623</v>
      </c>
      <c r="C56" s="49"/>
      <c r="D56" s="49"/>
      <c r="E56" s="49"/>
      <c r="F56" s="49"/>
      <c r="G56" s="49"/>
      <c r="H56" s="49"/>
      <c r="I56" s="49"/>
    </row>
    <row r="57" spans="1:9" ht="48">
      <c r="A57" s="37" t="s">
        <v>258</v>
      </c>
      <c r="B57" s="41">
        <v>624</v>
      </c>
      <c r="C57" s="49"/>
      <c r="D57" s="49"/>
      <c r="E57" s="49"/>
      <c r="F57" s="49"/>
      <c r="G57" s="49"/>
      <c r="H57" s="49"/>
      <c r="I57" s="49"/>
    </row>
    <row r="58" spans="1:9" ht="24">
      <c r="A58" s="37" t="s">
        <v>259</v>
      </c>
      <c r="B58" s="41">
        <v>625</v>
      </c>
      <c r="C58" s="49"/>
      <c r="D58" s="49"/>
      <c r="E58" s="49"/>
      <c r="F58" s="49"/>
      <c r="G58" s="49"/>
      <c r="H58" s="49"/>
      <c r="I58" s="49"/>
    </row>
    <row r="59" spans="1:9" ht="24">
      <c r="A59" s="37" t="s">
        <v>370</v>
      </c>
      <c r="B59" s="41">
        <v>626</v>
      </c>
      <c r="C59" s="49"/>
      <c r="D59" s="49"/>
      <c r="E59" s="49"/>
      <c r="F59" s="49"/>
      <c r="G59" s="49"/>
      <c r="H59" s="49"/>
      <c r="I59" s="49"/>
    </row>
    <row r="60" spans="1:9" ht="24">
      <c r="A60" s="37" t="s">
        <v>353</v>
      </c>
      <c r="B60" s="41">
        <v>627</v>
      </c>
      <c r="C60" s="49"/>
      <c r="D60" s="49"/>
      <c r="E60" s="49"/>
      <c r="F60" s="49"/>
      <c r="G60" s="49"/>
      <c r="H60" s="49"/>
      <c r="I60" s="49"/>
    </row>
    <row r="61" spans="1:9" ht="24">
      <c r="A61" s="37" t="s">
        <v>262</v>
      </c>
      <c r="B61" s="41">
        <v>628</v>
      </c>
      <c r="C61" s="49"/>
      <c r="D61" s="49"/>
      <c r="E61" s="49"/>
      <c r="F61" s="49"/>
      <c r="G61" s="49"/>
      <c r="H61" s="49"/>
      <c r="I61" s="49"/>
    </row>
    <row r="62" spans="1:9" ht="24">
      <c r="A62" s="37" t="s">
        <v>263</v>
      </c>
      <c r="B62" s="41">
        <v>629</v>
      </c>
      <c r="C62" s="49"/>
      <c r="D62" s="49"/>
      <c r="E62" s="49"/>
      <c r="F62" s="49"/>
      <c r="G62" s="49"/>
      <c r="H62" s="49"/>
      <c r="I62" s="49"/>
    </row>
    <row r="63" spans="1:9" ht="24">
      <c r="A63" s="40" t="s">
        <v>371</v>
      </c>
      <c r="B63" s="38">
        <v>700</v>
      </c>
      <c r="C63" s="48">
        <f>C70+C71+C72+C73+C74+C75+C76+C77</f>
        <v>21418117</v>
      </c>
      <c r="D63" s="48">
        <f t="shared" ref="D63:I63" si="2">D70+D71+D72+D73+D74+D75+D76+D77</f>
        <v>0</v>
      </c>
      <c r="E63" s="48">
        <f t="shared" si="2"/>
        <v>0</v>
      </c>
      <c r="F63" s="48">
        <f t="shared" si="2"/>
        <v>0</v>
      </c>
      <c r="G63" s="48">
        <f t="shared" si="2"/>
        <v>-8170604</v>
      </c>
      <c r="H63" s="48">
        <f t="shared" si="2"/>
        <v>0</v>
      </c>
      <c r="I63" s="48">
        <f t="shared" si="2"/>
        <v>13247513</v>
      </c>
    </row>
    <row r="64" spans="1:9">
      <c r="A64" s="218" t="s">
        <v>255</v>
      </c>
      <c r="B64" s="219"/>
      <c r="C64" s="219"/>
      <c r="D64" s="219"/>
      <c r="E64" s="219"/>
      <c r="F64" s="219"/>
      <c r="G64" s="219"/>
      <c r="H64" s="219"/>
      <c r="I64" s="220"/>
    </row>
    <row r="65" spans="1:10">
      <c r="A65" s="37" t="s">
        <v>372</v>
      </c>
      <c r="B65" s="41">
        <v>710</v>
      </c>
      <c r="C65" s="49"/>
      <c r="D65" s="49"/>
      <c r="E65" s="49"/>
      <c r="F65" s="49"/>
      <c r="G65" s="49"/>
      <c r="H65" s="49"/>
      <c r="I65" s="49"/>
    </row>
    <row r="66" spans="1:10" ht="12" customHeight="1">
      <c r="A66" s="218" t="s">
        <v>255</v>
      </c>
      <c r="B66" s="219"/>
      <c r="C66" s="219"/>
      <c r="D66" s="219"/>
      <c r="E66" s="219"/>
      <c r="F66" s="219"/>
      <c r="G66" s="219"/>
      <c r="H66" s="219"/>
      <c r="I66" s="220"/>
    </row>
    <row r="67" spans="1:10" ht="12" customHeight="1">
      <c r="A67" s="37" t="s">
        <v>356</v>
      </c>
      <c r="B67" s="41" t="s">
        <v>158</v>
      </c>
      <c r="C67" s="49"/>
      <c r="D67" s="49"/>
      <c r="E67" s="49"/>
      <c r="F67" s="49"/>
      <c r="G67" s="49"/>
      <c r="H67" s="49"/>
      <c r="I67" s="49"/>
    </row>
    <row r="68" spans="1:10" ht="24" customHeight="1">
      <c r="A68" s="37" t="s">
        <v>357</v>
      </c>
      <c r="B68" s="41" t="s">
        <v>158</v>
      </c>
      <c r="C68" s="49"/>
      <c r="D68" s="49"/>
      <c r="E68" s="49"/>
      <c r="F68" s="49"/>
      <c r="G68" s="49"/>
      <c r="H68" s="49"/>
      <c r="I68" s="49"/>
    </row>
    <row r="69" spans="1:10" ht="24" customHeight="1">
      <c r="A69" s="37" t="s">
        <v>358</v>
      </c>
      <c r="B69" s="41" t="s">
        <v>158</v>
      </c>
      <c r="C69" s="49"/>
      <c r="D69" s="49"/>
      <c r="E69" s="49"/>
      <c r="F69" s="49"/>
      <c r="G69" s="49"/>
      <c r="H69" s="49"/>
      <c r="I69" s="49"/>
    </row>
    <row r="70" spans="1:10" ht="12" customHeight="1">
      <c r="A70" s="37" t="s">
        <v>359</v>
      </c>
      <c r="B70" s="41">
        <v>711</v>
      </c>
      <c r="C70" s="49">
        <f>[1]F4!$C$9</f>
        <v>21418117</v>
      </c>
      <c r="D70" s="49"/>
      <c r="E70" s="49"/>
      <c r="F70" s="49"/>
      <c r="G70" s="49"/>
      <c r="H70" s="49"/>
      <c r="I70" s="49">
        <f>C70+D70+E70+F70+G70+H70</f>
        <v>21418117</v>
      </c>
    </row>
    <row r="71" spans="1:10" ht="12" customHeight="1">
      <c r="A71" s="37" t="s">
        <v>360</v>
      </c>
      <c r="B71" s="41">
        <v>712</v>
      </c>
      <c r="C71" s="49"/>
      <c r="D71" s="49"/>
      <c r="E71" s="49"/>
      <c r="F71" s="49"/>
      <c r="G71" s="49"/>
      <c r="H71" s="49"/>
      <c r="I71" s="49">
        <f t="shared" ref="I71:I77" si="3">C71+D71+E71+F71+G71+H71</f>
        <v>0</v>
      </c>
    </row>
    <row r="72" spans="1:10" ht="24" customHeight="1">
      <c r="A72" s="37" t="s">
        <v>373</v>
      </c>
      <c r="B72" s="41">
        <v>713</v>
      </c>
      <c r="C72" s="49"/>
      <c r="D72" s="49"/>
      <c r="E72" s="49"/>
      <c r="F72" s="49"/>
      <c r="G72" s="49"/>
      <c r="H72" s="49"/>
      <c r="I72" s="49">
        <f t="shared" si="3"/>
        <v>0</v>
      </c>
    </row>
    <row r="73" spans="1:10" ht="24" customHeight="1">
      <c r="A73" s="37" t="s">
        <v>336</v>
      </c>
      <c r="B73" s="41">
        <v>714</v>
      </c>
      <c r="C73" s="49"/>
      <c r="D73" s="49"/>
      <c r="E73" s="49"/>
      <c r="F73" s="49"/>
      <c r="G73" s="49"/>
      <c r="H73" s="49"/>
      <c r="I73" s="49">
        <f t="shared" si="3"/>
        <v>0</v>
      </c>
    </row>
    <row r="74" spans="1:10" ht="12" customHeight="1">
      <c r="A74" s="37" t="s">
        <v>362</v>
      </c>
      <c r="B74" s="41">
        <v>715</v>
      </c>
      <c r="C74" s="49"/>
      <c r="D74" s="49"/>
      <c r="E74" s="49"/>
      <c r="F74" s="49"/>
      <c r="G74" s="49">
        <v>-8170604</v>
      </c>
      <c r="H74" s="49"/>
      <c r="I74" s="49">
        <f t="shared" si="3"/>
        <v>-8170604</v>
      </c>
    </row>
    <row r="75" spans="1:10" ht="12" customHeight="1">
      <c r="A75" s="37" t="s">
        <v>363</v>
      </c>
      <c r="B75" s="41">
        <v>716</v>
      </c>
      <c r="C75" s="49"/>
      <c r="D75" s="49"/>
      <c r="E75" s="49"/>
      <c r="F75" s="49"/>
      <c r="G75" s="49"/>
      <c r="H75" s="49"/>
      <c r="I75" s="49">
        <f t="shared" si="3"/>
        <v>0</v>
      </c>
    </row>
    <row r="76" spans="1:10" ht="12" customHeight="1">
      <c r="A76" s="37" t="s">
        <v>364</v>
      </c>
      <c r="B76" s="41">
        <v>717</v>
      </c>
      <c r="C76" s="49"/>
      <c r="D76" s="49"/>
      <c r="E76" s="49"/>
      <c r="F76" s="49"/>
      <c r="G76" s="49"/>
      <c r="H76" s="49"/>
      <c r="I76" s="49">
        <f t="shared" si="3"/>
        <v>0</v>
      </c>
    </row>
    <row r="77" spans="1:10" ht="24" customHeight="1">
      <c r="A77" s="37" t="s">
        <v>365</v>
      </c>
      <c r="B77" s="41">
        <v>718</v>
      </c>
      <c r="C77" s="49"/>
      <c r="D77" s="49"/>
      <c r="E77" s="49"/>
      <c r="F77" s="49"/>
      <c r="G77" s="49"/>
      <c r="H77" s="49"/>
      <c r="I77" s="49">
        <f t="shared" si="3"/>
        <v>0</v>
      </c>
    </row>
    <row r="78" spans="1:10" ht="24" customHeight="1">
      <c r="A78" s="115" t="s">
        <v>489</v>
      </c>
      <c r="B78" s="38">
        <v>800</v>
      </c>
      <c r="C78" s="48">
        <f>C49+C50+C63</f>
        <v>255364386</v>
      </c>
      <c r="D78" s="48">
        <f t="shared" ref="D78:H78" si="4">D49+D50+D63</f>
        <v>0</v>
      </c>
      <c r="E78" s="48">
        <f t="shared" si="4"/>
        <v>0</v>
      </c>
      <c r="F78" s="48">
        <f t="shared" si="4"/>
        <v>19086598</v>
      </c>
      <c r="G78" s="48">
        <f>G49+G50+G63</f>
        <v>5552031.1581300013</v>
      </c>
      <c r="H78" s="48">
        <f t="shared" si="4"/>
        <v>0</v>
      </c>
      <c r="I78" s="48">
        <f>I49+I50+I63</f>
        <v>280003015.15812999</v>
      </c>
    </row>
    <row r="79" spans="1:10" ht="12" customHeight="1">
      <c r="A79" s="34" t="s">
        <v>158</v>
      </c>
      <c r="B79" s="34" t="s">
        <v>158</v>
      </c>
      <c r="C79" s="46" t="s">
        <v>158</v>
      </c>
      <c r="D79" s="46" t="s">
        <v>158</v>
      </c>
      <c r="E79" s="46" t="s">
        <v>158</v>
      </c>
      <c r="F79" s="46" t="s">
        <v>158</v>
      </c>
      <c r="G79" s="46" t="s">
        <v>158</v>
      </c>
      <c r="H79" s="46" t="s">
        <v>158</v>
      </c>
      <c r="I79" s="46" t="s">
        <v>158</v>
      </c>
      <c r="J79" s="34"/>
    </row>
    <row r="80" spans="1:10" ht="12" customHeight="1">
      <c r="A80" s="34" t="s">
        <v>158</v>
      </c>
      <c r="B80" s="34" t="s">
        <v>158</v>
      </c>
      <c r="C80" s="46" t="s">
        <v>158</v>
      </c>
      <c r="D80" s="46" t="s">
        <v>158</v>
      </c>
      <c r="E80" s="46" t="s">
        <v>158</v>
      </c>
      <c r="F80" s="46" t="s">
        <v>158</v>
      </c>
      <c r="G80" s="46" t="s">
        <v>158</v>
      </c>
      <c r="H80" s="46" t="s">
        <v>158</v>
      </c>
      <c r="I80" s="46" t="s">
        <v>158</v>
      </c>
      <c r="J80" s="34"/>
    </row>
    <row r="81" spans="1:9">
      <c r="A81" s="75" t="s">
        <v>468</v>
      </c>
      <c r="B81" s="36" t="s">
        <v>158</v>
      </c>
      <c r="C81" s="74" t="s">
        <v>158</v>
      </c>
      <c r="D81" s="54" t="s">
        <v>158</v>
      </c>
      <c r="E81" s="54"/>
      <c r="F81" s="54"/>
      <c r="G81" s="35"/>
      <c r="H81" s="35"/>
      <c r="I81" s="35"/>
    </row>
    <row r="82" spans="1:9">
      <c r="A82" s="36" t="s">
        <v>220</v>
      </c>
      <c r="B82" s="36" t="s">
        <v>158</v>
      </c>
      <c r="C82" s="42" t="s">
        <v>221</v>
      </c>
      <c r="D82" s="54" t="s">
        <v>158</v>
      </c>
      <c r="E82" s="54"/>
      <c r="F82" s="54"/>
      <c r="G82" s="35"/>
      <c r="H82" s="35"/>
      <c r="I82" s="35"/>
    </row>
    <row r="83" spans="1:9">
      <c r="A83" s="74" t="s">
        <v>222</v>
      </c>
      <c r="B83" s="36" t="s">
        <v>158</v>
      </c>
      <c r="C83" s="74" t="s">
        <v>158</v>
      </c>
      <c r="D83" s="54" t="s">
        <v>158</v>
      </c>
      <c r="E83" s="54"/>
      <c r="F83" s="54"/>
      <c r="G83" s="35"/>
      <c r="H83" s="35"/>
      <c r="I83" s="35"/>
    </row>
    <row r="84" spans="1:9">
      <c r="A84" s="36" t="s">
        <v>223</v>
      </c>
      <c r="B84" s="36" t="s">
        <v>158</v>
      </c>
      <c r="C84" s="42" t="s">
        <v>221</v>
      </c>
      <c r="D84" s="54" t="s">
        <v>158</v>
      </c>
      <c r="E84" s="54"/>
      <c r="F84" s="54"/>
      <c r="G84" s="35"/>
      <c r="H84" s="35"/>
      <c r="I84" s="35"/>
    </row>
    <row r="85" spans="1:9">
      <c r="A85" s="54" t="s">
        <v>224</v>
      </c>
      <c r="B85" s="54" t="s">
        <v>158</v>
      </c>
      <c r="C85" s="54" t="s">
        <v>158</v>
      </c>
      <c r="D85" s="54" t="s">
        <v>158</v>
      </c>
      <c r="E85" s="54"/>
      <c r="F85" s="54"/>
      <c r="G85" s="35"/>
      <c r="H85" s="35"/>
      <c r="I85" s="35"/>
    </row>
    <row r="86" spans="1:9" s="21" customFormat="1">
      <c r="B86" s="20"/>
    </row>
    <row r="87" spans="1:9">
      <c r="E87" s="35"/>
      <c r="F87" s="35"/>
      <c r="G87" s="35"/>
      <c r="H87" s="35"/>
      <c r="I87" s="35"/>
    </row>
    <row r="88" spans="1:9" ht="15" hidden="1" customHeight="1"/>
    <row r="89" spans="1:9" ht="15" hidden="1" customHeight="1"/>
    <row r="90" spans="1:9" ht="15" hidden="1" customHeight="1"/>
    <row r="91" spans="1:9" ht="15" hidden="1" customHeight="1"/>
    <row r="92" spans="1:9" ht="15" hidden="1" customHeight="1"/>
  </sheetData>
  <mergeCells count="18">
    <mergeCell ref="A10:I10"/>
    <mergeCell ref="G1:I1"/>
    <mergeCell ref="G2:I2"/>
    <mergeCell ref="G3:I3"/>
    <mergeCell ref="G4:I4"/>
    <mergeCell ref="A8:E8"/>
    <mergeCell ref="A64:I64"/>
    <mergeCell ref="A66:I66"/>
    <mergeCell ref="A13:A14"/>
    <mergeCell ref="B13:B14"/>
    <mergeCell ref="C13:G13"/>
    <mergeCell ref="H13:H14"/>
    <mergeCell ref="I13:I14"/>
    <mergeCell ref="A11:I11"/>
    <mergeCell ref="A22:I22"/>
    <mergeCell ref="A33:I33"/>
    <mergeCell ref="A35:I35"/>
    <mergeCell ref="A53:I53"/>
  </mergeCells>
  <pageMargins left="0.70866141732283472" right="0.70866141732283472" top="0.35" bottom="0.3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1:N115"/>
  <sheetViews>
    <sheetView topLeftCell="C1" workbookViewId="0">
      <selection activeCell="N116" sqref="N116"/>
    </sheetView>
  </sheetViews>
  <sheetFormatPr defaultRowHeight="15"/>
  <cols>
    <col min="1" max="1" width="46.5703125" customWidth="1"/>
    <col min="2" max="7" width="15.140625" style="23" customWidth="1"/>
    <col min="8" max="8" width="18.85546875" customWidth="1"/>
    <col min="10" max="10" width="39.7109375" customWidth="1"/>
    <col min="11" max="11" width="14" bestFit="1" customWidth="1"/>
  </cols>
  <sheetData>
    <row r="1" spans="1:14">
      <c r="A1" s="77" t="s">
        <v>0</v>
      </c>
      <c r="B1" s="58"/>
      <c r="C1" s="58"/>
      <c r="D1" s="58"/>
      <c r="E1" s="58"/>
      <c r="F1" s="58"/>
      <c r="G1" s="58"/>
      <c r="K1" s="20"/>
    </row>
    <row r="2" spans="1:14">
      <c r="A2" s="196" t="s">
        <v>588</v>
      </c>
      <c r="B2" s="196"/>
      <c r="C2" s="196"/>
      <c r="D2" s="196"/>
      <c r="E2" s="196"/>
      <c r="F2" s="196"/>
      <c r="G2" s="196"/>
      <c r="J2" s="124" t="s">
        <v>576</v>
      </c>
      <c r="K2" s="139">
        <f>(E28+E34+E36+E58+E59+E86)/1000</f>
        <v>1041097.0723499999</v>
      </c>
      <c r="L2" s="125"/>
      <c r="M2" s="21"/>
      <c r="N2" s="21"/>
    </row>
    <row r="3" spans="1:14">
      <c r="A3" s="198" t="s">
        <v>471</v>
      </c>
      <c r="B3" s="198"/>
      <c r="C3" s="198"/>
      <c r="D3" s="198"/>
      <c r="E3" s="198"/>
      <c r="F3" s="198"/>
      <c r="G3" s="198"/>
      <c r="J3" s="124" t="s">
        <v>577</v>
      </c>
      <c r="K3" s="139">
        <f>(D24+D35+D114)/1000</f>
        <v>349402.67413</v>
      </c>
      <c r="L3" s="125"/>
      <c r="M3" s="21"/>
      <c r="N3" s="21"/>
    </row>
    <row r="4" spans="1:14">
      <c r="A4" s="236" t="s">
        <v>490</v>
      </c>
      <c r="B4" s="236"/>
      <c r="C4" s="236"/>
      <c r="D4" s="236"/>
      <c r="E4" s="236"/>
      <c r="F4" s="236"/>
      <c r="G4" s="236"/>
      <c r="J4" s="124" t="s">
        <v>578</v>
      </c>
      <c r="K4" s="139">
        <f>(D21+D22+D23)/1000</f>
        <v>201865.79913000003</v>
      </c>
      <c r="L4" s="125"/>
      <c r="M4" s="21"/>
      <c r="N4" s="21"/>
    </row>
    <row r="5" spans="1:14">
      <c r="A5" s="188" t="s">
        <v>2</v>
      </c>
      <c r="B5" s="188"/>
      <c r="C5" s="188"/>
      <c r="D5" s="188"/>
      <c r="E5" s="188"/>
      <c r="F5" s="188"/>
      <c r="G5" s="188"/>
      <c r="J5" s="124" t="s">
        <v>579</v>
      </c>
      <c r="K5" s="139">
        <f>D92/1000</f>
        <v>303676.42700000003</v>
      </c>
      <c r="L5" s="125"/>
      <c r="M5" s="21"/>
      <c r="N5" s="21"/>
    </row>
    <row r="6" spans="1:14" ht="26.25">
      <c r="A6" s="78"/>
      <c r="B6" s="58"/>
      <c r="C6" s="58"/>
      <c r="D6" s="58"/>
      <c r="E6" s="58"/>
      <c r="F6" s="58"/>
      <c r="G6" s="58"/>
      <c r="J6" s="124" t="s">
        <v>580</v>
      </c>
      <c r="K6" s="140">
        <f>(D19+D20)/1000</f>
        <v>232443.42208000002</v>
      </c>
      <c r="L6" s="125"/>
      <c r="M6" s="21"/>
      <c r="N6" s="21"/>
    </row>
    <row r="7" spans="1:14">
      <c r="A7" s="78"/>
      <c r="B7" s="58"/>
      <c r="C7" s="58"/>
      <c r="D7" s="58"/>
      <c r="E7" s="58"/>
      <c r="F7" s="58"/>
      <c r="G7" s="58"/>
      <c r="H7" s="21"/>
      <c r="J7" s="124" t="s">
        <v>581</v>
      </c>
      <c r="K7" s="139">
        <f>(D51+D68+D69+D70+D74+D78+D87+D94+D95+D96+D97+D77)/1000</f>
        <v>76803.197550000012</v>
      </c>
      <c r="L7" s="125"/>
      <c r="M7" s="21"/>
      <c r="N7" s="21"/>
    </row>
    <row r="8" spans="1:14">
      <c r="A8" s="78"/>
      <c r="B8" s="58"/>
      <c r="C8" s="58"/>
      <c r="D8" s="58"/>
      <c r="E8" s="58"/>
      <c r="F8" s="58"/>
      <c r="G8" s="58"/>
      <c r="H8" s="21"/>
      <c r="J8" s="124" t="s">
        <v>582</v>
      </c>
      <c r="K8" s="139">
        <f>(D71+D72+D73+D75+D76+D79+D80+D81+D82+D107+D108+D109)/1000</f>
        <v>34018.355660000001</v>
      </c>
      <c r="L8" s="125"/>
      <c r="M8" s="21"/>
      <c r="N8" s="21"/>
    </row>
    <row r="9" spans="1:14">
      <c r="A9" s="78"/>
      <c r="B9" s="58"/>
      <c r="C9" s="58"/>
      <c r="D9" s="58"/>
      <c r="E9" s="58"/>
      <c r="F9" s="58"/>
      <c r="G9" s="58"/>
      <c r="H9" s="21"/>
      <c r="J9" s="124" t="s">
        <v>583</v>
      </c>
      <c r="K9" s="139">
        <f>(D29+D30+D43+D44+D45+D52+D53+D54+D89+D90)/1000</f>
        <v>371387.77139000001</v>
      </c>
      <c r="L9" s="125"/>
      <c r="M9" s="21"/>
      <c r="N9" s="21"/>
    </row>
    <row r="10" spans="1:14">
      <c r="A10" s="78"/>
      <c r="B10" s="58"/>
      <c r="C10" s="58"/>
      <c r="D10" s="58"/>
      <c r="E10" s="58"/>
      <c r="F10" s="58"/>
      <c r="G10" s="58"/>
      <c r="H10" s="21"/>
      <c r="J10" s="124" t="s">
        <v>466</v>
      </c>
      <c r="K10" s="139">
        <v>685511</v>
      </c>
      <c r="L10" s="125"/>
      <c r="M10" s="21"/>
      <c r="N10" s="21"/>
    </row>
    <row r="11" spans="1:14" ht="15.75" thickBot="1">
      <c r="A11" s="78"/>
      <c r="B11" s="58"/>
      <c r="C11" s="58"/>
      <c r="D11" s="58"/>
      <c r="E11" s="58"/>
      <c r="F11" s="58"/>
      <c r="G11" s="58"/>
      <c r="H11" s="21"/>
      <c r="J11" s="127"/>
      <c r="K11" s="137"/>
      <c r="L11" s="128"/>
    </row>
    <row r="12" spans="1:14">
      <c r="A12" s="78"/>
      <c r="B12" s="58"/>
      <c r="C12" s="58"/>
      <c r="D12" s="58"/>
      <c r="E12" s="58"/>
      <c r="F12" s="58"/>
      <c r="G12" s="58"/>
      <c r="H12" s="21"/>
      <c r="J12" s="124"/>
      <c r="K12" s="138"/>
      <c r="L12" s="129"/>
    </row>
    <row r="13" spans="1:14">
      <c r="A13" s="78"/>
      <c r="B13" s="58"/>
      <c r="C13" s="58"/>
      <c r="D13" s="58"/>
      <c r="E13" s="58"/>
      <c r="F13" s="58"/>
      <c r="G13" s="58"/>
      <c r="H13" s="21"/>
      <c r="J13" s="130" t="s">
        <v>584</v>
      </c>
      <c r="K13" s="138">
        <f>SUBTOTAL(9,K2:K12)</f>
        <v>3296205.7192899999</v>
      </c>
      <c r="L13" s="129" t="s">
        <v>585</v>
      </c>
    </row>
    <row r="14" spans="1:14">
      <c r="A14" s="78"/>
      <c r="B14" s="58"/>
      <c r="C14" s="58"/>
      <c r="D14" s="58"/>
      <c r="E14" s="58"/>
      <c r="F14" s="58"/>
      <c r="G14" s="58"/>
      <c r="H14" s="21"/>
      <c r="K14" s="20"/>
    </row>
    <row r="15" spans="1:14" ht="15.75" thickBot="1">
      <c r="A15" s="78"/>
      <c r="B15" s="58"/>
      <c r="C15" s="58"/>
      <c r="D15" s="58"/>
      <c r="E15" s="58"/>
      <c r="F15" s="58"/>
      <c r="G15" s="58"/>
      <c r="H15" s="21"/>
      <c r="K15" s="20"/>
    </row>
    <row r="16" spans="1:14">
      <c r="A16" s="132" t="s">
        <v>290</v>
      </c>
      <c r="B16" s="237" t="s">
        <v>4</v>
      </c>
      <c r="C16" s="237"/>
      <c r="D16" s="238" t="s">
        <v>5</v>
      </c>
      <c r="E16" s="238"/>
      <c r="F16" s="239" t="s">
        <v>6</v>
      </c>
      <c r="G16" s="239"/>
      <c r="K16" s="20"/>
    </row>
    <row r="17" spans="1:9" ht="15.75" thickBot="1">
      <c r="A17" s="133"/>
      <c r="B17" s="116" t="s">
        <v>9</v>
      </c>
      <c r="C17" s="116" t="s">
        <v>10</v>
      </c>
      <c r="D17" s="117" t="s">
        <v>9</v>
      </c>
      <c r="E17" s="117" t="s">
        <v>10</v>
      </c>
      <c r="F17" s="117" t="s">
        <v>9</v>
      </c>
      <c r="G17" s="118" t="s">
        <v>10</v>
      </c>
    </row>
    <row r="18" spans="1:9" hidden="1">
      <c r="A18" s="134" t="s">
        <v>491</v>
      </c>
      <c r="B18" s="119"/>
      <c r="C18" s="119"/>
      <c r="D18" s="119">
        <v>1374600.38</v>
      </c>
      <c r="E18" s="119">
        <v>1374600.38</v>
      </c>
      <c r="F18" s="119"/>
      <c r="G18" s="120"/>
      <c r="H18" s="124" t="s">
        <v>466</v>
      </c>
    </row>
    <row r="19" spans="1:9" hidden="1">
      <c r="A19" s="136" t="s">
        <v>492</v>
      </c>
      <c r="B19" s="131"/>
      <c r="C19" s="131"/>
      <c r="D19" s="131">
        <v>89756343.430000007</v>
      </c>
      <c r="E19" s="119">
        <v>89756343.430000007</v>
      </c>
      <c r="F19" s="119"/>
      <c r="G19" s="120"/>
      <c r="H19" s="21" t="s">
        <v>594</v>
      </c>
    </row>
    <row r="20" spans="1:9" hidden="1">
      <c r="A20" s="136" t="s">
        <v>60</v>
      </c>
      <c r="B20" s="131"/>
      <c r="C20" s="131"/>
      <c r="D20" s="131">
        <v>142687078.65000001</v>
      </c>
      <c r="E20" s="119">
        <v>142687078.65000001</v>
      </c>
      <c r="F20" s="119"/>
      <c r="G20" s="120"/>
      <c r="H20" s="21" t="s">
        <v>594</v>
      </c>
    </row>
    <row r="21" spans="1:9" hidden="1">
      <c r="A21" s="134" t="s">
        <v>493</v>
      </c>
      <c r="B21" s="119"/>
      <c r="C21" s="119"/>
      <c r="D21" s="119">
        <v>6983333.3300000001</v>
      </c>
      <c r="E21" s="119">
        <v>6983333.3300000001</v>
      </c>
      <c r="F21" s="119"/>
      <c r="G21" s="120"/>
      <c r="H21" s="124" t="s">
        <v>578</v>
      </c>
    </row>
    <row r="22" spans="1:9" hidden="1">
      <c r="A22" s="134" t="s">
        <v>494</v>
      </c>
      <c r="B22" s="119"/>
      <c r="C22" s="119"/>
      <c r="D22" s="119">
        <v>107168</v>
      </c>
      <c r="E22" s="119">
        <v>107168</v>
      </c>
      <c r="F22" s="119"/>
      <c r="G22" s="120"/>
      <c r="H22" s="124" t="s">
        <v>578</v>
      </c>
    </row>
    <row r="23" spans="1:9" hidden="1">
      <c r="A23" s="134" t="s">
        <v>495</v>
      </c>
      <c r="B23" s="119"/>
      <c r="C23" s="119"/>
      <c r="D23" s="119">
        <v>194775297.80000001</v>
      </c>
      <c r="E23" s="119">
        <v>194775297.80000001</v>
      </c>
      <c r="F23" s="119"/>
      <c r="G23" s="120"/>
      <c r="H23" s="124" t="s">
        <v>578</v>
      </c>
    </row>
    <row r="24" spans="1:9" hidden="1">
      <c r="A24" s="134" t="s">
        <v>496</v>
      </c>
      <c r="B24" s="119"/>
      <c r="C24" s="119"/>
      <c r="D24" s="119">
        <v>28308000</v>
      </c>
      <c r="E24" s="119">
        <v>28308000</v>
      </c>
      <c r="F24" s="119"/>
      <c r="G24" s="120"/>
      <c r="H24" s="21" t="s">
        <v>595</v>
      </c>
    </row>
    <row r="25" spans="1:9" hidden="1">
      <c r="A25" s="134" t="s">
        <v>497</v>
      </c>
      <c r="B25" s="119"/>
      <c r="C25" s="119"/>
      <c r="D25" s="119">
        <v>20249577</v>
      </c>
      <c r="E25" s="119">
        <v>20249577</v>
      </c>
      <c r="F25" s="119"/>
      <c r="G25" s="120"/>
      <c r="H25" s="21" t="s">
        <v>466</v>
      </c>
      <c r="I25" s="21" t="s">
        <v>587</v>
      </c>
    </row>
    <row r="26" spans="1:9" hidden="1">
      <c r="A26" s="134" t="s">
        <v>498</v>
      </c>
      <c r="B26" s="119"/>
      <c r="C26" s="119"/>
      <c r="D26" s="119">
        <v>8207088.3399999999</v>
      </c>
      <c r="E26" s="119">
        <v>8207088.3399999999</v>
      </c>
      <c r="F26" s="119"/>
      <c r="G26" s="120"/>
      <c r="H26" s="124" t="s">
        <v>466</v>
      </c>
    </row>
    <row r="27" spans="1:9" hidden="1">
      <c r="A27" s="134" t="s">
        <v>589</v>
      </c>
      <c r="B27" s="119"/>
      <c r="C27" s="119"/>
      <c r="D27" s="119">
        <v>159479304</v>
      </c>
      <c r="E27" s="119">
        <v>159479304</v>
      </c>
      <c r="F27" s="119"/>
      <c r="G27" s="120"/>
      <c r="H27" s="21" t="s">
        <v>466</v>
      </c>
      <c r="I27" s="21" t="s">
        <v>587</v>
      </c>
    </row>
    <row r="28" spans="1:9" hidden="1">
      <c r="A28" s="134" t="s">
        <v>499</v>
      </c>
      <c r="B28" s="119"/>
      <c r="C28" s="119"/>
      <c r="D28" s="119">
        <v>610589223.67999995</v>
      </c>
      <c r="E28" s="119">
        <v>610589223.67999995</v>
      </c>
      <c r="F28" s="119"/>
      <c r="G28" s="120"/>
      <c r="H28" s="21" t="s">
        <v>586</v>
      </c>
    </row>
    <row r="29" spans="1:9" hidden="1">
      <c r="A29" s="134" t="s">
        <v>81</v>
      </c>
      <c r="B29" s="119"/>
      <c r="C29" s="119"/>
      <c r="D29" s="119">
        <v>12204</v>
      </c>
      <c r="E29" s="119">
        <v>12204</v>
      </c>
      <c r="F29" s="119"/>
      <c r="G29" s="120"/>
      <c r="H29" s="21" t="s">
        <v>583</v>
      </c>
    </row>
    <row r="30" spans="1:9" hidden="1">
      <c r="A30" s="134" t="s">
        <v>500</v>
      </c>
      <c r="B30" s="119"/>
      <c r="C30" s="119"/>
      <c r="D30" s="119">
        <v>12578830</v>
      </c>
      <c r="E30" s="119">
        <v>12578830</v>
      </c>
      <c r="F30" s="119"/>
      <c r="G30" s="120"/>
      <c r="H30" s="21" t="s">
        <v>583</v>
      </c>
    </row>
    <row r="31" spans="1:9" hidden="1">
      <c r="A31" s="134" t="s">
        <v>501</v>
      </c>
      <c r="B31" s="119"/>
      <c r="C31" s="119"/>
      <c r="D31" s="119">
        <v>10761144.869999999</v>
      </c>
      <c r="E31" s="119">
        <v>10761144.869999999</v>
      </c>
      <c r="F31" s="119"/>
      <c r="G31" s="120"/>
      <c r="H31" s="124" t="s">
        <v>466</v>
      </c>
    </row>
    <row r="32" spans="1:9" hidden="1">
      <c r="A32" s="134" t="s">
        <v>502</v>
      </c>
      <c r="B32" s="119"/>
      <c r="C32" s="119"/>
      <c r="D32" s="119">
        <v>4533503.8499999996</v>
      </c>
      <c r="E32" s="119">
        <v>4533503.8499999996</v>
      </c>
      <c r="F32" s="119"/>
      <c r="G32" s="120"/>
      <c r="H32" s="124" t="s">
        <v>466</v>
      </c>
    </row>
    <row r="33" spans="1:9" hidden="1">
      <c r="A33" s="134" t="s">
        <v>503</v>
      </c>
      <c r="B33" s="119"/>
      <c r="C33" s="119"/>
      <c r="D33" s="119">
        <v>4410315.68</v>
      </c>
      <c r="E33" s="119">
        <v>4410315.68</v>
      </c>
      <c r="F33" s="119"/>
      <c r="G33" s="120"/>
      <c r="H33" s="124" t="s">
        <v>466</v>
      </c>
    </row>
    <row r="34" spans="1:9" ht="24" hidden="1">
      <c r="A34" s="134" t="s">
        <v>504</v>
      </c>
      <c r="B34" s="119"/>
      <c r="C34" s="119"/>
      <c r="D34" s="119">
        <v>457785.22</v>
      </c>
      <c r="E34" s="119">
        <v>457785.22</v>
      </c>
      <c r="F34" s="119"/>
      <c r="G34" s="120"/>
      <c r="H34" s="21" t="s">
        <v>598</v>
      </c>
    </row>
    <row r="35" spans="1:9" hidden="1">
      <c r="A35" s="134" t="s">
        <v>505</v>
      </c>
      <c r="B35" s="119"/>
      <c r="C35" s="119"/>
      <c r="D35" s="119">
        <v>102211174.13</v>
      </c>
      <c r="E35" s="119">
        <v>102211174.13</v>
      </c>
      <c r="F35" s="119"/>
      <c r="G35" s="120"/>
      <c r="H35" s="21" t="s">
        <v>595</v>
      </c>
    </row>
    <row r="36" spans="1:9" hidden="1">
      <c r="A36" s="134" t="s">
        <v>506</v>
      </c>
      <c r="B36" s="119"/>
      <c r="C36" s="119"/>
      <c r="D36" s="119">
        <v>122485454.54000001</v>
      </c>
      <c r="E36" s="119">
        <v>122485454.54000001</v>
      </c>
      <c r="F36" s="119"/>
      <c r="G36" s="120"/>
      <c r="H36" s="21" t="s">
        <v>598</v>
      </c>
    </row>
    <row r="37" spans="1:9" hidden="1">
      <c r="A37" s="134" t="s">
        <v>507</v>
      </c>
      <c r="B37" s="119"/>
      <c r="C37" s="119"/>
      <c r="D37" s="119">
        <v>199660</v>
      </c>
      <c r="E37" s="119">
        <v>199660</v>
      </c>
      <c r="F37" s="119"/>
      <c r="G37" s="120"/>
      <c r="H37" s="21" t="s">
        <v>466</v>
      </c>
      <c r="I37" s="21" t="s">
        <v>587</v>
      </c>
    </row>
    <row r="38" spans="1:9" hidden="1">
      <c r="A38" s="134" t="s">
        <v>508</v>
      </c>
      <c r="B38" s="119"/>
      <c r="C38" s="119"/>
      <c r="D38" s="119">
        <v>3550000</v>
      </c>
      <c r="E38" s="119">
        <v>3550000</v>
      </c>
      <c r="F38" s="119"/>
      <c r="G38" s="120"/>
      <c r="H38" s="21" t="s">
        <v>466</v>
      </c>
      <c r="I38" s="21" t="s">
        <v>587</v>
      </c>
    </row>
    <row r="39" spans="1:9" hidden="1">
      <c r="A39" s="134" t="s">
        <v>509</v>
      </c>
      <c r="B39" s="119"/>
      <c r="C39" s="119"/>
      <c r="D39" s="119">
        <v>1550000</v>
      </c>
      <c r="E39" s="119">
        <v>1550000</v>
      </c>
      <c r="F39" s="119"/>
      <c r="G39" s="120"/>
      <c r="H39" s="21" t="s">
        <v>466</v>
      </c>
      <c r="I39" s="21" t="s">
        <v>587</v>
      </c>
    </row>
    <row r="40" spans="1:9" hidden="1">
      <c r="A40" s="134" t="s">
        <v>510</v>
      </c>
      <c r="B40" s="119"/>
      <c r="C40" s="119"/>
      <c r="D40" s="119">
        <v>16203781.49</v>
      </c>
      <c r="E40" s="119">
        <v>16203781.49</v>
      </c>
      <c r="F40" s="119"/>
      <c r="G40" s="120"/>
      <c r="H40" s="21" t="s">
        <v>466</v>
      </c>
      <c r="I40" s="21" t="s">
        <v>587</v>
      </c>
    </row>
    <row r="41" spans="1:9" hidden="1">
      <c r="A41" s="134" t="s">
        <v>511</v>
      </c>
      <c r="B41" s="119"/>
      <c r="C41" s="119"/>
      <c r="D41" s="119">
        <v>1213808.43</v>
      </c>
      <c r="E41" s="119">
        <v>1213808.43</v>
      </c>
      <c r="F41" s="119"/>
      <c r="G41" s="120"/>
      <c r="H41" s="124" t="s">
        <v>466</v>
      </c>
    </row>
    <row r="42" spans="1:9" hidden="1">
      <c r="A42" s="134" t="s">
        <v>512</v>
      </c>
      <c r="B42" s="119"/>
      <c r="C42" s="119"/>
      <c r="D42" s="119">
        <v>241711.05</v>
      </c>
      <c r="E42" s="119">
        <v>241711.05</v>
      </c>
      <c r="F42" s="119"/>
      <c r="G42" s="120"/>
      <c r="H42" s="124" t="s">
        <v>466</v>
      </c>
    </row>
    <row r="43" spans="1:9" hidden="1">
      <c r="A43" s="134" t="s">
        <v>83</v>
      </c>
      <c r="B43" s="119"/>
      <c r="C43" s="119"/>
      <c r="D43" s="119">
        <v>457813.69</v>
      </c>
      <c r="E43" s="119">
        <v>457813.69</v>
      </c>
      <c r="F43" s="119"/>
      <c r="G43" s="120"/>
      <c r="H43" s="21" t="s">
        <v>596</v>
      </c>
    </row>
    <row r="44" spans="1:9" hidden="1">
      <c r="A44" s="134" t="s">
        <v>82</v>
      </c>
      <c r="B44" s="119"/>
      <c r="C44" s="119"/>
      <c r="D44" s="119">
        <v>1035118</v>
      </c>
      <c r="E44" s="119">
        <v>1035118</v>
      </c>
      <c r="F44" s="119"/>
      <c r="G44" s="120"/>
      <c r="H44" s="21" t="s">
        <v>596</v>
      </c>
    </row>
    <row r="45" spans="1:9" ht="24" hidden="1">
      <c r="A45" s="134" t="s">
        <v>513</v>
      </c>
      <c r="B45" s="119"/>
      <c r="C45" s="119"/>
      <c r="D45" s="119">
        <v>230340954.88999999</v>
      </c>
      <c r="E45" s="119">
        <v>230340954.88999999</v>
      </c>
      <c r="F45" s="119"/>
      <c r="G45" s="120"/>
      <c r="H45" s="21" t="s">
        <v>596</v>
      </c>
    </row>
    <row r="46" spans="1:9" hidden="1">
      <c r="A46" s="134" t="s">
        <v>514</v>
      </c>
      <c r="B46" s="119"/>
      <c r="C46" s="119"/>
      <c r="D46" s="119">
        <v>-14875630.960000001</v>
      </c>
      <c r="E46" s="119">
        <v>-14875630.960000001</v>
      </c>
      <c r="F46" s="119"/>
      <c r="G46" s="120"/>
      <c r="H46" s="124" t="s">
        <v>466</v>
      </c>
    </row>
    <row r="47" spans="1:9" ht="36" hidden="1">
      <c r="A47" s="134" t="s">
        <v>515</v>
      </c>
      <c r="B47" s="119"/>
      <c r="C47" s="119"/>
      <c r="D47" s="119">
        <v>449739.36</v>
      </c>
      <c r="E47" s="119">
        <v>449739.36</v>
      </c>
      <c r="F47" s="119"/>
      <c r="G47" s="120"/>
      <c r="H47" s="124" t="s">
        <v>466</v>
      </c>
    </row>
    <row r="48" spans="1:9" ht="24" hidden="1">
      <c r="A48" s="134" t="s">
        <v>516</v>
      </c>
      <c r="B48" s="119"/>
      <c r="C48" s="119"/>
      <c r="D48" s="119">
        <v>601812.79</v>
      </c>
      <c r="E48" s="119">
        <v>601812.79</v>
      </c>
      <c r="F48" s="119"/>
      <c r="G48" s="120"/>
      <c r="H48" s="124" t="s">
        <v>466</v>
      </c>
    </row>
    <row r="49" spans="1:9" hidden="1">
      <c r="A49" s="134" t="s">
        <v>517</v>
      </c>
      <c r="B49" s="119"/>
      <c r="C49" s="119"/>
      <c r="D49" s="119">
        <v>2241165</v>
      </c>
      <c r="E49" s="119">
        <v>2241165</v>
      </c>
      <c r="F49" s="119"/>
      <c r="G49" s="120"/>
      <c r="H49" s="21" t="s">
        <v>466</v>
      </c>
      <c r="I49" s="21" t="s">
        <v>587</v>
      </c>
    </row>
    <row r="50" spans="1:9" hidden="1">
      <c r="A50" s="134" t="s">
        <v>518</v>
      </c>
      <c r="B50" s="119"/>
      <c r="C50" s="119"/>
      <c r="D50" s="119">
        <v>4794131.3899999997</v>
      </c>
      <c r="E50" s="119">
        <v>4794131.3899999997</v>
      </c>
      <c r="F50" s="119"/>
      <c r="G50" s="120"/>
      <c r="H50" s="21" t="s">
        <v>466</v>
      </c>
      <c r="I50" s="21" t="s">
        <v>587</v>
      </c>
    </row>
    <row r="51" spans="1:9" hidden="1">
      <c r="A51" s="134" t="s">
        <v>519</v>
      </c>
      <c r="B51" s="119"/>
      <c r="C51" s="119"/>
      <c r="D51" s="119">
        <v>282732.32</v>
      </c>
      <c r="E51" s="119">
        <v>282732.32</v>
      </c>
      <c r="F51" s="119"/>
      <c r="G51" s="120"/>
      <c r="H51" s="21" t="s">
        <v>581</v>
      </c>
    </row>
    <row r="52" spans="1:9" hidden="1">
      <c r="A52" s="134" t="s">
        <v>520</v>
      </c>
      <c r="B52" s="119"/>
      <c r="C52" s="119"/>
      <c r="D52" s="119">
        <v>495321</v>
      </c>
      <c r="E52" s="119">
        <v>495321</v>
      </c>
      <c r="F52" s="119"/>
      <c r="G52" s="120"/>
      <c r="H52" s="21" t="s">
        <v>596</v>
      </c>
    </row>
    <row r="53" spans="1:9" hidden="1">
      <c r="A53" s="134" t="s">
        <v>521</v>
      </c>
      <c r="B53" s="119"/>
      <c r="C53" s="119"/>
      <c r="D53" s="119">
        <v>41539</v>
      </c>
      <c r="E53" s="119">
        <v>41539</v>
      </c>
      <c r="F53" s="119"/>
      <c r="G53" s="120"/>
      <c r="H53" s="21" t="s">
        <v>596</v>
      </c>
    </row>
    <row r="54" spans="1:9" ht="24" hidden="1">
      <c r="A54" s="134" t="s">
        <v>522</v>
      </c>
      <c r="B54" s="119"/>
      <c r="C54" s="119"/>
      <c r="D54" s="119">
        <v>-840689.01</v>
      </c>
      <c r="E54" s="119">
        <v>-840689.01</v>
      </c>
      <c r="F54" s="119"/>
      <c r="G54" s="120"/>
      <c r="H54" s="21" t="s">
        <v>596</v>
      </c>
    </row>
    <row r="55" spans="1:9" hidden="1">
      <c r="A55" s="134" t="s">
        <v>523</v>
      </c>
      <c r="B55" s="119"/>
      <c r="C55" s="119"/>
      <c r="D55" s="119">
        <v>1378189.76</v>
      </c>
      <c r="E55" s="119">
        <v>1378189.76</v>
      </c>
      <c r="F55" s="119"/>
      <c r="G55" s="120"/>
      <c r="H55" s="124" t="s">
        <v>466</v>
      </c>
    </row>
    <row r="56" spans="1:9" hidden="1">
      <c r="A56" s="134" t="s">
        <v>524</v>
      </c>
      <c r="B56" s="119"/>
      <c r="C56" s="119"/>
      <c r="D56" s="119">
        <v>11627868.35</v>
      </c>
      <c r="E56" s="119">
        <v>11627868.35</v>
      </c>
      <c r="F56" s="119"/>
      <c r="G56" s="120"/>
      <c r="H56" s="124" t="s">
        <v>466</v>
      </c>
    </row>
    <row r="57" spans="1:9" hidden="1">
      <c r="A57" s="134" t="s">
        <v>525</v>
      </c>
      <c r="B57" s="119"/>
      <c r="C57" s="119"/>
      <c r="D57" s="119">
        <v>20866036.73</v>
      </c>
      <c r="E57" s="119">
        <v>20866036.73</v>
      </c>
      <c r="F57" s="119"/>
      <c r="G57" s="120"/>
      <c r="H57" s="124" t="s">
        <v>466</v>
      </c>
    </row>
    <row r="58" spans="1:9" hidden="1">
      <c r="A58" s="134" t="s">
        <v>526</v>
      </c>
      <c r="B58" s="119"/>
      <c r="C58" s="119"/>
      <c r="D58" s="119">
        <v>-8780</v>
      </c>
      <c r="E58" s="119">
        <v>-8780</v>
      </c>
      <c r="F58" s="119"/>
      <c r="G58" s="120"/>
      <c r="H58" s="21" t="s">
        <v>586</v>
      </c>
    </row>
    <row r="59" spans="1:9" hidden="1">
      <c r="A59" s="134" t="s">
        <v>527</v>
      </c>
      <c r="B59" s="119"/>
      <c r="C59" s="119"/>
      <c r="D59" s="119">
        <v>215694989</v>
      </c>
      <c r="E59" s="119">
        <v>215694989</v>
      </c>
      <c r="F59" s="119"/>
      <c r="G59" s="120"/>
      <c r="H59" s="21" t="s">
        <v>586</v>
      </c>
    </row>
    <row r="60" spans="1:9" ht="24" hidden="1">
      <c r="A60" s="134" t="s">
        <v>528</v>
      </c>
      <c r="B60" s="119"/>
      <c r="C60" s="119"/>
      <c r="D60" s="119">
        <v>20017612.93</v>
      </c>
      <c r="E60" s="119">
        <v>20017612.93</v>
      </c>
      <c r="F60" s="119"/>
      <c r="G60" s="120"/>
      <c r="H60" s="21" t="s">
        <v>466</v>
      </c>
      <c r="I60" s="21" t="s">
        <v>587</v>
      </c>
    </row>
    <row r="61" spans="1:9" hidden="1">
      <c r="A61" s="134" t="s">
        <v>133</v>
      </c>
      <c r="B61" s="119"/>
      <c r="C61" s="119"/>
      <c r="D61" s="119">
        <v>17745261.190000001</v>
      </c>
      <c r="E61" s="119">
        <v>17745261.190000001</v>
      </c>
      <c r="F61" s="119"/>
      <c r="G61" s="120"/>
      <c r="H61" s="124" t="s">
        <v>466</v>
      </c>
    </row>
    <row r="62" spans="1:9" hidden="1">
      <c r="A62" s="134" t="s">
        <v>529</v>
      </c>
      <c r="B62" s="119"/>
      <c r="C62" s="119"/>
      <c r="D62" s="119">
        <v>23676</v>
      </c>
      <c r="E62" s="119">
        <v>23676</v>
      </c>
      <c r="F62" s="119"/>
      <c r="G62" s="120"/>
      <c r="H62" s="124" t="s">
        <v>466</v>
      </c>
    </row>
    <row r="63" spans="1:9" hidden="1">
      <c r="A63" s="134" t="s">
        <v>590</v>
      </c>
      <c r="B63" s="119"/>
      <c r="C63" s="119"/>
      <c r="D63" s="119">
        <v>1180</v>
      </c>
      <c r="E63" s="119">
        <v>1180</v>
      </c>
      <c r="F63" s="119"/>
      <c r="G63" s="120"/>
      <c r="H63" s="124" t="s">
        <v>466</v>
      </c>
    </row>
    <row r="64" spans="1:9" hidden="1">
      <c r="A64" s="134" t="s">
        <v>530</v>
      </c>
      <c r="B64" s="119"/>
      <c r="C64" s="119"/>
      <c r="D64" s="119">
        <v>38985284.32</v>
      </c>
      <c r="E64" s="119">
        <v>38985284.32</v>
      </c>
      <c r="F64" s="119"/>
      <c r="G64" s="120"/>
      <c r="H64" s="124" t="s">
        <v>466</v>
      </c>
    </row>
    <row r="65" spans="1:8" hidden="1">
      <c r="A65" s="134" t="s">
        <v>531</v>
      </c>
      <c r="B65" s="119"/>
      <c r="C65" s="119"/>
      <c r="D65" s="119">
        <v>22382157.609999999</v>
      </c>
      <c r="E65" s="119">
        <v>22382157.609999999</v>
      </c>
      <c r="F65" s="119"/>
      <c r="G65" s="120"/>
      <c r="H65" s="124" t="s">
        <v>466</v>
      </c>
    </row>
    <row r="66" spans="1:8" hidden="1">
      <c r="A66" s="134" t="s">
        <v>532</v>
      </c>
      <c r="B66" s="119"/>
      <c r="C66" s="119"/>
      <c r="D66" s="119">
        <v>250913.06</v>
      </c>
      <c r="E66" s="119">
        <v>250913.06</v>
      </c>
      <c r="F66" s="119"/>
      <c r="G66" s="120"/>
      <c r="H66" s="124" t="s">
        <v>466</v>
      </c>
    </row>
    <row r="67" spans="1:8" hidden="1">
      <c r="A67" s="134" t="s">
        <v>533</v>
      </c>
      <c r="B67" s="119"/>
      <c r="C67" s="119"/>
      <c r="D67" s="119">
        <v>6825909.4400000004</v>
      </c>
      <c r="E67" s="119">
        <v>6825909.4400000004</v>
      </c>
      <c r="F67" s="119"/>
      <c r="G67" s="120"/>
      <c r="H67" s="124" t="s">
        <v>466</v>
      </c>
    </row>
    <row r="68" spans="1:8" ht="24" hidden="1">
      <c r="A68" s="134" t="s">
        <v>534</v>
      </c>
      <c r="B68" s="119"/>
      <c r="C68" s="119"/>
      <c r="D68" s="119">
        <v>5239800.93</v>
      </c>
      <c r="E68" s="119">
        <v>5239800.93</v>
      </c>
      <c r="F68" s="119"/>
      <c r="G68" s="120"/>
      <c r="H68" s="21" t="s">
        <v>581</v>
      </c>
    </row>
    <row r="69" spans="1:8" hidden="1">
      <c r="A69" s="134" t="s">
        <v>535</v>
      </c>
      <c r="B69" s="119"/>
      <c r="C69" s="119"/>
      <c r="D69" s="119">
        <v>13724886.050000001</v>
      </c>
      <c r="E69" s="119">
        <v>13724886.050000001</v>
      </c>
      <c r="F69" s="119"/>
      <c r="G69" s="120"/>
      <c r="H69" s="21" t="s">
        <v>581</v>
      </c>
    </row>
    <row r="70" spans="1:8" ht="24" hidden="1">
      <c r="A70" s="134" t="s">
        <v>536</v>
      </c>
      <c r="B70" s="119"/>
      <c r="C70" s="119"/>
      <c r="D70" s="119">
        <v>792631.5</v>
      </c>
      <c r="E70" s="119">
        <v>792631.5</v>
      </c>
      <c r="F70" s="119"/>
      <c r="G70" s="120"/>
      <c r="H70" s="21" t="s">
        <v>581</v>
      </c>
    </row>
    <row r="71" spans="1:8" hidden="1">
      <c r="A71" s="134" t="s">
        <v>537</v>
      </c>
      <c r="B71" s="119"/>
      <c r="C71" s="119"/>
      <c r="D71" s="119">
        <v>3813300</v>
      </c>
      <c r="E71" s="119">
        <v>3813300</v>
      </c>
      <c r="F71" s="119"/>
      <c r="G71" s="120"/>
      <c r="H71" s="21" t="s">
        <v>597</v>
      </c>
    </row>
    <row r="72" spans="1:8" hidden="1">
      <c r="A72" s="134" t="s">
        <v>538</v>
      </c>
      <c r="B72" s="119"/>
      <c r="C72" s="119"/>
      <c r="D72" s="119">
        <v>4818010.4000000004</v>
      </c>
      <c r="E72" s="119">
        <v>4818010.4000000004</v>
      </c>
      <c r="F72" s="119"/>
      <c r="G72" s="120"/>
      <c r="H72" s="21" t="s">
        <v>597</v>
      </c>
    </row>
    <row r="73" spans="1:8" hidden="1">
      <c r="A73" s="134" t="s">
        <v>539</v>
      </c>
      <c r="B73" s="119"/>
      <c r="C73" s="119"/>
      <c r="D73" s="119">
        <v>605266.19999999995</v>
      </c>
      <c r="E73" s="119">
        <v>605266.19999999995</v>
      </c>
      <c r="F73" s="119"/>
      <c r="G73" s="120"/>
      <c r="H73" s="21" t="s">
        <v>597</v>
      </c>
    </row>
    <row r="74" spans="1:8" hidden="1">
      <c r="A74" s="134" t="s">
        <v>540</v>
      </c>
      <c r="B74" s="119"/>
      <c r="C74" s="119"/>
      <c r="D74" s="119">
        <v>35852622.270000003</v>
      </c>
      <c r="E74" s="119">
        <v>35852622.270000003</v>
      </c>
      <c r="F74" s="119"/>
      <c r="G74" s="120"/>
      <c r="H74" s="21" t="s">
        <v>581</v>
      </c>
    </row>
    <row r="75" spans="1:8" ht="24" hidden="1">
      <c r="A75" s="134" t="s">
        <v>541</v>
      </c>
      <c r="B75" s="119"/>
      <c r="C75" s="119"/>
      <c r="D75" s="119">
        <v>613026.31999999995</v>
      </c>
      <c r="E75" s="119">
        <v>613026.31999999995</v>
      </c>
      <c r="F75" s="119"/>
      <c r="G75" s="120"/>
      <c r="H75" s="21" t="s">
        <v>597</v>
      </c>
    </row>
    <row r="76" spans="1:8" ht="24" hidden="1">
      <c r="A76" s="134" t="s">
        <v>542</v>
      </c>
      <c r="B76" s="119"/>
      <c r="C76" s="119"/>
      <c r="D76" s="119">
        <v>3545838.84</v>
      </c>
      <c r="E76" s="119">
        <v>3545838.84</v>
      </c>
      <c r="F76" s="119"/>
      <c r="G76" s="120"/>
      <c r="H76" s="21" t="s">
        <v>597</v>
      </c>
    </row>
    <row r="77" spans="1:8" ht="15.75" thickBot="1">
      <c r="A77" s="134" t="s">
        <v>591</v>
      </c>
      <c r="B77" s="119"/>
      <c r="C77" s="119"/>
      <c r="D77" s="119">
        <v>1654334</v>
      </c>
      <c r="E77" s="119">
        <v>1654334</v>
      </c>
      <c r="F77" s="119"/>
      <c r="G77" s="120"/>
      <c r="H77" s="21" t="s">
        <v>581</v>
      </c>
    </row>
    <row r="78" spans="1:8" hidden="1">
      <c r="A78" s="134" t="s">
        <v>543</v>
      </c>
      <c r="B78" s="119"/>
      <c r="C78" s="119"/>
      <c r="D78" s="119">
        <v>7018195</v>
      </c>
      <c r="E78" s="119">
        <v>7018195</v>
      </c>
      <c r="F78" s="119"/>
      <c r="G78" s="120"/>
      <c r="H78" s="21" t="s">
        <v>581</v>
      </c>
    </row>
    <row r="79" spans="1:8" ht="24" hidden="1">
      <c r="A79" s="134" t="s">
        <v>544</v>
      </c>
      <c r="B79" s="119"/>
      <c r="C79" s="119"/>
      <c r="D79" s="119">
        <v>55560</v>
      </c>
      <c r="E79" s="119">
        <v>55560</v>
      </c>
      <c r="F79" s="119"/>
      <c r="G79" s="120"/>
      <c r="H79" s="21" t="s">
        <v>597</v>
      </c>
    </row>
    <row r="80" spans="1:8" ht="24" hidden="1">
      <c r="A80" s="134" t="s">
        <v>545</v>
      </c>
      <c r="B80" s="119"/>
      <c r="C80" s="119"/>
      <c r="D80" s="119">
        <v>3192574.84</v>
      </c>
      <c r="E80" s="119">
        <v>3192574.84</v>
      </c>
      <c r="F80" s="119"/>
      <c r="G80" s="120"/>
      <c r="H80" s="21" t="s">
        <v>597</v>
      </c>
    </row>
    <row r="81" spans="1:8" hidden="1">
      <c r="A81" s="134" t="s">
        <v>546</v>
      </c>
      <c r="B81" s="119"/>
      <c r="C81" s="119"/>
      <c r="D81" s="119">
        <v>740800</v>
      </c>
      <c r="E81" s="119">
        <v>740800</v>
      </c>
      <c r="F81" s="119"/>
      <c r="G81" s="120"/>
      <c r="H81" s="21" t="s">
        <v>597</v>
      </c>
    </row>
    <row r="82" spans="1:8" ht="24" hidden="1">
      <c r="A82" s="134" t="s">
        <v>547</v>
      </c>
      <c r="B82" s="119"/>
      <c r="C82" s="119"/>
      <c r="D82" s="119">
        <v>1628724.8</v>
      </c>
      <c r="E82" s="119">
        <v>1628724.8</v>
      </c>
      <c r="F82" s="119"/>
      <c r="G82" s="120"/>
      <c r="H82" s="21" t="s">
        <v>597</v>
      </c>
    </row>
    <row r="83" spans="1:8" hidden="1">
      <c r="A83" s="134" t="s">
        <v>548</v>
      </c>
      <c r="B83" s="119"/>
      <c r="C83" s="119"/>
      <c r="D83" s="119">
        <v>3000357</v>
      </c>
      <c r="E83" s="119">
        <v>3000357</v>
      </c>
      <c r="F83" s="119"/>
      <c r="G83" s="120"/>
      <c r="H83" s="124" t="s">
        <v>466</v>
      </c>
    </row>
    <row r="84" spans="1:8" hidden="1">
      <c r="A84" s="134" t="s">
        <v>549</v>
      </c>
      <c r="B84" s="119"/>
      <c r="C84" s="119"/>
      <c r="D84" s="119">
        <v>21772370.73</v>
      </c>
      <c r="E84" s="119">
        <v>21772370.73</v>
      </c>
      <c r="F84" s="119"/>
      <c r="G84" s="120"/>
      <c r="H84" s="124" t="s">
        <v>466</v>
      </c>
    </row>
    <row r="85" spans="1:8" hidden="1">
      <c r="A85" s="134" t="s">
        <v>550</v>
      </c>
      <c r="B85" s="119"/>
      <c r="C85" s="119"/>
      <c r="D85" s="119">
        <v>5860350</v>
      </c>
      <c r="E85" s="119">
        <v>5860350</v>
      </c>
      <c r="F85" s="119"/>
      <c r="G85" s="120"/>
      <c r="H85" s="124" t="s">
        <v>466</v>
      </c>
    </row>
    <row r="86" spans="1:8" hidden="1">
      <c r="A86" s="134" t="s">
        <v>592</v>
      </c>
      <c r="B86" s="119"/>
      <c r="C86" s="119"/>
      <c r="D86" s="119">
        <v>91878399.909999996</v>
      </c>
      <c r="E86" s="119">
        <v>91878399.909999996</v>
      </c>
      <c r="F86" s="119"/>
      <c r="G86" s="120"/>
      <c r="H86" s="21" t="s">
        <v>598</v>
      </c>
    </row>
    <row r="87" spans="1:8" hidden="1">
      <c r="A87" s="134" t="s">
        <v>551</v>
      </c>
      <c r="B87" s="119"/>
      <c r="C87" s="119"/>
      <c r="D87" s="119">
        <v>645089.48</v>
      </c>
      <c r="E87" s="119">
        <v>645089.48</v>
      </c>
      <c r="F87" s="119"/>
      <c r="G87" s="120"/>
      <c r="H87" s="21" t="s">
        <v>581</v>
      </c>
    </row>
    <row r="88" spans="1:8" hidden="1">
      <c r="A88" s="134" t="s">
        <v>552</v>
      </c>
      <c r="B88" s="119"/>
      <c r="C88" s="119"/>
      <c r="D88" s="119">
        <v>3341367.75</v>
      </c>
      <c r="E88" s="119">
        <v>3341367.75</v>
      </c>
      <c r="F88" s="119"/>
      <c r="G88" s="120"/>
      <c r="H88" s="124" t="s">
        <v>466</v>
      </c>
    </row>
    <row r="89" spans="1:8" ht="24" hidden="1">
      <c r="A89" s="134" t="s">
        <v>553</v>
      </c>
      <c r="B89" s="119"/>
      <c r="C89" s="119"/>
      <c r="D89" s="119">
        <v>13609781.119999999</v>
      </c>
      <c r="E89" s="119">
        <v>13609781.119999999</v>
      </c>
      <c r="F89" s="119"/>
      <c r="G89" s="120"/>
      <c r="H89" s="21" t="s">
        <v>583</v>
      </c>
    </row>
    <row r="90" spans="1:8" hidden="1">
      <c r="A90" s="134" t="s">
        <v>80</v>
      </c>
      <c r="B90" s="119"/>
      <c r="C90" s="119"/>
      <c r="D90" s="119">
        <v>113656898.7</v>
      </c>
      <c r="E90" s="119">
        <v>113656898.7</v>
      </c>
      <c r="F90" s="119"/>
      <c r="G90" s="120"/>
      <c r="H90" s="21" t="s">
        <v>583</v>
      </c>
    </row>
    <row r="91" spans="1:8" ht="24" hidden="1">
      <c r="A91" s="134" t="s">
        <v>554</v>
      </c>
      <c r="B91" s="119"/>
      <c r="C91" s="119"/>
      <c r="D91" s="119">
        <v>1696.43</v>
      </c>
      <c r="E91" s="119">
        <v>1696.43</v>
      </c>
      <c r="F91" s="119"/>
      <c r="G91" s="120"/>
      <c r="H91" s="124" t="s">
        <v>466</v>
      </c>
    </row>
    <row r="92" spans="1:8" hidden="1">
      <c r="A92" s="134" t="s">
        <v>579</v>
      </c>
      <c r="B92" s="119"/>
      <c r="C92" s="119"/>
      <c r="D92" s="119">
        <v>303676427</v>
      </c>
      <c r="E92" s="119">
        <v>303676427</v>
      </c>
      <c r="F92" s="119"/>
      <c r="G92" s="120"/>
      <c r="H92" s="124" t="s">
        <v>579</v>
      </c>
    </row>
    <row r="93" spans="1:8" hidden="1">
      <c r="A93" s="134" t="s">
        <v>555</v>
      </c>
      <c r="B93" s="119"/>
      <c r="C93" s="119"/>
      <c r="D93" s="119">
        <v>1638</v>
      </c>
      <c r="E93" s="119">
        <v>1638</v>
      </c>
      <c r="F93" s="119"/>
      <c r="G93" s="120"/>
      <c r="H93" s="124" t="s">
        <v>466</v>
      </c>
    </row>
    <row r="94" spans="1:8" hidden="1">
      <c r="A94" s="134" t="s">
        <v>556</v>
      </c>
      <c r="B94" s="119"/>
      <c r="C94" s="119"/>
      <c r="D94" s="119">
        <v>6497664</v>
      </c>
      <c r="E94" s="119">
        <v>6497664</v>
      </c>
      <c r="F94" s="119"/>
      <c r="G94" s="120"/>
      <c r="H94" s="21" t="s">
        <v>581</v>
      </c>
    </row>
    <row r="95" spans="1:8" hidden="1">
      <c r="A95" s="134" t="s">
        <v>557</v>
      </c>
      <c r="B95" s="119"/>
      <c r="C95" s="119"/>
      <c r="D95" s="119">
        <v>85192</v>
      </c>
      <c r="E95" s="119">
        <v>85192</v>
      </c>
      <c r="F95" s="119"/>
      <c r="G95" s="120"/>
      <c r="H95" s="21" t="s">
        <v>581</v>
      </c>
    </row>
    <row r="96" spans="1:8" hidden="1">
      <c r="A96" s="134" t="s">
        <v>558</v>
      </c>
      <c r="B96" s="119"/>
      <c r="C96" s="119"/>
      <c r="D96" s="119">
        <v>4287165.8</v>
      </c>
      <c r="E96" s="119">
        <v>4287165.8</v>
      </c>
      <c r="F96" s="119"/>
      <c r="G96" s="120"/>
      <c r="H96" s="21" t="s">
        <v>581</v>
      </c>
    </row>
    <row r="97" spans="1:9" hidden="1">
      <c r="A97" s="134" t="s">
        <v>559</v>
      </c>
      <c r="B97" s="119"/>
      <c r="C97" s="119"/>
      <c r="D97" s="119">
        <v>722884.2</v>
      </c>
      <c r="E97" s="119">
        <v>722884.2</v>
      </c>
      <c r="F97" s="119"/>
      <c r="G97" s="120"/>
      <c r="H97" s="21" t="s">
        <v>581</v>
      </c>
    </row>
    <row r="98" spans="1:9" hidden="1">
      <c r="A98" s="134" t="s">
        <v>560</v>
      </c>
      <c r="B98" s="119"/>
      <c r="C98" s="119"/>
      <c r="D98" s="119">
        <v>4190948.3</v>
      </c>
      <c r="E98" s="119">
        <v>4190948.3</v>
      </c>
      <c r="F98" s="119"/>
      <c r="G98" s="120"/>
      <c r="H98" s="124" t="s">
        <v>466</v>
      </c>
    </row>
    <row r="99" spans="1:9" hidden="1">
      <c r="A99" s="134" t="s">
        <v>561</v>
      </c>
      <c r="B99" s="119"/>
      <c r="C99" s="119"/>
      <c r="D99" s="119">
        <v>2500</v>
      </c>
      <c r="E99" s="119">
        <v>2500</v>
      </c>
      <c r="F99" s="119"/>
      <c r="G99" s="120"/>
      <c r="H99" s="124" t="s">
        <v>466</v>
      </c>
    </row>
    <row r="100" spans="1:9" hidden="1">
      <c r="A100" s="134" t="s">
        <v>562</v>
      </c>
      <c r="B100" s="119"/>
      <c r="C100" s="119"/>
      <c r="D100" s="119">
        <v>261721.43</v>
      </c>
      <c r="E100" s="119">
        <v>261721.43</v>
      </c>
      <c r="F100" s="119"/>
      <c r="G100" s="120"/>
      <c r="H100" s="124" t="s">
        <v>466</v>
      </c>
    </row>
    <row r="101" spans="1:9" hidden="1">
      <c r="A101" s="134" t="s">
        <v>563</v>
      </c>
      <c r="B101" s="119"/>
      <c r="C101" s="119"/>
      <c r="D101" s="119">
        <v>80960511.890000001</v>
      </c>
      <c r="E101" s="119">
        <v>80960511.890000001</v>
      </c>
      <c r="F101" s="119"/>
      <c r="G101" s="120"/>
      <c r="H101" s="124" t="s">
        <v>466</v>
      </c>
    </row>
    <row r="102" spans="1:9" hidden="1">
      <c r="A102" s="134" t="s">
        <v>564</v>
      </c>
      <c r="B102" s="119"/>
      <c r="C102" s="119"/>
      <c r="D102" s="119">
        <v>3187282.15</v>
      </c>
      <c r="E102" s="119">
        <v>3187282.15</v>
      </c>
      <c r="F102" s="119"/>
      <c r="G102" s="120"/>
      <c r="H102" s="124" t="s">
        <v>466</v>
      </c>
    </row>
    <row r="103" spans="1:9" hidden="1">
      <c r="A103" s="134" t="s">
        <v>565</v>
      </c>
      <c r="B103" s="119"/>
      <c r="C103" s="119"/>
      <c r="D103" s="119">
        <v>47856323.189999998</v>
      </c>
      <c r="E103" s="119">
        <v>47856323.189999998</v>
      </c>
      <c r="F103" s="119"/>
      <c r="G103" s="120"/>
      <c r="H103" s="21" t="s">
        <v>466</v>
      </c>
      <c r="I103" s="21" t="s">
        <v>587</v>
      </c>
    </row>
    <row r="104" spans="1:9" hidden="1">
      <c r="A104" s="134" t="s">
        <v>566</v>
      </c>
      <c r="B104" s="119"/>
      <c r="C104" s="119"/>
      <c r="D104" s="119">
        <v>9039290.1500000004</v>
      </c>
      <c r="E104" s="119">
        <v>9039290.1500000004</v>
      </c>
      <c r="F104" s="119"/>
      <c r="G104" s="120"/>
      <c r="H104" s="124" t="s">
        <v>466</v>
      </c>
    </row>
    <row r="105" spans="1:9" hidden="1">
      <c r="A105" s="134" t="s">
        <v>567</v>
      </c>
      <c r="B105" s="119"/>
      <c r="C105" s="119"/>
      <c r="D105" s="119">
        <v>2031305.45</v>
      </c>
      <c r="E105" s="119">
        <v>2031305.45</v>
      </c>
      <c r="F105" s="119"/>
      <c r="G105" s="120"/>
      <c r="H105" s="124" t="s">
        <v>466</v>
      </c>
    </row>
    <row r="106" spans="1:9" hidden="1">
      <c r="A106" s="134" t="s">
        <v>568</v>
      </c>
      <c r="B106" s="119"/>
      <c r="C106" s="119"/>
      <c r="D106" s="119">
        <v>437719.36</v>
      </c>
      <c r="E106" s="119">
        <v>437719.36</v>
      </c>
      <c r="F106" s="119"/>
      <c r="G106" s="120"/>
      <c r="H106" s="124" t="s">
        <v>466</v>
      </c>
    </row>
    <row r="107" spans="1:9" hidden="1">
      <c r="A107" s="134" t="s">
        <v>569</v>
      </c>
      <c r="B107" s="119"/>
      <c r="C107" s="119"/>
      <c r="D107" s="119">
        <v>5926862.0099999998</v>
      </c>
      <c r="E107" s="119">
        <v>5926862.0099999998</v>
      </c>
      <c r="F107" s="119"/>
      <c r="G107" s="120"/>
      <c r="H107" s="21" t="s">
        <v>597</v>
      </c>
    </row>
    <row r="108" spans="1:9" hidden="1">
      <c r="A108" s="134" t="s">
        <v>570</v>
      </c>
      <c r="B108" s="119"/>
      <c r="C108" s="119"/>
      <c r="D108" s="119">
        <v>7077632.25</v>
      </c>
      <c r="E108" s="119">
        <v>7077632.25</v>
      </c>
      <c r="F108" s="119"/>
      <c r="G108" s="120"/>
      <c r="H108" s="21" t="s">
        <v>597</v>
      </c>
    </row>
    <row r="109" spans="1:9" hidden="1">
      <c r="A109" s="134" t="s">
        <v>571</v>
      </c>
      <c r="B109" s="119"/>
      <c r="C109" s="119"/>
      <c r="D109" s="119">
        <v>2000760</v>
      </c>
      <c r="E109" s="119">
        <v>2000760</v>
      </c>
      <c r="F109" s="119"/>
      <c r="G109" s="120"/>
      <c r="H109" s="21" t="s">
        <v>597</v>
      </c>
    </row>
    <row r="110" spans="1:9" hidden="1">
      <c r="A110" s="134" t="s">
        <v>572</v>
      </c>
      <c r="B110" s="119"/>
      <c r="C110" s="119"/>
      <c r="D110" s="119">
        <v>10939073.85</v>
      </c>
      <c r="E110" s="119">
        <v>10939073.85</v>
      </c>
      <c r="F110" s="119"/>
      <c r="G110" s="120"/>
      <c r="H110" s="124" t="s">
        <v>466</v>
      </c>
    </row>
    <row r="111" spans="1:9" hidden="1">
      <c r="A111" s="134" t="s">
        <v>573</v>
      </c>
      <c r="B111" s="119"/>
      <c r="C111" s="119"/>
      <c r="D111" s="119">
        <v>59408342.600000001</v>
      </c>
      <c r="E111" s="119">
        <v>59408342.600000001</v>
      </c>
      <c r="F111" s="119"/>
      <c r="G111" s="120"/>
      <c r="H111" s="124" t="s">
        <v>466</v>
      </c>
    </row>
    <row r="112" spans="1:9" hidden="1">
      <c r="A112" s="134" t="s">
        <v>593</v>
      </c>
      <c r="B112" s="119"/>
      <c r="C112" s="119"/>
      <c r="D112" s="119">
        <v>400417.16</v>
      </c>
      <c r="E112" s="119">
        <v>400417.16</v>
      </c>
      <c r="F112" s="119"/>
      <c r="G112" s="120"/>
      <c r="H112" s="124" t="s">
        <v>466</v>
      </c>
    </row>
    <row r="113" spans="1:8" ht="24" hidden="1">
      <c r="A113" s="134" t="s">
        <v>574</v>
      </c>
      <c r="B113" s="119"/>
      <c r="C113" s="119"/>
      <c r="D113" s="119">
        <v>67528248</v>
      </c>
      <c r="E113" s="119">
        <v>67528248</v>
      </c>
      <c r="F113" s="119"/>
      <c r="G113" s="120"/>
      <c r="H113" s="124" t="s">
        <v>466</v>
      </c>
    </row>
    <row r="114" spans="1:8" hidden="1">
      <c r="A114" s="134" t="s">
        <v>575</v>
      </c>
      <c r="B114" s="119"/>
      <c r="C114" s="119"/>
      <c r="D114" s="119">
        <v>218883500</v>
      </c>
      <c r="E114" s="119">
        <v>218883500</v>
      </c>
      <c r="F114" s="119"/>
      <c r="G114" s="120"/>
      <c r="H114" s="21" t="s">
        <v>595</v>
      </c>
    </row>
    <row r="115" spans="1:8">
      <c r="A115" s="135" t="s">
        <v>291</v>
      </c>
      <c r="B115" s="121"/>
      <c r="C115" s="121"/>
      <c r="D115" s="121">
        <v>3296205984.79</v>
      </c>
      <c r="E115" s="121">
        <v>3296205984.79</v>
      </c>
      <c r="F115" s="121"/>
      <c r="G115" s="122"/>
    </row>
  </sheetData>
  <autoFilter ref="A17:N115">
    <filterColumn colId="7">
      <filters blank="1"/>
    </filterColumn>
  </autoFilter>
  <mergeCells count="7">
    <mergeCell ref="A2:G2"/>
    <mergeCell ref="A3:G3"/>
    <mergeCell ref="A4:G4"/>
    <mergeCell ref="A5:G5"/>
    <mergeCell ref="B16:C16"/>
    <mergeCell ref="D16:E16"/>
    <mergeCell ref="F16:G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topLeftCell="A19" workbookViewId="0">
      <selection activeCell="D35" sqref="D35:D36"/>
    </sheetView>
  </sheetViews>
  <sheetFormatPr defaultRowHeight="15"/>
  <cols>
    <col min="1" max="1" width="50.28515625" customWidth="1"/>
    <col min="2" max="3" width="9.140625" style="23"/>
    <col min="4" max="4" width="18.7109375" style="23" bestFit="1" customWidth="1"/>
    <col min="5" max="5" width="15.5703125" style="23" bestFit="1" customWidth="1"/>
    <col min="6" max="7" width="9.140625" style="23"/>
  </cols>
  <sheetData>
    <row r="1" spans="1:9">
      <c r="A1" s="141" t="s">
        <v>0</v>
      </c>
      <c r="B1" s="58"/>
      <c r="C1" s="58"/>
      <c r="D1" s="58"/>
      <c r="E1" s="58"/>
      <c r="F1" s="58"/>
      <c r="G1" s="58"/>
    </row>
    <row r="2" spans="1:9">
      <c r="A2" s="240" t="s">
        <v>605</v>
      </c>
      <c r="B2" s="240"/>
      <c r="C2" s="240"/>
      <c r="D2" s="240"/>
      <c r="E2" s="240"/>
      <c r="F2" s="240"/>
      <c r="G2" s="240"/>
    </row>
    <row r="3" spans="1:9">
      <c r="A3" s="241" t="s">
        <v>471</v>
      </c>
      <c r="B3" s="241"/>
      <c r="C3" s="241"/>
      <c r="D3" s="241"/>
      <c r="E3" s="241"/>
      <c r="F3" s="241"/>
      <c r="G3" s="241"/>
    </row>
    <row r="4" spans="1:9">
      <c r="A4" s="242" t="s">
        <v>599</v>
      </c>
      <c r="B4" s="242"/>
      <c r="C4" s="242"/>
      <c r="D4" s="242"/>
      <c r="E4" s="242"/>
      <c r="F4" s="242"/>
      <c r="G4" s="242"/>
    </row>
    <row r="5" spans="1:9">
      <c r="A5" s="243" t="s">
        <v>2</v>
      </c>
      <c r="B5" s="243"/>
      <c r="C5" s="243"/>
      <c r="D5" s="243"/>
      <c r="E5" s="243"/>
      <c r="F5" s="243"/>
      <c r="G5" s="243"/>
    </row>
    <row r="6" spans="1:9" ht="15.75" thickBot="1">
      <c r="A6" s="142"/>
      <c r="B6" s="58"/>
      <c r="C6" s="58"/>
      <c r="D6" s="58"/>
      <c r="E6" s="58"/>
      <c r="F6" s="58"/>
      <c r="G6" s="58"/>
    </row>
    <row r="7" spans="1:9">
      <c r="A7" s="143" t="s">
        <v>290</v>
      </c>
      <c r="B7" s="237" t="s">
        <v>4</v>
      </c>
      <c r="C7" s="237"/>
      <c r="D7" s="238" t="s">
        <v>5</v>
      </c>
      <c r="E7" s="238"/>
      <c r="F7" s="239" t="s">
        <v>6</v>
      </c>
      <c r="G7" s="239"/>
    </row>
    <row r="8" spans="1:9" ht="15.75" thickBot="1">
      <c r="A8" s="144"/>
      <c r="B8" s="116" t="s">
        <v>9</v>
      </c>
      <c r="C8" s="116" t="s">
        <v>10</v>
      </c>
      <c r="D8" s="117" t="s">
        <v>9</v>
      </c>
      <c r="E8" s="117" t="s">
        <v>10</v>
      </c>
      <c r="F8" s="117" t="s">
        <v>9</v>
      </c>
      <c r="G8" s="118" t="s">
        <v>10</v>
      </c>
    </row>
    <row r="9" spans="1:9">
      <c r="A9" s="148" t="s">
        <v>0</v>
      </c>
      <c r="B9" s="161"/>
      <c r="C9" s="161"/>
      <c r="D9" s="161">
        <v>169803803.81999999</v>
      </c>
      <c r="E9" s="161">
        <v>169803803.81999999</v>
      </c>
      <c r="F9" s="161"/>
      <c r="G9" s="162"/>
    </row>
    <row r="10" spans="1:9" ht="24">
      <c r="A10" s="152" t="s">
        <v>600</v>
      </c>
      <c r="B10" s="119"/>
      <c r="C10" s="119"/>
      <c r="D10" s="119">
        <v>4948004</v>
      </c>
      <c r="E10" s="119">
        <v>4948004</v>
      </c>
      <c r="F10" s="119"/>
      <c r="G10" s="120"/>
      <c r="I10" s="21" t="s">
        <v>607</v>
      </c>
    </row>
    <row r="11" spans="1:9" ht="15.75" thickBot="1">
      <c r="A11" s="152" t="s">
        <v>601</v>
      </c>
      <c r="B11" s="119"/>
      <c r="C11" s="119"/>
      <c r="D11" s="119">
        <v>164855799.81999999</v>
      </c>
      <c r="E11" s="119">
        <v>164855799.81999999</v>
      </c>
      <c r="F11" s="119"/>
      <c r="G11" s="120"/>
      <c r="I11" s="126" t="s">
        <v>606</v>
      </c>
    </row>
    <row r="12" spans="1:9" ht="15.75" thickBot="1">
      <c r="A12" s="156" t="s">
        <v>291</v>
      </c>
      <c r="B12" s="121"/>
      <c r="C12" s="121"/>
      <c r="D12" s="121">
        <v>169803803.81999999</v>
      </c>
      <c r="E12" s="121">
        <v>169803803.81999999</v>
      </c>
      <c r="F12" s="121"/>
      <c r="G12" s="122"/>
    </row>
    <row r="13" spans="1:9">
      <c r="A13" s="160"/>
      <c r="B13" s="123"/>
      <c r="C13" s="123"/>
      <c r="D13" s="123"/>
      <c r="E13" s="123"/>
      <c r="F13" s="123"/>
      <c r="G13" s="123"/>
    </row>
    <row r="14" spans="1:9">
      <c r="A14" s="141" t="s">
        <v>0</v>
      </c>
      <c r="B14" s="142"/>
      <c r="C14" s="142"/>
      <c r="D14" s="142"/>
      <c r="E14" s="142"/>
      <c r="F14" s="142"/>
      <c r="G14" s="142"/>
    </row>
    <row r="15" spans="1:9">
      <c r="A15" s="240" t="s">
        <v>602</v>
      </c>
      <c r="B15" s="240"/>
      <c r="C15" s="240"/>
      <c r="D15" s="240"/>
      <c r="E15" s="240"/>
      <c r="F15" s="240"/>
      <c r="G15" s="240"/>
    </row>
    <row r="16" spans="1:9">
      <c r="A16" s="241" t="s">
        <v>471</v>
      </c>
      <c r="B16" s="241"/>
      <c r="C16" s="241"/>
      <c r="D16" s="241"/>
      <c r="E16" s="241"/>
      <c r="F16" s="241"/>
      <c r="G16" s="241"/>
    </row>
    <row r="17" spans="1:9">
      <c r="A17" s="242" t="s">
        <v>599</v>
      </c>
      <c r="B17" s="242"/>
      <c r="C17" s="242"/>
      <c r="D17" s="242"/>
      <c r="E17" s="242"/>
      <c r="F17" s="242"/>
      <c r="G17" s="242"/>
    </row>
    <row r="18" spans="1:9">
      <c r="A18" s="243" t="s">
        <v>2</v>
      </c>
      <c r="B18" s="243"/>
      <c r="C18" s="243"/>
      <c r="D18" s="243"/>
      <c r="E18" s="243"/>
      <c r="F18" s="243"/>
      <c r="G18" s="243"/>
    </row>
    <row r="19" spans="1:9" ht="15.75" thickBot="1">
      <c r="A19" s="142"/>
      <c r="B19" s="142"/>
      <c r="C19" s="142"/>
      <c r="D19" s="142"/>
      <c r="E19" s="142"/>
      <c r="F19" s="142"/>
      <c r="G19" s="142"/>
    </row>
    <row r="20" spans="1:9">
      <c r="A20" s="143" t="s">
        <v>290</v>
      </c>
      <c r="B20" s="244" t="s">
        <v>4</v>
      </c>
      <c r="C20" s="244"/>
      <c r="D20" s="245" t="s">
        <v>5</v>
      </c>
      <c r="E20" s="245"/>
      <c r="F20" s="246" t="s">
        <v>6</v>
      </c>
      <c r="G20" s="246"/>
    </row>
    <row r="21" spans="1:9" ht="15.75" thickBot="1">
      <c r="A21" s="144"/>
      <c r="B21" s="145" t="s">
        <v>9</v>
      </c>
      <c r="C21" s="145" t="s">
        <v>10</v>
      </c>
      <c r="D21" s="146" t="s">
        <v>9</v>
      </c>
      <c r="E21" s="146" t="s">
        <v>10</v>
      </c>
      <c r="F21" s="146" t="s">
        <v>9</v>
      </c>
      <c r="G21" s="147" t="s">
        <v>10</v>
      </c>
    </row>
    <row r="22" spans="1:9">
      <c r="A22" s="148" t="s">
        <v>0</v>
      </c>
      <c r="B22" s="149"/>
      <c r="C22" s="149"/>
      <c r="D22" s="150">
        <v>1433846688.6800001</v>
      </c>
      <c r="E22" s="150">
        <v>1433846688.6800001</v>
      </c>
      <c r="F22" s="149"/>
      <c r="G22" s="151"/>
    </row>
    <row r="23" spans="1:9" ht="24.75" thickBot="1">
      <c r="A23" s="152" t="s">
        <v>600</v>
      </c>
      <c r="B23" s="153"/>
      <c r="C23" s="153"/>
      <c r="D23" s="154">
        <v>1433846688.6800001</v>
      </c>
      <c r="E23" s="154">
        <v>1433846688.6800001</v>
      </c>
      <c r="F23" s="153"/>
      <c r="G23" s="155"/>
      <c r="I23" s="21" t="s">
        <v>607</v>
      </c>
    </row>
    <row r="24" spans="1:9" ht="15.75" thickBot="1">
      <c r="A24" s="156" t="s">
        <v>291</v>
      </c>
      <c r="B24" s="157"/>
      <c r="C24" s="157"/>
      <c r="D24" s="158">
        <v>1433846688.6800001</v>
      </c>
      <c r="E24" s="158">
        <v>1433846688.6800001</v>
      </c>
      <c r="F24" s="157"/>
      <c r="G24" s="159"/>
    </row>
    <row r="25" spans="1:9">
      <c r="A25" s="160"/>
      <c r="B25" s="160"/>
      <c r="C25" s="160"/>
      <c r="D25" s="160"/>
      <c r="E25" s="160"/>
      <c r="F25" s="160"/>
      <c r="G25" s="160"/>
    </row>
    <row r="26" spans="1:9">
      <c r="A26" s="141" t="s">
        <v>0</v>
      </c>
      <c r="B26" s="142"/>
      <c r="C26" s="142"/>
      <c r="D26" s="142"/>
      <c r="E26" s="142"/>
      <c r="F26" s="142"/>
      <c r="G26" s="142"/>
    </row>
    <row r="27" spans="1:9">
      <c r="A27" s="240" t="s">
        <v>603</v>
      </c>
      <c r="B27" s="240"/>
      <c r="C27" s="240"/>
      <c r="D27" s="240"/>
      <c r="E27" s="240"/>
      <c r="F27" s="240"/>
      <c r="G27" s="240"/>
    </row>
    <row r="28" spans="1:9">
      <c r="A28" s="241" t="s">
        <v>471</v>
      </c>
      <c r="B28" s="241"/>
      <c r="C28" s="241"/>
      <c r="D28" s="241"/>
      <c r="E28" s="241"/>
      <c r="F28" s="241"/>
      <c r="G28" s="241"/>
    </row>
    <row r="29" spans="1:9">
      <c r="A29" s="242" t="s">
        <v>599</v>
      </c>
      <c r="B29" s="242"/>
      <c r="C29" s="242"/>
      <c r="D29" s="242"/>
      <c r="E29" s="242"/>
      <c r="F29" s="242"/>
      <c r="G29" s="242"/>
    </row>
    <row r="30" spans="1:9">
      <c r="A30" s="243" t="s">
        <v>2</v>
      </c>
      <c r="B30" s="243"/>
      <c r="C30" s="243"/>
      <c r="D30" s="243"/>
      <c r="E30" s="243"/>
      <c r="F30" s="243"/>
      <c r="G30" s="243"/>
    </row>
    <row r="31" spans="1:9" ht="15.75" thickBot="1">
      <c r="A31" s="142"/>
      <c r="B31" s="142"/>
      <c r="C31" s="142"/>
      <c r="D31" s="142"/>
      <c r="E31" s="142"/>
      <c r="F31" s="142"/>
      <c r="G31" s="142"/>
    </row>
    <row r="32" spans="1:9">
      <c r="A32" s="143" t="s">
        <v>290</v>
      </c>
      <c r="B32" s="244" t="s">
        <v>4</v>
      </c>
      <c r="C32" s="244"/>
      <c r="D32" s="245" t="s">
        <v>5</v>
      </c>
      <c r="E32" s="245"/>
      <c r="F32" s="246" t="s">
        <v>6</v>
      </c>
      <c r="G32" s="246"/>
    </row>
    <row r="33" spans="1:9" ht="15.75" thickBot="1">
      <c r="A33" s="144"/>
      <c r="B33" s="145" t="s">
        <v>9</v>
      </c>
      <c r="C33" s="145" t="s">
        <v>10</v>
      </c>
      <c r="D33" s="146" t="s">
        <v>9</v>
      </c>
      <c r="E33" s="146" t="s">
        <v>10</v>
      </c>
      <c r="F33" s="146" t="s">
        <v>9</v>
      </c>
      <c r="G33" s="147" t="s">
        <v>10</v>
      </c>
    </row>
    <row r="34" spans="1:9">
      <c r="A34" s="148" t="s">
        <v>0</v>
      </c>
      <c r="B34" s="149"/>
      <c r="C34" s="149"/>
      <c r="D34" s="150">
        <v>2630808128.3499999</v>
      </c>
      <c r="E34" s="150">
        <v>2630808128.3499999</v>
      </c>
      <c r="F34" s="149"/>
      <c r="G34" s="151"/>
    </row>
    <row r="35" spans="1:9" ht="24">
      <c r="A35" s="152" t="s">
        <v>604</v>
      </c>
      <c r="B35" s="153"/>
      <c r="C35" s="153"/>
      <c r="D35" s="154">
        <v>2105447108.8300002</v>
      </c>
      <c r="E35" s="154">
        <v>2105447108.8300002</v>
      </c>
      <c r="F35" s="153"/>
      <c r="G35" s="155"/>
      <c r="I35" s="21" t="s">
        <v>609</v>
      </c>
    </row>
    <row r="36" spans="1:9" ht="24">
      <c r="A36" s="152" t="s">
        <v>604</v>
      </c>
      <c r="B36" s="153"/>
      <c r="C36" s="153"/>
      <c r="D36" s="154">
        <v>-10922683.23</v>
      </c>
      <c r="E36" s="154">
        <v>-10922683.23</v>
      </c>
      <c r="F36" s="153"/>
      <c r="G36" s="155"/>
      <c r="I36" s="163" t="s">
        <v>609</v>
      </c>
    </row>
    <row r="37" spans="1:9" ht="15.75" thickBot="1">
      <c r="A37" s="152" t="s">
        <v>601</v>
      </c>
      <c r="B37" s="153"/>
      <c r="C37" s="153"/>
      <c r="D37" s="154">
        <v>536283702.75</v>
      </c>
      <c r="E37" s="154">
        <v>536283702.75</v>
      </c>
      <c r="F37" s="153"/>
      <c r="G37" s="155"/>
      <c r="I37" s="21" t="s">
        <v>608</v>
      </c>
    </row>
    <row r="38" spans="1:9">
      <c r="A38" s="156" t="s">
        <v>291</v>
      </c>
      <c r="B38" s="157"/>
      <c r="C38" s="157"/>
      <c r="D38" s="158">
        <v>2630808128.3499999</v>
      </c>
      <c r="E38" s="158">
        <v>2630808128.3499999</v>
      </c>
      <c r="F38" s="157"/>
      <c r="G38" s="159"/>
    </row>
    <row r="41" spans="1:9">
      <c r="D41" s="23">
        <f>D34+D22+D9</f>
        <v>4234458620.8499999</v>
      </c>
    </row>
  </sheetData>
  <mergeCells count="21">
    <mergeCell ref="A27:G27"/>
    <mergeCell ref="A28:G28"/>
    <mergeCell ref="A29:G29"/>
    <mergeCell ref="A30:G30"/>
    <mergeCell ref="B32:C32"/>
    <mergeCell ref="D32:E32"/>
    <mergeCell ref="F32:G32"/>
    <mergeCell ref="A15:G15"/>
    <mergeCell ref="A16:G16"/>
    <mergeCell ref="A17:G17"/>
    <mergeCell ref="A18:G18"/>
    <mergeCell ref="B20:C20"/>
    <mergeCell ref="D20:E20"/>
    <mergeCell ref="F20:G20"/>
    <mergeCell ref="A2:G2"/>
    <mergeCell ref="A3:G3"/>
    <mergeCell ref="A4:G4"/>
    <mergeCell ref="A5:G5"/>
    <mergeCell ref="B7:C7"/>
    <mergeCell ref="D7:E7"/>
    <mergeCell ref="F7:G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K15" sqref="K15"/>
    </sheetView>
  </sheetViews>
  <sheetFormatPr defaultRowHeight="15"/>
  <cols>
    <col min="1" max="1" width="46.140625" customWidth="1"/>
    <col min="2" max="3" width="9.140625" style="23"/>
    <col min="4" max="5" width="18.140625" style="23" bestFit="1" customWidth="1"/>
    <col min="6" max="7" width="9.140625" style="23"/>
    <col min="8" max="8" width="27.42578125" customWidth="1"/>
    <col min="12" max="12" width="37.7109375" customWidth="1"/>
  </cols>
  <sheetData>
    <row r="1" spans="1:8">
      <c r="A1" s="185" t="s">
        <v>0</v>
      </c>
      <c r="B1" s="164"/>
      <c r="C1" s="164"/>
      <c r="D1" s="164"/>
      <c r="E1" s="164"/>
      <c r="F1" s="164"/>
      <c r="G1" s="164"/>
    </row>
    <row r="2" spans="1:8">
      <c r="A2" s="247" t="s">
        <v>610</v>
      </c>
      <c r="B2" s="247"/>
      <c r="C2" s="247"/>
      <c r="D2" s="247"/>
      <c r="E2" s="247"/>
      <c r="F2" s="247"/>
      <c r="G2" s="247"/>
    </row>
    <row r="3" spans="1:8">
      <c r="A3" s="248" t="s">
        <v>471</v>
      </c>
      <c r="B3" s="248"/>
      <c r="C3" s="248"/>
      <c r="D3" s="248"/>
      <c r="E3" s="248"/>
      <c r="F3" s="248"/>
      <c r="G3" s="248"/>
    </row>
    <row r="4" spans="1:8">
      <c r="A4" s="249" t="s">
        <v>611</v>
      </c>
      <c r="B4" s="249"/>
      <c r="C4" s="249"/>
      <c r="D4" s="249"/>
      <c r="E4" s="249"/>
      <c r="F4" s="249"/>
      <c r="G4" s="249"/>
    </row>
    <row r="5" spans="1:8">
      <c r="A5" s="250" t="s">
        <v>2</v>
      </c>
      <c r="B5" s="250"/>
      <c r="C5" s="250"/>
      <c r="D5" s="250"/>
      <c r="E5" s="250"/>
      <c r="F5" s="250"/>
      <c r="G5" s="250"/>
    </row>
    <row r="6" spans="1:8" ht="15.75" thickBot="1">
      <c r="A6" s="164"/>
      <c r="B6" s="164"/>
      <c r="C6" s="164"/>
      <c r="D6" s="164"/>
      <c r="E6" s="164"/>
      <c r="F6" s="164"/>
      <c r="G6" s="164"/>
    </row>
    <row r="7" spans="1:8">
      <c r="A7" s="165" t="s">
        <v>290</v>
      </c>
      <c r="B7" s="251" t="s">
        <v>4</v>
      </c>
      <c r="C7" s="251"/>
      <c r="D7" s="252" t="s">
        <v>5</v>
      </c>
      <c r="E7" s="252"/>
      <c r="F7" s="253" t="s">
        <v>6</v>
      </c>
      <c r="G7" s="253"/>
    </row>
    <row r="8" spans="1:8" ht="15.75" thickBot="1">
      <c r="A8" s="166"/>
      <c r="B8" s="167" t="s">
        <v>9</v>
      </c>
      <c r="C8" s="167" t="s">
        <v>10</v>
      </c>
      <c r="D8" s="168" t="s">
        <v>9</v>
      </c>
      <c r="E8" s="168" t="s">
        <v>10</v>
      </c>
      <c r="F8" s="168" t="s">
        <v>9</v>
      </c>
      <c r="G8" s="169" t="s">
        <v>10</v>
      </c>
    </row>
    <row r="9" spans="1:8">
      <c r="A9" s="170" t="s">
        <v>0</v>
      </c>
      <c r="B9" s="171"/>
      <c r="C9" s="171"/>
      <c r="D9" s="172">
        <v>15477206861.519999</v>
      </c>
      <c r="E9" s="172">
        <v>15477206861.519999</v>
      </c>
      <c r="F9" s="171"/>
      <c r="G9" s="173"/>
    </row>
    <row r="10" spans="1:8">
      <c r="A10" s="174">
        <v>7310</v>
      </c>
      <c r="B10" s="171"/>
      <c r="C10" s="171"/>
      <c r="D10" s="172">
        <v>15475749300.189999</v>
      </c>
      <c r="E10" s="172">
        <v>15475749300.189999</v>
      </c>
      <c r="F10" s="171"/>
      <c r="G10" s="173"/>
    </row>
    <row r="11" spans="1:8" ht="48.75">
      <c r="A11" s="175" t="s">
        <v>612</v>
      </c>
      <c r="B11" s="176"/>
      <c r="C11" s="176"/>
      <c r="D11" s="177">
        <v>1269183543.96</v>
      </c>
      <c r="E11" s="177">
        <v>1269183543.96</v>
      </c>
      <c r="F11" s="176"/>
      <c r="G11" s="178"/>
      <c r="H11" s="183" t="s">
        <v>617</v>
      </c>
    </row>
    <row r="12" spans="1:8" ht="24">
      <c r="A12" s="175" t="s">
        <v>613</v>
      </c>
      <c r="B12" s="176"/>
      <c r="C12" s="176"/>
      <c r="D12" s="177">
        <v>53845525.450000003</v>
      </c>
      <c r="E12" s="177">
        <v>53845525.450000003</v>
      </c>
      <c r="F12" s="176"/>
      <c r="G12" s="178"/>
      <c r="H12" s="184" t="s">
        <v>619</v>
      </c>
    </row>
    <row r="13" spans="1:8">
      <c r="A13" s="175" t="s">
        <v>614</v>
      </c>
      <c r="B13" s="176"/>
      <c r="C13" s="176"/>
      <c r="D13" s="177">
        <v>1606022.66</v>
      </c>
      <c r="E13" s="177">
        <v>1606022.66</v>
      </c>
      <c r="F13" s="176"/>
      <c r="G13" s="178"/>
      <c r="H13" s="184" t="s">
        <v>620</v>
      </c>
    </row>
    <row r="14" spans="1:8" ht="24.75">
      <c r="A14" s="175" t="s">
        <v>615</v>
      </c>
      <c r="B14" s="176"/>
      <c r="C14" s="176"/>
      <c r="D14" s="177">
        <v>11480659416.120001</v>
      </c>
      <c r="E14" s="177">
        <v>11480659416.120001</v>
      </c>
      <c r="F14" s="176"/>
      <c r="G14" s="178"/>
      <c r="H14" s="183" t="s">
        <v>618</v>
      </c>
    </row>
    <row r="15" spans="1:8" ht="24">
      <c r="A15" s="175" t="s">
        <v>616</v>
      </c>
      <c r="B15" s="176"/>
      <c r="C15" s="176"/>
      <c r="D15" s="177">
        <v>2670454792</v>
      </c>
      <c r="E15" s="177">
        <v>2670454792</v>
      </c>
      <c r="F15" s="176"/>
      <c r="G15" s="178"/>
      <c r="H15" s="184" t="s">
        <v>619</v>
      </c>
    </row>
    <row r="16" spans="1:8">
      <c r="A16" s="174">
        <v>7340</v>
      </c>
      <c r="B16" s="171"/>
      <c r="C16" s="171"/>
      <c r="D16" s="172">
        <v>1457561.33</v>
      </c>
      <c r="E16" s="172">
        <v>1457561.33</v>
      </c>
      <c r="F16" s="171"/>
      <c r="G16" s="173"/>
    </row>
    <row r="17" spans="1:8" ht="15.75" thickBot="1">
      <c r="A17" s="175" t="s">
        <v>614</v>
      </c>
      <c r="B17" s="176"/>
      <c r="C17" s="176"/>
      <c r="D17" s="177">
        <v>1457561.33</v>
      </c>
      <c r="E17" s="177">
        <v>1457561.33</v>
      </c>
      <c r="F17" s="176"/>
      <c r="G17" s="178"/>
      <c r="H17" s="184" t="s">
        <v>620</v>
      </c>
    </row>
    <row r="18" spans="1:8">
      <c r="A18" s="179" t="s">
        <v>291</v>
      </c>
      <c r="B18" s="180"/>
      <c r="C18" s="180"/>
      <c r="D18" s="181">
        <v>15477206861.519999</v>
      </c>
      <c r="E18" s="181">
        <v>15477206861.519999</v>
      </c>
      <c r="F18" s="180"/>
      <c r="G18" s="182"/>
    </row>
  </sheetData>
  <mergeCells count="7">
    <mergeCell ref="A2:G2"/>
    <mergeCell ref="A3:G3"/>
    <mergeCell ref="A4:G4"/>
    <mergeCell ref="A5:G5"/>
    <mergeCell ref="B7:C7"/>
    <mergeCell ref="D7:E7"/>
    <mergeCell ref="F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ОСВ</vt:lpstr>
      <vt:lpstr>Ф1</vt:lpstr>
      <vt:lpstr>Ф2</vt:lpstr>
      <vt:lpstr>Ф3</vt:lpstr>
      <vt:lpstr>Ф4</vt:lpstr>
      <vt:lpstr>Расходы</vt:lpstr>
      <vt:lpstr>ФД</vt:lpstr>
      <vt:lpstr>ФР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sh.momynkulova</dc:creator>
  <cp:lastModifiedBy>l.zhunussova</cp:lastModifiedBy>
  <cp:lastPrinted>2014-10-24T05:42:00Z</cp:lastPrinted>
  <dcterms:created xsi:type="dcterms:W3CDTF">2014-07-09T08:30:02Z</dcterms:created>
  <dcterms:modified xsi:type="dcterms:W3CDTF">2014-11-12T05:30:11Z</dcterms:modified>
</cp:coreProperties>
</file>