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832" activeTab="1"/>
  </bookViews>
  <sheets>
    <sheet name="ББ" sheetId="1" r:id="rId1"/>
    <sheet name="ОПУ" sheetId="2" r:id="rId2"/>
  </sheets>
  <calcPr calcId="124519"/>
</workbook>
</file>

<file path=xl/calcChain.xml><?xml version="1.0" encoding="utf-8"?>
<calcChain xmlns="http://schemas.openxmlformats.org/spreadsheetml/2006/main">
  <c r="C26" i="2"/>
  <c r="D26"/>
  <c r="D19"/>
  <c r="C19"/>
  <c r="C17"/>
  <c r="D53" i="1"/>
  <c r="D26"/>
  <c r="C26"/>
  <c r="D43"/>
  <c r="C43"/>
  <c r="C58"/>
  <c r="C27"/>
  <c r="D68"/>
  <c r="D58"/>
  <c r="D15" i="2" l="1"/>
  <c r="D20" s="1"/>
  <c r="D28" s="1"/>
  <c r="D30" s="1"/>
  <c r="D48" s="1"/>
  <c r="D75" i="1"/>
  <c r="D77" s="1"/>
  <c r="D44"/>
  <c r="D27"/>
  <c r="D45" l="1"/>
  <c r="D78"/>
  <c r="C44" l="1"/>
  <c r="C75"/>
  <c r="C77" s="1"/>
  <c r="C15" i="2" l="1"/>
  <c r="C20" s="1"/>
  <c r="C68" i="1"/>
  <c r="B9" i="2"/>
  <c r="B6"/>
  <c r="C28" l="1"/>
  <c r="C30" s="1"/>
  <c r="C45" i="1"/>
  <c r="C78" l="1"/>
  <c r="C48" i="2"/>
</calcChain>
</file>

<file path=xl/sharedStrings.xml><?xml version="1.0" encoding="utf-8"?>
<sst xmlns="http://schemas.openxmlformats.org/spreadsheetml/2006/main" count="133" uniqueCount="120">
  <si>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</si>
  <si>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</si>
  <si>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</si>
  <si>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</si>
  <si>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</si>
  <si>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</si>
  <si>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</si>
  <si>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</si>
  <si>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</si>
  <si>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</si>
  <si>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</si>
  <si>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</si>
  <si>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</si>
  <si>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</si>
  <si>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</si>
  <si>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</si>
  <si>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</si>
  <si>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</si>
  <si>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</si>
  <si>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</si>
  <si>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</si>
  <si>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</si>
  <si>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</si>
  <si>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</si>
  <si>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</si>
  <si>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</si>
  <si>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</si>
  <si>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</si>
  <si>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</si>
  <si>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</si>
  <si>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</si>
  <si>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</si>
  <si>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</si>
  <si>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</si>
  <si>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</si>
  <si>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</si>
  <si>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</si>
  <si>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</si>
  <si>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</si>
  <si>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</si>
  <si>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</si>
  <si>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</si>
  <si>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</si>
  <si>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</si>
  <si>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</si>
  <si>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</si>
  <si>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</si>
  <si>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</si>
  <si>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</si>
  <si>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</si>
  <si>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</si>
  <si>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</si>
  <si>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</si>
  <si>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</si>
  <si>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</si>
  <si>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</si>
  <si>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</si>
  <si>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</si>
  <si>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</si>
  <si>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</si>
  <si>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</si>
  <si>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</si>
  <si>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</si>
  <si>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</si>
  <si>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</si>
  <si>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</si>
  <si>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</si>
  <si>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</si>
  <si>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</si>
  <si>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</si>
  <si>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</si>
  <si>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</si>
  <si>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</si>
  <si>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</si>
  <si>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</si>
  <si>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</si>
  <si>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</si>
  <si>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</si>
  <si>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</si>
  <si>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</si>
  <si>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</si>
  <si>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</si>
  <si>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</si>
  <si>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</si>
  <si>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</si>
  <si>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</si>
  <si>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</si>
  <si>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</si>
  <si>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</si>
  <si>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</si>
  <si>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</si>
  <si>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</si>
  <si>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</si>
  <si>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</si>
  <si>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</si>
  <si>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</si>
  <si>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</si>
  <si>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</si>
  <si>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</si>
  <si>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</si>
  <si>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</si>
  <si>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</si>
  <si>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</si>
  <si>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</si>
  <si>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</si>
  <si>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</si>
  <si>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</si>
  <si>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тенге</t>
  </si>
  <si>
    <t>Главный бухгалтер  Деева Ю.А.   ______________</t>
  </si>
  <si>
    <t>Главный бухгалтер  Деева Ю.А. ______________</t>
  </si>
  <si>
    <t xml:space="preserve">На конец отчетного периода </t>
  </si>
  <si>
    <t xml:space="preserve">На начало отчетного периода </t>
  </si>
  <si>
    <t>Прибыль/убыток на акцию</t>
  </si>
  <si>
    <t>На конец отчетного периода 30.06.2014г.</t>
  </si>
  <si>
    <t>На начало отчетного периода на 31.12.2013г.</t>
  </si>
  <si>
    <t>по состоянию на "30" июня 2014 года</t>
  </si>
  <si>
    <t>За 6 месяцев 2014г.</t>
  </si>
  <si>
    <t>За 6 месяцев 2013г.</t>
  </si>
  <si>
    <t>Президент  Оспанов  Б.Н.           _______________</t>
  </si>
  <si>
    <t>Президент Оспанов Б.Н.                _______________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</si>
</sst>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0" fillId="0" borderId="0" xfId="0" applyNumberForma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opLeftCell="A56" zoomScale="90" zoomScaleNormal="90" workbookViewId="0">
      <selection activeCell="F73" sqref="F73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115</v>
      </c>
      <c r="D12" s="33" t="s">
        <v>107</v>
      </c>
    </row>
    <row r="13" spans="1:4" ht="4.5" customHeight="1" thickBot="1">
      <c r="C13" s="59"/>
      <c r="D13" s="59"/>
    </row>
    <row r="14" spans="1:4" ht="15" customHeight="1">
      <c r="A14" s="6"/>
      <c r="B14" s="60" t="s">
        <v>84</v>
      </c>
      <c r="C14" s="55" t="s">
        <v>113</v>
      </c>
      <c r="D14" s="57" t="s">
        <v>114</v>
      </c>
    </row>
    <row r="15" spans="1:4" ht="16.5" customHeight="1">
      <c r="A15" s="6"/>
      <c r="B15" s="61"/>
      <c r="C15" s="56"/>
      <c r="D15" s="58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1136821360</v>
      </c>
      <c r="D17" s="35">
        <v>1766279810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13574625</v>
      </c>
      <c r="D23" s="35">
        <v>9463886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89329199</v>
      </c>
      <c r="D25" s="35">
        <v>90858883</v>
      </c>
      <c r="E25" s="2"/>
    </row>
    <row r="26" spans="1:5">
      <c r="A26" s="6"/>
      <c r="B26" s="15" t="s">
        <v>7</v>
      </c>
      <c r="C26" s="38">
        <f>57335722.42+201185546.17</f>
        <v>258521268.58999997</v>
      </c>
      <c r="D26" s="35">
        <f>43620416.83+148336195.31</f>
        <v>191956612.13999999</v>
      </c>
      <c r="E26" s="2"/>
    </row>
    <row r="27" spans="1:5">
      <c r="A27" s="6"/>
      <c r="B27" s="13" t="s">
        <v>93</v>
      </c>
      <c r="C27" s="9">
        <f>SUM(C17:C26)</f>
        <v>1498246452.5899999</v>
      </c>
      <c r="D27" s="28">
        <f>SUM(D17:D26)</f>
        <v>2058559191.1399999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>
        <v>1648</v>
      </c>
      <c r="D35" s="35">
        <v>1123</v>
      </c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41379083</v>
      </c>
      <c r="D38" s="35">
        <v>31767126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>
        <v>2399478342.8499999</v>
      </c>
      <c r="D40" s="35">
        <v>2209047982.71</v>
      </c>
      <c r="E40" s="2"/>
      <c r="F40" s="39"/>
    </row>
    <row r="41" spans="1:6">
      <c r="A41" s="6"/>
      <c r="B41" s="15" t="s">
        <v>14</v>
      </c>
      <c r="C41" s="38">
        <v>14983421</v>
      </c>
      <c r="D41" s="35">
        <v>17854095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f>444605248.12+12133900</f>
        <v>456739148.12</v>
      </c>
      <c r="D43" s="52">
        <f>444605248.12+12133900</f>
        <v>456739148.12</v>
      </c>
      <c r="E43" s="2"/>
    </row>
    <row r="44" spans="1:6">
      <c r="A44" s="6"/>
      <c r="B44" s="13" t="s">
        <v>94</v>
      </c>
      <c r="C44" s="9">
        <f>SUM(C30:C43)</f>
        <v>2912581642.9699998</v>
      </c>
      <c r="D44" s="28">
        <f>SUM(D30:D43)</f>
        <v>2715409474.8299999</v>
      </c>
      <c r="E44" s="2"/>
      <c r="F44" s="36"/>
    </row>
    <row r="45" spans="1:6" ht="15.75" thickBot="1">
      <c r="A45" s="6"/>
      <c r="B45" s="16" t="s">
        <v>95</v>
      </c>
      <c r="C45" s="17">
        <f>C27+C28+C44</f>
        <v>4410828095.5599995</v>
      </c>
      <c r="D45" s="45">
        <f>D27+D28+D44</f>
        <v>4773968665.9699993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3" t="s">
        <v>89</v>
      </c>
      <c r="C47" s="55" t="s">
        <v>110</v>
      </c>
      <c r="D47" s="57" t="s">
        <v>111</v>
      </c>
      <c r="E47" s="2"/>
    </row>
    <row r="48" spans="1:6" ht="8.25" customHeight="1">
      <c r="A48" s="6"/>
      <c r="B48" s="54"/>
      <c r="C48" s="56"/>
      <c r="D48" s="58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/>
      <c r="D50" s="35">
        <v>739715989</v>
      </c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v>1660382209</v>
      </c>
      <c r="D53" s="35">
        <f>1669459951</f>
        <v>1669459951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>
        <v>27669134</v>
      </c>
      <c r="D56" s="52">
        <v>23294346</v>
      </c>
      <c r="E56" s="2"/>
    </row>
    <row r="57" spans="1:6">
      <c r="A57" s="6"/>
      <c r="B57" s="15" t="s">
        <v>21</v>
      </c>
      <c r="C57" s="38">
        <v>3165313</v>
      </c>
      <c r="D57" s="35">
        <v>2859151</v>
      </c>
      <c r="E57" s="2"/>
    </row>
    <row r="58" spans="1:6">
      <c r="A58" s="6"/>
      <c r="B58" s="13" t="s">
        <v>96</v>
      </c>
      <c r="C58" s="9">
        <f>SUM(C50:C57)</f>
        <v>1691216656</v>
      </c>
      <c r="D58" s="28">
        <f>SUM(D50:D57)</f>
        <v>2435329437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/>
      <c r="D61" s="35"/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63547972</v>
      </c>
      <c r="D67" s="47">
        <v>63547972</v>
      </c>
      <c r="E67" s="2"/>
      <c r="F67" s="39"/>
    </row>
    <row r="68" spans="1:9">
      <c r="A68" s="6"/>
      <c r="B68" s="13" t="s">
        <v>97</v>
      </c>
      <c r="C68" s="9">
        <f>SUM(C61:C67)</f>
        <v>63547972</v>
      </c>
      <c r="D68" s="28">
        <f>SUM(D61:D67)</f>
        <v>63547972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4157886020</v>
      </c>
      <c r="D70" s="35">
        <v>3640387753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66"/>
    </row>
    <row r="74" spans="1:9" ht="12" customHeight="1">
      <c r="A74" s="6"/>
      <c r="B74" s="15" t="s">
        <v>62</v>
      </c>
      <c r="C74" s="38">
        <v>-1501822552</v>
      </c>
      <c r="D74" s="35">
        <v>-1365296496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2656063468</v>
      </c>
      <c r="D75" s="28">
        <f>D70+D74</f>
        <v>2275091257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2656063468</v>
      </c>
      <c r="D77" s="28">
        <f>D75+D76</f>
        <v>2275091257</v>
      </c>
      <c r="E77" s="2"/>
    </row>
    <row r="78" spans="1:9" ht="15.75" thickBot="1">
      <c r="A78" s="6"/>
      <c r="B78" s="16" t="s">
        <v>100</v>
      </c>
      <c r="C78" s="17">
        <f>C58+C68+C77</f>
        <v>4410828096</v>
      </c>
      <c r="D78" s="45">
        <f>D58+D68+D77</f>
        <v>4773968666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118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108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6"/>
  <sheetViews>
    <sheetView tabSelected="1" topLeftCell="A31" workbookViewId="0">
      <selection activeCell="C41" sqref="C41:D56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"30" июня 2014 года</v>
      </c>
    </row>
    <row r="10" spans="2:4" ht="13.5" thickBot="1">
      <c r="D10" s="25" t="s">
        <v>107</v>
      </c>
    </row>
    <row r="11" spans="2:4" ht="12" customHeight="1">
      <c r="B11" s="62" t="s">
        <v>33</v>
      </c>
      <c r="C11" s="55" t="s">
        <v>116</v>
      </c>
      <c r="D11" s="55" t="s">
        <v>117</v>
      </c>
    </row>
    <row r="12" spans="2:4" ht="24" customHeight="1">
      <c r="B12" s="63"/>
      <c r="C12" s="56"/>
      <c r="D12" s="56"/>
    </row>
    <row r="13" spans="2:4">
      <c r="B13" s="15" t="s">
        <v>34</v>
      </c>
      <c r="C13" s="32">
        <v>0</v>
      </c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f>63408807</f>
        <v>63408807</v>
      </c>
      <c r="D17" s="46">
        <v>74494185</v>
      </c>
    </row>
    <row r="18" spans="2:5" ht="12.75" customHeight="1">
      <c r="B18" s="22" t="s">
        <v>37</v>
      </c>
      <c r="C18" s="34">
        <v>112370530</v>
      </c>
      <c r="D18" s="46">
        <v>132260631</v>
      </c>
    </row>
    <row r="19" spans="2:5">
      <c r="B19" s="22" t="s">
        <v>38</v>
      </c>
      <c r="C19" s="34">
        <f>321429+14410579</f>
        <v>14732008</v>
      </c>
      <c r="D19" s="46">
        <f>321429+17022291</f>
        <v>17343720</v>
      </c>
      <c r="E19" s="40"/>
    </row>
    <row r="20" spans="2:5">
      <c r="B20" s="22" t="s">
        <v>103</v>
      </c>
      <c r="C20" s="43">
        <f>C15+C19-C17-C18</f>
        <v>-161047329</v>
      </c>
      <c r="D20" s="44">
        <f>D15-D17-D18+D19</f>
        <v>-189411096</v>
      </c>
    </row>
    <row r="21" spans="2:5">
      <c r="B21" s="15" t="s">
        <v>39</v>
      </c>
      <c r="C21" s="34">
        <v>24521274</v>
      </c>
      <c r="D21" s="46">
        <v>29186</v>
      </c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C20+C21</f>
        <v>-136526055</v>
      </c>
      <c r="D26" s="9">
        <f>D20+D21</f>
        <v>-189381910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-136526055</v>
      </c>
      <c r="D28" s="28">
        <f>D26-D27</f>
        <v>-189381910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-136526055</v>
      </c>
      <c r="D30" s="28">
        <f>D28+D29</f>
        <v>-189381910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4"/>
      <c r="D37" s="65"/>
    </row>
    <row r="38" spans="2:6" ht="24">
      <c r="B38" s="15" t="s">
        <v>67</v>
      </c>
      <c r="C38" s="64"/>
      <c r="D38" s="65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112</v>
      </c>
      <c r="C47" s="50"/>
      <c r="D47" s="51"/>
    </row>
    <row r="48" spans="2:6" ht="12.75" thickBot="1">
      <c r="B48" s="16" t="s">
        <v>92</v>
      </c>
      <c r="C48" s="17">
        <f>C30</f>
        <v>-136526055</v>
      </c>
      <c r="D48" s="45">
        <f>D30</f>
        <v>-189381910</v>
      </c>
      <c r="F48" s="41"/>
    </row>
    <row r="49" spans="2:6" ht="12.75" customHeight="1">
      <c r="F49" s="41"/>
    </row>
    <row r="50" spans="2:6" customFormat="1" ht="15">
      <c r="B50" s="19" t="s">
        <v>119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109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yuliya_d</cp:lastModifiedBy>
  <cp:lastPrinted>2014-07-31T05:20:25Z</cp:lastPrinted>
  <dcterms:created xsi:type="dcterms:W3CDTF">2011-04-01T07:12:23Z</dcterms:created>
  <dcterms:modified xsi:type="dcterms:W3CDTF">2014-07-31T05:22:51Z</dcterms:modified>
</cp:coreProperties>
</file>