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/>
  </bookViews>
  <sheets>
    <sheet name="ББ" sheetId="1" r:id="rId1"/>
    <sheet name="ОПУ" sheetId="2" r:id="rId2"/>
    <sheet name="ДДСкм" sheetId="10" r:id="rId3"/>
    <sheet name="СК" sheetId="5" r:id="rId4"/>
  </sheets>
  <calcPr calcId="124519" refMode="R1C1"/>
</workbook>
</file>

<file path=xl/calcChain.xml><?xml version="1.0" encoding="utf-8"?>
<calcChain xmlns="http://schemas.openxmlformats.org/spreadsheetml/2006/main">
  <c r="I20" i="5"/>
  <c r="G20"/>
  <c r="E53" i="10"/>
  <c r="D53"/>
  <c r="E47"/>
  <c r="E59" s="1"/>
  <c r="D47"/>
  <c r="D59" s="1"/>
  <c r="E36"/>
  <c r="D36"/>
  <c r="E27"/>
  <c r="E45" s="1"/>
  <c r="D27"/>
  <c r="D45" s="1"/>
  <c r="E16"/>
  <c r="D16"/>
  <c r="E9"/>
  <c r="E25" s="1"/>
  <c r="D9"/>
  <c r="D25" s="1"/>
  <c r="D60" s="1"/>
  <c r="D50" i="1"/>
  <c r="D32"/>
  <c r="D23"/>
  <c r="D62" i="10" l="1"/>
  <c r="D64"/>
  <c r="E60"/>
  <c r="D18" i="2"/>
  <c r="G13" i="5"/>
  <c r="D55" i="1"/>
  <c r="E50"/>
  <c r="E41"/>
  <c r="E23"/>
  <c r="D41"/>
  <c r="E40"/>
  <c r="E65"/>
  <c r="E62" i="10" l="1"/>
  <c r="E64"/>
  <c r="I13" i="5"/>
  <c r="E55" i="1" l="1"/>
  <c r="C6" i="5" l="1"/>
  <c r="C16" l="1"/>
  <c r="C15"/>
  <c r="D21"/>
  <c r="E21"/>
  <c r="F21"/>
  <c r="C21"/>
  <c r="E72" i="1"/>
  <c r="E74" s="1"/>
  <c r="E75" s="1"/>
  <c r="D72"/>
  <c r="D16" i="5"/>
  <c r="F16"/>
  <c r="E16"/>
  <c r="I14"/>
  <c r="I23"/>
  <c r="D15"/>
  <c r="E15"/>
  <c r="F15"/>
  <c r="G15"/>
  <c r="E13" i="2"/>
  <c r="E18" s="1"/>
  <c r="D13"/>
  <c r="D24" s="1"/>
  <c r="E24" i="1"/>
  <c r="D65"/>
  <c r="D24"/>
  <c r="D42" s="1"/>
  <c r="B7" i="2"/>
  <c r="B4"/>
  <c r="D74" i="1" l="1"/>
  <c r="D26" i="2"/>
  <c r="D28" s="1"/>
  <c r="E24"/>
  <c r="E26" s="1"/>
  <c r="E28" s="1"/>
  <c r="E45" s="1"/>
  <c r="E46" s="1"/>
  <c r="E42" i="1"/>
  <c r="I15" i="5"/>
  <c r="D75" i="1" l="1"/>
  <c r="D45" i="2"/>
  <c r="G17" i="5" l="1"/>
  <c r="D46" i="2"/>
  <c r="G16" i="5"/>
  <c r="I17"/>
  <c r="I22"/>
  <c r="G19" l="1"/>
  <c r="I16"/>
  <c r="I21"/>
  <c r="I19" l="1"/>
</calcChain>
</file>

<file path=xl/sharedStrings.xml><?xml version="1.0" encoding="utf-8"?>
<sst xmlns="http://schemas.openxmlformats.org/spreadsheetml/2006/main" count="281" uniqueCount="234">
  <si>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</si>
  <si>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</si>
  <si>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</si>
  <si>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</si>
  <si>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</si>
  <si>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</si>
  <si>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</si>
  <si>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</si>
  <si>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</si>
  <si>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</si>
  <si>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</si>
  <si>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</si>
  <si>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</si>
  <si>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</si>
  <si>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</si>
  <si>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</si>
  <si>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</si>
  <si>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</si>
  <si>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</si>
  <si>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</si>
  <si>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</si>
  <si>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</si>
  <si>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</si>
  <si>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</si>
  <si>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</si>
  <si>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</si>
  <si>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</si>
  <si>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</si>
  <si>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</si>
  <si>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</si>
  <si>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</si>
  <si>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</si>
  <si>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</si>
  <si>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</si>
  <si>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</si>
  <si>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</si>
  <si>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</si>
  <si>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</si>
  <si>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</si>
  <si>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</si>
  <si>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</si>
  <si>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</si>
  <si>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</si>
  <si>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</si>
  <si>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</si>
  <si>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</si>
  <si>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</si>
  <si>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</si>
  <si>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</si>
  <si>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</si>
  <si>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</si>
  <si>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</si>
  <si>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</si>
  <si>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</si>
  <si>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</si>
  <si>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</si>
  <si>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</si>
  <si>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</si>
  <si>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</si>
  <si>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</si>
  <si>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</si>
  <si>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</si>
  <si>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</si>
  <si>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</si>
  <si>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</si>
  <si>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</si>
  <si>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</si>
  <si>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</si>
  <si>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</si>
  <si>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</si>
  <si>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</si>
  <si>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</si>
  <si>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</si>
  <si>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</si>
  <si>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</si>
  <si>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</si>
  <si>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</si>
  <si>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</si>
  <si>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</si>
  <si>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</si>
  <si>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</si>
  <si>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</si>
  <si>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Изменение в учетной политике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</si>
  <si>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</si>
  <si>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</si>
  <si>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</si>
  <si>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</si>
  <si>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</si>
  <si>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</si>
  <si>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</si>
  <si>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</si>
  <si>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</si>
  <si>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</si>
  <si>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</si>
  <si>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</si>
  <si>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</si>
  <si>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</si>
  <si>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</si>
  <si>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</si>
  <si>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</si>
  <si>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</si>
  <si>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</si>
  <si>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</si>
  <si>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</si>
  <si>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</si>
  <si>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</si>
  <si>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</si>
  <si>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</si>
  <si>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</si>
  <si>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</si>
  <si>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</si>
  <si>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</si>
  <si>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</si>
  <si>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</si>
  <si>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</si>
  <si>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</si>
  <si>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</si>
  <si>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</si>
  <si>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</si>
  <si>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Операции с собственниками</t>
  </si>
  <si>
    <t>Прибыль (убыток) за период</t>
  </si>
  <si>
    <t>тыс. тенге</t>
  </si>
  <si>
    <t>                                               тыс. тенге</t>
  </si>
  <si>
    <t>Отчет о финансовом положении</t>
  </si>
  <si>
    <t>Отчет о совокупном доходе</t>
  </si>
  <si>
    <t>Прим.</t>
  </si>
  <si>
    <t>Базовая разводненная прибыль</t>
  </si>
  <si>
    <t>Доля неконтро-лирующих собственников</t>
  </si>
  <si>
    <t>Президент Оспанов Б.Н.  _______________</t>
  </si>
  <si>
    <t xml:space="preserve">Главный бухгалтер  Деева Ю.А.                                                    </t>
  </si>
  <si>
    <t>Президент Оспанов Б. Н.   _______________</t>
  </si>
  <si>
    <t>Главный бухгалтер Деева Ю.А.</t>
  </si>
  <si>
    <t>На начало отчетного периода на 31.12.2012г.</t>
  </si>
  <si>
    <t>Президент Оспанов Б.Н.   _______________</t>
  </si>
  <si>
    <t xml:space="preserve">Главный бухгалтер  Деева Ю.А.                                             </t>
  </si>
  <si>
    <t>Сальдо на начало отчетного периода 01.01.13г</t>
  </si>
  <si>
    <t>На конец отчетного периода 30.06.2013г.</t>
  </si>
  <si>
    <t>Балансовая стоимость одной акции, в тенге</t>
  </si>
  <si>
    <t>по состоянию на "30" сентября 2013 года</t>
  </si>
  <si>
    <t>На конец отчетного периода 30.09.2013г.</t>
  </si>
  <si>
    <t>За 9 месяцев 2013г.</t>
  </si>
  <si>
    <t>За 9 месяцев 2012г.</t>
  </si>
  <si>
    <t>Сальдо на конец отчетного периода 30.09.13г.</t>
  </si>
  <si>
    <t>Наименование компании</t>
  </si>
  <si>
    <t>АО "СЫРЫМБЕТ"</t>
  </si>
  <si>
    <t>Отчет о движении денег</t>
  </si>
  <si>
    <t>за период</t>
  </si>
  <si>
    <t>(прямой метод)</t>
  </si>
  <si>
    <t>тенге</t>
  </si>
  <si>
    <t>Код стр.</t>
  </si>
  <si>
    <t>За 9 месяцев 2013г.                      (на 01.10.13г.)</t>
  </si>
  <si>
    <t>За 9 месяцев 2012г. (на 01.10.12г.)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</si>
  <si>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</si>
  <si>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</si>
  <si>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</si>
  <si>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</si>
  <si>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</si>
  <si>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</si>
  <si>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</si>
  <si>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</si>
  <si>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</si>
  <si>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</si>
  <si>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</si>
  <si>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</si>
  <si>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</si>
  <si>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</si>
  <si>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</si>
  <si>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</si>
  <si>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</si>
  <si>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</si>
  <si>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</si>
  <si>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</si>
  <si>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</si>
  <si>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</si>
  <si>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</si>
  <si>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</si>
  <si>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</si>
  <si>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</si>
  <si>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</si>
  <si>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</si>
  <si>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</si>
  <si>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</si>
  <si>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</si>
  <si>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</si>
  <si>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</si>
  <si>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</si>
  <si>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</si>
  <si>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</si>
  <si>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</si>
  <si>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</si>
  <si>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</si>
  <si>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</si>
  <si>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</si>
  <si>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</si>
  <si>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</si>
  <si>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</si>
  <si>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</si>
  <si>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</si>
  <si>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</si>
  <si>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</si>
  <si>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</si>
  <si>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</si>
  <si>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</si>
  <si>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</si>
  <si>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</si>
  <si>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</si>
  <si>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</si>
  <si>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</si>
  <si>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</si>
  <si>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</si>
  <si>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</si>
  <si>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</si>
  <si>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</si>
  <si>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</si>
  <si>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</si>
  <si>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</si>
  <si>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</si>
  <si>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</si>
  <si>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</si>
  <si>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</si>
  <si>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</si>
  <si>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</si>
  <si>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</si>
  <si>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</si>
  <si>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</si>
  <si>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</si>
  <si>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</si>
  <si>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</si>
  <si>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</si>
  <si>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</si>
  <si>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</si>
  <si>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</si>
  <si>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Президент Оспанов Б.Н.                 _______________</t>
  </si>
  <si>
    <t>Главный бухгалтер  Деева Ю.А.  ______________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</si>
</sst>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[$-F800]dddd\,\ mmmm\ dd\,\ yyyy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2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0" fontId="10" fillId="0" borderId="19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0" fontId="0" fillId="0" borderId="22" xfId="0" applyFill="1" applyBorder="1"/>
    <xf numFmtId="0" fontId="0" fillId="0" borderId="22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21" fillId="0" borderId="28" xfId="0" applyFont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4" fontId="23" fillId="0" borderId="0" xfId="1" applyNumberFormat="1" applyFont="1" applyFill="1"/>
    <xf numFmtId="165" fontId="24" fillId="0" borderId="22" xfId="0" applyNumberFormat="1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 applyAlignment="1"/>
    <xf numFmtId="0" fontId="24" fillId="0" borderId="25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4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4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0" fontId="13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7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44" workbookViewId="0">
      <selection activeCell="D49" sqref="D49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7" max="7" width="9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86</v>
      </c>
      <c r="C3" s="41"/>
      <c r="D3" s="47" t="s">
        <v>92</v>
      </c>
    </row>
    <row r="4" spans="1:5" ht="12.75" customHeight="1">
      <c r="B4" s="1" t="s">
        <v>87</v>
      </c>
      <c r="C4" s="41"/>
      <c r="D4" s="47" t="s">
        <v>94</v>
      </c>
    </row>
    <row r="5" spans="1:5" ht="12.75" customHeight="1">
      <c r="B5" s="1" t="s">
        <v>88</v>
      </c>
      <c r="C5" s="41"/>
      <c r="D5" s="47" t="s">
        <v>91</v>
      </c>
    </row>
    <row r="6" spans="1:5" ht="14.25" customHeight="1">
      <c r="B6" s="1" t="s">
        <v>89</v>
      </c>
      <c r="C6" s="41"/>
      <c r="D6" s="47" t="s">
        <v>98</v>
      </c>
    </row>
    <row r="7" spans="1:5" ht="12.75" customHeight="1">
      <c r="B7" s="1" t="s">
        <v>90</v>
      </c>
      <c r="C7" s="41"/>
      <c r="D7" s="47" t="s">
        <v>93</v>
      </c>
    </row>
    <row r="8" spans="1:5" ht="15.75">
      <c r="B8" s="28" t="s">
        <v>123</v>
      </c>
      <c r="C8" s="67"/>
    </row>
    <row r="9" spans="1:5">
      <c r="B9" s="29" t="s">
        <v>138</v>
      </c>
      <c r="C9" s="68"/>
      <c r="E9" s="50" t="s">
        <v>121</v>
      </c>
    </row>
    <row r="10" spans="1:5" ht="4.5" customHeight="1" thickBot="1">
      <c r="D10" s="116"/>
      <c r="E10" s="116"/>
    </row>
    <row r="11" spans="1:5" ht="15" customHeight="1">
      <c r="A11" s="12"/>
      <c r="B11" s="110" t="s">
        <v>95</v>
      </c>
      <c r="C11" s="117" t="s">
        <v>125</v>
      </c>
      <c r="D11" s="112" t="s">
        <v>139</v>
      </c>
      <c r="E11" s="114" t="s">
        <v>132</v>
      </c>
    </row>
    <row r="12" spans="1:5" ht="9" customHeight="1">
      <c r="A12" s="12"/>
      <c r="B12" s="111"/>
      <c r="C12" s="118"/>
      <c r="D12" s="113"/>
      <c r="E12" s="115" t="s">
        <v>0</v>
      </c>
    </row>
    <row r="13" spans="1:5">
      <c r="A13" s="12"/>
      <c r="B13" s="20" t="s">
        <v>1</v>
      </c>
      <c r="C13" s="64"/>
      <c r="D13" s="14"/>
      <c r="E13" s="21"/>
    </row>
    <row r="14" spans="1:5">
      <c r="A14" s="12"/>
      <c r="B14" s="22" t="s">
        <v>2</v>
      </c>
      <c r="C14" s="63">
        <v>4</v>
      </c>
      <c r="D14" s="57">
        <v>22250</v>
      </c>
      <c r="E14" s="49">
        <v>724</v>
      </c>
    </row>
    <row r="15" spans="1:5" hidden="1">
      <c r="A15" s="12"/>
      <c r="B15" s="22" t="s">
        <v>57</v>
      </c>
      <c r="C15" s="63"/>
      <c r="D15" s="57"/>
      <c r="E15" s="49"/>
    </row>
    <row r="16" spans="1:5" hidden="1">
      <c r="A16" s="12"/>
      <c r="B16" s="22" t="s">
        <v>3</v>
      </c>
      <c r="C16" s="63"/>
      <c r="D16" s="57"/>
      <c r="E16" s="49"/>
    </row>
    <row r="17" spans="1:5" ht="13.5" hidden="1" customHeight="1">
      <c r="A17" s="12"/>
      <c r="B17" s="22" t="s">
        <v>58</v>
      </c>
      <c r="C17" s="63"/>
      <c r="D17" s="57"/>
      <c r="E17" s="49"/>
    </row>
    <row r="18" spans="1:5" hidden="1">
      <c r="A18" s="12"/>
      <c r="B18" s="22" t="s">
        <v>59</v>
      </c>
      <c r="C18" s="63"/>
      <c r="D18" s="57"/>
      <c r="E18" s="49"/>
    </row>
    <row r="19" spans="1:5">
      <c r="A19" s="12"/>
      <c r="B19" s="22" t="s">
        <v>4</v>
      </c>
      <c r="C19" s="63"/>
      <c r="D19" s="57"/>
      <c r="E19" s="49"/>
    </row>
    <row r="20" spans="1:5" ht="15.75" customHeight="1">
      <c r="A20" s="12"/>
      <c r="B20" s="22" t="s">
        <v>60</v>
      </c>
      <c r="C20" s="63">
        <v>8</v>
      </c>
      <c r="D20" s="57">
        <v>9430</v>
      </c>
      <c r="E20" s="49">
        <v>10322.84</v>
      </c>
    </row>
    <row r="21" spans="1:5">
      <c r="A21" s="12"/>
      <c r="B21" s="22" t="s">
        <v>5</v>
      </c>
      <c r="C21" s="63"/>
      <c r="D21" s="57"/>
      <c r="E21" s="49"/>
    </row>
    <row r="22" spans="1:5" ht="12.75" customHeight="1">
      <c r="A22" s="12"/>
      <c r="B22" s="22" t="s">
        <v>6</v>
      </c>
      <c r="C22" s="63">
        <v>5</v>
      </c>
      <c r="D22" s="57">
        <v>94704</v>
      </c>
      <c r="E22" s="49">
        <v>88043.11</v>
      </c>
    </row>
    <row r="23" spans="1:5">
      <c r="A23" s="12"/>
      <c r="B23" s="22" t="s">
        <v>7</v>
      </c>
      <c r="C23" s="63">
        <v>6</v>
      </c>
      <c r="D23" s="57">
        <f>25857+155539</f>
        <v>181396</v>
      </c>
      <c r="E23" s="49">
        <f>18564.72+54248.95</f>
        <v>72813.67</v>
      </c>
    </row>
    <row r="24" spans="1:5">
      <c r="A24" s="12"/>
      <c r="B24" s="20" t="s">
        <v>104</v>
      </c>
      <c r="C24" s="64"/>
      <c r="D24" s="15">
        <f>SUM(D14:D23)</f>
        <v>307780</v>
      </c>
      <c r="E24" s="43">
        <f>SUM(E14:E23)</f>
        <v>171903.62</v>
      </c>
    </row>
    <row r="25" spans="1:5" ht="24" customHeight="1">
      <c r="A25" s="12"/>
      <c r="B25" s="22" t="s">
        <v>112</v>
      </c>
      <c r="C25" s="63"/>
      <c r="D25" s="57"/>
      <c r="E25" s="49"/>
    </row>
    <row r="26" spans="1:5">
      <c r="A26" s="12"/>
      <c r="B26" s="20" t="s">
        <v>8</v>
      </c>
      <c r="C26" s="64"/>
      <c r="D26" s="15"/>
      <c r="E26" s="49"/>
    </row>
    <row r="27" spans="1:5" hidden="1">
      <c r="A27" s="12"/>
      <c r="B27" s="22" t="s">
        <v>57</v>
      </c>
      <c r="C27" s="63"/>
      <c r="D27" s="57"/>
      <c r="E27" s="49"/>
    </row>
    <row r="28" spans="1:5" hidden="1">
      <c r="A28" s="12"/>
      <c r="B28" s="22" t="s">
        <v>3</v>
      </c>
      <c r="C28" s="63"/>
      <c r="D28" s="57"/>
      <c r="E28" s="49"/>
    </row>
    <row r="29" spans="1:5" ht="14.25" hidden="1" customHeight="1">
      <c r="A29" s="12"/>
      <c r="B29" s="22" t="s">
        <v>58</v>
      </c>
      <c r="C29" s="63"/>
      <c r="D29" s="57"/>
      <c r="E29" s="49"/>
    </row>
    <row r="30" spans="1:5" hidden="1">
      <c r="A30" s="12"/>
      <c r="B30" s="22" t="s">
        <v>59</v>
      </c>
      <c r="C30" s="63"/>
      <c r="D30" s="57"/>
      <c r="E30" s="49"/>
    </row>
    <row r="31" spans="1:5" hidden="1">
      <c r="A31" s="12"/>
      <c r="B31" s="22" t="s">
        <v>9</v>
      </c>
      <c r="C31" s="63"/>
      <c r="D31" s="57"/>
      <c r="E31" s="49"/>
    </row>
    <row r="32" spans="1:5" ht="15" customHeight="1">
      <c r="A32" s="12"/>
      <c r="B32" s="22" t="s">
        <v>67</v>
      </c>
      <c r="C32" s="63">
        <v>7</v>
      </c>
      <c r="D32" s="57">
        <f>12133</f>
        <v>12133</v>
      </c>
      <c r="E32" s="49">
        <v>12133</v>
      </c>
    </row>
    <row r="33" spans="1:5">
      <c r="A33" s="12"/>
      <c r="B33" s="22" t="s">
        <v>61</v>
      </c>
      <c r="C33" s="63"/>
      <c r="D33" s="57"/>
      <c r="E33" s="49"/>
    </row>
    <row r="34" spans="1:5">
      <c r="A34" s="12"/>
      <c r="B34" s="22" t="s">
        <v>10</v>
      </c>
      <c r="C34" s="63"/>
      <c r="D34" s="57"/>
      <c r="E34" s="49"/>
    </row>
    <row r="35" spans="1:5">
      <c r="A35" s="12"/>
      <c r="B35" s="22" t="s">
        <v>11</v>
      </c>
      <c r="C35" s="63">
        <v>2</v>
      </c>
      <c r="D35" s="57">
        <v>23784</v>
      </c>
      <c r="E35" s="49">
        <v>20247.990000000002</v>
      </c>
    </row>
    <row r="36" spans="1:5">
      <c r="A36" s="12"/>
      <c r="B36" s="22" t="s">
        <v>12</v>
      </c>
      <c r="C36" s="63"/>
      <c r="D36" s="57"/>
      <c r="E36" s="49"/>
    </row>
    <row r="37" spans="1:5">
      <c r="A37" s="12"/>
      <c r="B37" s="22" t="s">
        <v>13</v>
      </c>
      <c r="C37" s="63">
        <v>3</v>
      </c>
      <c r="D37" s="57">
        <v>2055808</v>
      </c>
      <c r="E37" s="49">
        <v>1919738</v>
      </c>
    </row>
    <row r="38" spans="1:5">
      <c r="A38" s="12"/>
      <c r="B38" s="22" t="s">
        <v>14</v>
      </c>
      <c r="C38" s="63">
        <v>1</v>
      </c>
      <c r="D38" s="57">
        <v>14161</v>
      </c>
      <c r="E38" s="49">
        <v>15320</v>
      </c>
    </row>
    <row r="39" spans="1:5">
      <c r="A39" s="12"/>
      <c r="B39" s="22" t="s">
        <v>15</v>
      </c>
      <c r="C39" s="63"/>
      <c r="D39" s="57"/>
      <c r="E39" s="49"/>
    </row>
    <row r="40" spans="1:5">
      <c r="A40" s="12"/>
      <c r="B40" s="22" t="s">
        <v>16</v>
      </c>
      <c r="C40" s="63"/>
      <c r="D40" s="57">
        <v>444606</v>
      </c>
      <c r="E40" s="49">
        <f>456739-12133</f>
        <v>444606</v>
      </c>
    </row>
    <row r="41" spans="1:5">
      <c r="A41" s="12"/>
      <c r="B41" s="20" t="s">
        <v>105</v>
      </c>
      <c r="C41" s="64"/>
      <c r="D41" s="15">
        <f>D32+D35+D37+D38+D40</f>
        <v>2550492</v>
      </c>
      <c r="E41" s="43">
        <f>SUM(E27:E40)</f>
        <v>2412044.9900000002</v>
      </c>
    </row>
    <row r="42" spans="1:5" ht="15.75" thickBot="1">
      <c r="A42" s="12"/>
      <c r="B42" s="23" t="s">
        <v>106</v>
      </c>
      <c r="C42" s="66"/>
      <c r="D42" s="24">
        <f>D24+D41</f>
        <v>2858272</v>
      </c>
      <c r="E42" s="25">
        <f>E24+E25+E41</f>
        <v>2583948.6100000003</v>
      </c>
    </row>
    <row r="43" spans="1:5" s="19" customFormat="1" ht="7.5" customHeight="1" thickBot="1">
      <c r="A43" s="13"/>
      <c r="B43" s="17"/>
      <c r="C43" s="69"/>
      <c r="D43" s="18"/>
      <c r="E43" s="18"/>
    </row>
    <row r="44" spans="1:5" ht="15" customHeight="1">
      <c r="A44" s="12"/>
      <c r="B44" s="110" t="s">
        <v>99</v>
      </c>
      <c r="C44" s="70"/>
      <c r="D44" s="112" t="s">
        <v>136</v>
      </c>
      <c r="E44" s="114" t="s">
        <v>132</v>
      </c>
    </row>
    <row r="45" spans="1:5" ht="8.25" customHeight="1">
      <c r="A45" s="12"/>
      <c r="B45" s="111"/>
      <c r="C45" s="71"/>
      <c r="D45" s="113"/>
      <c r="E45" s="115" t="s">
        <v>0</v>
      </c>
    </row>
    <row r="46" spans="1:5">
      <c r="A46" s="12"/>
      <c r="B46" s="20" t="s">
        <v>17</v>
      </c>
      <c r="C46" s="64"/>
      <c r="D46" s="57"/>
      <c r="E46" s="21"/>
    </row>
    <row r="47" spans="1:5">
      <c r="A47" s="12"/>
      <c r="B47" s="22" t="s">
        <v>18</v>
      </c>
      <c r="C47" s="63">
        <v>10</v>
      </c>
      <c r="D47" s="57">
        <v>447886</v>
      </c>
      <c r="E47" s="49"/>
    </row>
    <row r="48" spans="1:5" hidden="1">
      <c r="A48" s="12"/>
      <c r="B48" s="22" t="s">
        <v>3</v>
      </c>
      <c r="C48" s="63"/>
      <c r="D48" s="57"/>
      <c r="E48" s="21"/>
    </row>
    <row r="49" spans="1:6">
      <c r="A49" s="12"/>
      <c r="B49" s="22" t="s">
        <v>66</v>
      </c>
      <c r="C49" s="63"/>
      <c r="D49" s="57"/>
      <c r="E49" s="21"/>
    </row>
    <row r="50" spans="1:6" ht="15" customHeight="1">
      <c r="A50" s="12"/>
      <c r="B50" s="22" t="s">
        <v>68</v>
      </c>
      <c r="C50" s="63">
        <v>11</v>
      </c>
      <c r="D50" s="57">
        <f>3794+2133+1674134</f>
        <v>1680061</v>
      </c>
      <c r="E50" s="49">
        <f>1605.45+1326.41+1499807.19</f>
        <v>1502739.05</v>
      </c>
      <c r="F50" s="5"/>
    </row>
    <row r="51" spans="1:6" hidden="1">
      <c r="A51" s="12"/>
      <c r="B51" s="22" t="s">
        <v>19</v>
      </c>
      <c r="C51" s="63"/>
      <c r="D51" s="57"/>
      <c r="E51" s="49"/>
    </row>
    <row r="52" spans="1:6" hidden="1">
      <c r="A52" s="12"/>
      <c r="B52" s="22" t="s">
        <v>62</v>
      </c>
      <c r="C52" s="63"/>
      <c r="D52" s="57"/>
      <c r="E52" s="21"/>
    </row>
    <row r="53" spans="1:6">
      <c r="A53" s="12"/>
      <c r="B53" s="22" t="s">
        <v>20</v>
      </c>
      <c r="C53" s="63"/>
      <c r="D53" s="57"/>
      <c r="E53" s="21"/>
    </row>
    <row r="54" spans="1:6">
      <c r="A54" s="12"/>
      <c r="B54" s="22" t="s">
        <v>21</v>
      </c>
      <c r="C54" s="63">
        <v>12</v>
      </c>
      <c r="D54" s="57">
        <v>10676</v>
      </c>
      <c r="E54" s="49">
        <v>10676.14</v>
      </c>
    </row>
    <row r="55" spans="1:6">
      <c r="A55" s="12"/>
      <c r="B55" s="20" t="s">
        <v>107</v>
      </c>
      <c r="C55" s="64"/>
      <c r="D55" s="15">
        <f>SUM(D47:D54)</f>
        <v>2138623</v>
      </c>
      <c r="E55" s="43">
        <f>SUM(E47:E54)</f>
        <v>1513415.19</v>
      </c>
    </row>
    <row r="56" spans="1:6" ht="27" customHeight="1">
      <c r="A56" s="12"/>
      <c r="B56" s="22" t="s">
        <v>63</v>
      </c>
      <c r="C56" s="63"/>
      <c r="D56" s="57"/>
      <c r="E56" s="21"/>
    </row>
    <row r="57" spans="1:6">
      <c r="A57" s="12"/>
      <c r="B57" s="20" t="s">
        <v>22</v>
      </c>
      <c r="C57" s="64"/>
      <c r="D57" s="57"/>
      <c r="E57" s="21"/>
    </row>
    <row r="58" spans="1:6">
      <c r="A58" s="12"/>
      <c r="B58" s="22" t="s">
        <v>18</v>
      </c>
      <c r="C58" s="63">
        <v>10</v>
      </c>
      <c r="D58" s="57"/>
      <c r="E58" s="49">
        <v>259500.66</v>
      </c>
    </row>
    <row r="59" spans="1:6" hidden="1">
      <c r="A59" s="12"/>
      <c r="B59" s="22" t="s">
        <v>3</v>
      </c>
      <c r="C59" s="63"/>
      <c r="D59" s="57"/>
      <c r="E59" s="21"/>
    </row>
    <row r="60" spans="1:6" hidden="1">
      <c r="A60" s="12"/>
      <c r="B60" s="22" t="s">
        <v>64</v>
      </c>
      <c r="C60" s="63"/>
      <c r="D60" s="57"/>
      <c r="E60" s="21"/>
    </row>
    <row r="61" spans="1:6" ht="24" hidden="1">
      <c r="A61" s="12"/>
      <c r="B61" s="22" t="s">
        <v>65</v>
      </c>
      <c r="C61" s="63"/>
      <c r="D61" s="57"/>
      <c r="E61" s="21"/>
    </row>
    <row r="62" spans="1:6">
      <c r="A62" s="12"/>
      <c r="B62" s="22" t="s">
        <v>23</v>
      </c>
      <c r="C62" s="63"/>
      <c r="D62" s="57"/>
      <c r="E62" s="49"/>
    </row>
    <row r="63" spans="1:6">
      <c r="A63" s="12"/>
      <c r="B63" s="22" t="s">
        <v>24</v>
      </c>
      <c r="C63" s="63"/>
      <c r="D63" s="57"/>
      <c r="E63" s="21"/>
    </row>
    <row r="64" spans="1:6">
      <c r="A64" s="12"/>
      <c r="B64" s="22" t="s">
        <v>25</v>
      </c>
      <c r="C64" s="63">
        <v>13</v>
      </c>
      <c r="D64" s="57">
        <v>37979</v>
      </c>
      <c r="E64" s="81">
        <v>37979</v>
      </c>
    </row>
    <row r="65" spans="1:7">
      <c r="A65" s="12"/>
      <c r="B65" s="20" t="s">
        <v>108</v>
      </c>
      <c r="C65" s="64"/>
      <c r="D65" s="15">
        <f>SUM(D58:D64)</f>
        <v>37979</v>
      </c>
      <c r="E65" s="43">
        <f>E58+E62+E64</f>
        <v>297479.66000000003</v>
      </c>
    </row>
    <row r="66" spans="1:7">
      <c r="A66" s="12"/>
      <c r="B66" s="20" t="s">
        <v>26</v>
      </c>
      <c r="C66" s="64"/>
      <c r="D66" s="57"/>
      <c r="E66" s="21"/>
    </row>
    <row r="67" spans="1:7">
      <c r="A67" s="12"/>
      <c r="B67" s="22" t="s">
        <v>27</v>
      </c>
      <c r="C67" s="63">
        <v>9</v>
      </c>
      <c r="D67" s="57">
        <v>1907886</v>
      </c>
      <c r="E67" s="49">
        <v>1907886</v>
      </c>
    </row>
    <row r="68" spans="1:7">
      <c r="A68" s="12"/>
      <c r="B68" s="22" t="s">
        <v>28</v>
      </c>
      <c r="C68" s="63"/>
      <c r="D68" s="57"/>
      <c r="E68" s="21"/>
    </row>
    <row r="69" spans="1:7" hidden="1">
      <c r="A69" s="12"/>
      <c r="B69" s="22" t="s">
        <v>29</v>
      </c>
      <c r="C69" s="63"/>
      <c r="D69" s="57"/>
      <c r="E69" s="21"/>
    </row>
    <row r="70" spans="1:7">
      <c r="A70" s="12"/>
      <c r="B70" s="22" t="s">
        <v>30</v>
      </c>
      <c r="C70" s="63"/>
      <c r="D70" s="57"/>
      <c r="E70" s="21"/>
    </row>
    <row r="71" spans="1:7" ht="12" customHeight="1">
      <c r="A71" s="12"/>
      <c r="B71" s="22" t="s">
        <v>69</v>
      </c>
      <c r="C71" s="63"/>
      <c r="D71" s="57">
        <v>-1226216</v>
      </c>
      <c r="E71" s="49">
        <v>-1134832.06</v>
      </c>
      <c r="G71" s="5"/>
    </row>
    <row r="72" spans="1:7" ht="12.75" customHeight="1">
      <c r="A72" s="12"/>
      <c r="B72" s="20" t="s">
        <v>109</v>
      </c>
      <c r="C72" s="64"/>
      <c r="D72" s="15">
        <f>D67+D71</f>
        <v>681670</v>
      </c>
      <c r="E72" s="43">
        <f>E67+E71</f>
        <v>773053.94</v>
      </c>
    </row>
    <row r="73" spans="1:7">
      <c r="A73" s="12"/>
      <c r="B73" s="22" t="s">
        <v>31</v>
      </c>
      <c r="C73" s="63"/>
      <c r="D73" s="57"/>
      <c r="E73" s="21"/>
    </row>
    <row r="74" spans="1:7">
      <c r="A74" s="12"/>
      <c r="B74" s="20" t="s">
        <v>110</v>
      </c>
      <c r="C74" s="64"/>
      <c r="D74" s="15">
        <f>D72+D73</f>
        <v>681670</v>
      </c>
      <c r="E74" s="43">
        <f>E72+E73</f>
        <v>773053.94</v>
      </c>
    </row>
    <row r="75" spans="1:7">
      <c r="A75" s="12"/>
      <c r="B75" s="82" t="s">
        <v>111</v>
      </c>
      <c r="C75" s="84"/>
      <c r="D75" s="15">
        <f>D55+D65+D74</f>
        <v>2858272</v>
      </c>
      <c r="E75" s="15">
        <f>E55+E65+E74</f>
        <v>2583948.79</v>
      </c>
    </row>
    <row r="76" spans="1:7" ht="6" customHeight="1">
      <c r="A76" s="12"/>
      <c r="B76" s="17"/>
      <c r="C76" s="83"/>
      <c r="D76" s="18"/>
      <c r="E76" s="18"/>
    </row>
    <row r="77" spans="1:7" s="19" customFormat="1" ht="10.5" customHeight="1">
      <c r="A77" s="13"/>
      <c r="B77" s="82" t="s">
        <v>137</v>
      </c>
      <c r="C77" s="84">
        <v>18</v>
      </c>
      <c r="D77" s="15">
        <v>7416</v>
      </c>
      <c r="E77" s="15">
        <v>8589</v>
      </c>
    </row>
    <row r="78" spans="1:7" ht="13.5" customHeight="1">
      <c r="B78" s="17"/>
      <c r="C78" s="69"/>
      <c r="D78" s="52"/>
      <c r="E78" s="52"/>
    </row>
    <row r="79" spans="1:7">
      <c r="B79" s="26" t="s">
        <v>128</v>
      </c>
      <c r="C79" s="68"/>
      <c r="D79" s="72"/>
      <c r="E79" s="11"/>
    </row>
    <row r="80" spans="1:7" ht="12" customHeight="1">
      <c r="B80" s="45" t="s">
        <v>96</v>
      </c>
      <c r="C80" s="45"/>
      <c r="D80" s="11"/>
    </row>
    <row r="81" spans="2:5" ht="11.25" customHeight="1">
      <c r="B81" s="41" t="s">
        <v>32</v>
      </c>
      <c r="C81" s="41"/>
    </row>
    <row r="82" spans="2:5">
      <c r="B82" s="26" t="s">
        <v>129</v>
      </c>
      <c r="C82" s="68"/>
      <c r="D82" s="55"/>
    </row>
    <row r="83" spans="2:5" ht="9.75" customHeight="1">
      <c r="B83" s="41" t="s">
        <v>97</v>
      </c>
      <c r="C83" s="41"/>
    </row>
    <row r="84" spans="2:5" ht="5.25" customHeight="1"/>
    <row r="85" spans="2:5">
      <c r="E85" s="11"/>
    </row>
    <row r="86" spans="2:5">
      <c r="D86" s="11"/>
      <c r="E86" s="11"/>
    </row>
    <row r="87" spans="2:5">
      <c r="D87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workbookViewId="0">
      <selection activeCell="B55" sqref="B55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60" customWidth="1"/>
    <col min="4" max="4" width="19.42578125" style="34" customWidth="1"/>
    <col min="5" max="5" width="19.5703125" style="34" customWidth="1"/>
    <col min="6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7" t="s">
        <v>92</v>
      </c>
    </row>
    <row r="6" spans="2:5" ht="15.75">
      <c r="B6" s="28" t="s">
        <v>124</v>
      </c>
      <c r="C6" s="61"/>
    </row>
    <row r="7" spans="2:5">
      <c r="B7" s="29" t="str">
        <f>ББ!B9</f>
        <v>по состоянию на "30" сентября 2013 года</v>
      </c>
      <c r="C7" s="62"/>
    </row>
    <row r="8" spans="2:5" ht="13.5" thickBot="1">
      <c r="E8" s="35" t="s">
        <v>121</v>
      </c>
    </row>
    <row r="9" spans="2:5" ht="12" customHeight="1">
      <c r="B9" s="119" t="s">
        <v>33</v>
      </c>
      <c r="C9" s="117" t="s">
        <v>125</v>
      </c>
      <c r="D9" s="112" t="s">
        <v>140</v>
      </c>
      <c r="E9" s="112" t="s">
        <v>141</v>
      </c>
    </row>
    <row r="10" spans="2:5" ht="6.75" customHeight="1">
      <c r="B10" s="120"/>
      <c r="C10" s="123"/>
      <c r="D10" s="113"/>
      <c r="E10" s="113"/>
    </row>
    <row r="11" spans="2:5">
      <c r="B11" s="22" t="s">
        <v>34</v>
      </c>
      <c r="C11" s="63"/>
      <c r="D11" s="57"/>
      <c r="E11" s="58"/>
    </row>
    <row r="12" spans="2:5">
      <c r="B12" s="22" t="s">
        <v>70</v>
      </c>
      <c r="C12" s="63"/>
      <c r="D12" s="57"/>
      <c r="E12" s="58"/>
    </row>
    <row r="13" spans="2:5">
      <c r="B13" s="20" t="s">
        <v>113</v>
      </c>
      <c r="C13" s="64"/>
      <c r="D13" s="15">
        <f>D11-D12</f>
        <v>0</v>
      </c>
      <c r="E13" s="43">
        <f>E11-E12</f>
        <v>0</v>
      </c>
    </row>
    <row r="14" spans="2:5">
      <c r="B14" s="22" t="s">
        <v>35</v>
      </c>
      <c r="C14" s="63"/>
      <c r="D14" s="57"/>
      <c r="E14" s="58"/>
    </row>
    <row r="15" spans="2:5">
      <c r="B15" s="22" t="s">
        <v>36</v>
      </c>
      <c r="C15" s="63">
        <v>16</v>
      </c>
      <c r="D15" s="57">
        <v>77348</v>
      </c>
      <c r="E15" s="58">
        <v>73896</v>
      </c>
    </row>
    <row r="16" spans="2:5" ht="12.75" customHeight="1">
      <c r="B16" s="32" t="s">
        <v>37</v>
      </c>
      <c r="C16" s="65">
        <v>17</v>
      </c>
      <c r="D16" s="57">
        <v>21055</v>
      </c>
      <c r="E16" s="58">
        <v>110862</v>
      </c>
    </row>
    <row r="17" spans="2:5">
      <c r="B17" s="32" t="s">
        <v>38</v>
      </c>
      <c r="C17" s="65">
        <v>14</v>
      </c>
      <c r="D17" s="57">
        <v>7018</v>
      </c>
      <c r="E17" s="58">
        <v>130888</v>
      </c>
    </row>
    <row r="18" spans="2:5">
      <c r="B18" s="32" t="s">
        <v>114</v>
      </c>
      <c r="C18" s="65"/>
      <c r="D18" s="57">
        <f>D17-D16-D15</f>
        <v>-91385</v>
      </c>
      <c r="E18" s="80">
        <f>E17-E16-E15+E13</f>
        <v>-53870</v>
      </c>
    </row>
    <row r="19" spans="2:5">
      <c r="B19" s="22" t="s">
        <v>39</v>
      </c>
      <c r="C19" s="63"/>
      <c r="D19" s="57"/>
      <c r="E19" s="58"/>
    </row>
    <row r="20" spans="2:5">
      <c r="B20" s="22" t="s">
        <v>40</v>
      </c>
      <c r="C20" s="63"/>
      <c r="D20" s="57"/>
      <c r="E20" s="58"/>
    </row>
    <row r="21" spans="2:5" ht="36">
      <c r="B21" s="22" t="s">
        <v>71</v>
      </c>
      <c r="C21" s="63"/>
      <c r="D21" s="57"/>
      <c r="E21" s="58"/>
    </row>
    <row r="22" spans="2:5">
      <c r="B22" s="22" t="s">
        <v>41</v>
      </c>
      <c r="C22" s="63">
        <v>15</v>
      </c>
      <c r="D22" s="57"/>
      <c r="E22" s="58"/>
    </row>
    <row r="23" spans="2:5">
      <c r="B23" s="22" t="s">
        <v>42</v>
      </c>
      <c r="C23" s="63"/>
      <c r="D23" s="57"/>
      <c r="E23" s="58"/>
    </row>
    <row r="24" spans="2:5">
      <c r="B24" s="20" t="s">
        <v>115</v>
      </c>
      <c r="C24" s="64"/>
      <c r="D24" s="15">
        <f>D18</f>
        <v>-91385</v>
      </c>
      <c r="E24" s="43">
        <f>E18-E20+E22</f>
        <v>-53870</v>
      </c>
    </row>
    <row r="25" spans="2:5">
      <c r="B25" s="22" t="s">
        <v>43</v>
      </c>
      <c r="C25" s="63"/>
      <c r="D25" s="57"/>
      <c r="E25" s="58"/>
    </row>
    <row r="26" spans="2:5" ht="24">
      <c r="B26" s="20" t="s">
        <v>116</v>
      </c>
      <c r="C26" s="64"/>
      <c r="D26" s="15">
        <f>D24-D25</f>
        <v>-91385</v>
      </c>
      <c r="E26" s="43">
        <f>E24-E25</f>
        <v>-53870</v>
      </c>
    </row>
    <row r="27" spans="2:5" ht="24">
      <c r="B27" s="22" t="s">
        <v>72</v>
      </c>
      <c r="C27" s="63"/>
      <c r="D27" s="57"/>
      <c r="E27" s="58"/>
    </row>
    <row r="28" spans="2:5" ht="15" customHeight="1">
      <c r="B28" s="20" t="s">
        <v>117</v>
      </c>
      <c r="C28" s="64"/>
      <c r="D28" s="15">
        <f>D26+D27</f>
        <v>-91385</v>
      </c>
      <c r="E28" s="43">
        <f>E26+E27</f>
        <v>-53870</v>
      </c>
    </row>
    <row r="29" spans="2:5">
      <c r="B29" s="22" t="s">
        <v>44</v>
      </c>
      <c r="C29" s="63"/>
      <c r="D29" s="57"/>
      <c r="E29" s="58"/>
    </row>
    <row r="30" spans="2:5">
      <c r="B30" s="22" t="s">
        <v>45</v>
      </c>
      <c r="C30" s="63"/>
      <c r="D30" s="57"/>
      <c r="E30" s="58"/>
    </row>
    <row r="31" spans="2:5">
      <c r="B31" s="22" t="s">
        <v>101</v>
      </c>
      <c r="C31" s="63"/>
      <c r="D31" s="57"/>
      <c r="E31" s="58"/>
    </row>
    <row r="32" spans="2:5">
      <c r="B32" s="22" t="s">
        <v>46</v>
      </c>
      <c r="C32" s="63"/>
      <c r="D32" s="57"/>
      <c r="E32" s="58"/>
    </row>
    <row r="33" spans="2:5">
      <c r="B33" s="22" t="s">
        <v>47</v>
      </c>
      <c r="C33" s="63"/>
      <c r="D33" s="57"/>
      <c r="E33" s="58"/>
    </row>
    <row r="34" spans="2:5" ht="24">
      <c r="B34" s="22" t="s">
        <v>73</v>
      </c>
      <c r="C34" s="63"/>
      <c r="D34" s="57"/>
      <c r="E34" s="58"/>
    </row>
    <row r="35" spans="2:5">
      <c r="B35" s="22" t="s">
        <v>48</v>
      </c>
      <c r="C35" s="63"/>
      <c r="D35" s="121"/>
      <c r="E35" s="122"/>
    </row>
    <row r="36" spans="2:5" ht="24">
      <c r="B36" s="22" t="s">
        <v>74</v>
      </c>
      <c r="C36" s="63"/>
      <c r="D36" s="121"/>
      <c r="E36" s="122"/>
    </row>
    <row r="37" spans="2:5">
      <c r="B37" s="22" t="s">
        <v>75</v>
      </c>
      <c r="C37" s="63"/>
      <c r="D37" s="57"/>
      <c r="E37" s="58"/>
    </row>
    <row r="38" spans="2:5" ht="24">
      <c r="B38" s="22" t="s">
        <v>76</v>
      </c>
      <c r="C38" s="63"/>
      <c r="D38" s="57"/>
      <c r="E38" s="58"/>
    </row>
    <row r="39" spans="2:5">
      <c r="B39" s="22" t="s">
        <v>49</v>
      </c>
      <c r="C39" s="63"/>
      <c r="D39" s="57"/>
      <c r="E39" s="58"/>
    </row>
    <row r="40" spans="2:5">
      <c r="B40" s="22" t="s">
        <v>77</v>
      </c>
      <c r="C40" s="63"/>
      <c r="D40" s="57"/>
      <c r="E40" s="58"/>
    </row>
    <row r="41" spans="2:5">
      <c r="B41" s="22" t="s">
        <v>78</v>
      </c>
      <c r="C41" s="63"/>
      <c r="D41" s="57"/>
      <c r="E41" s="58"/>
    </row>
    <row r="42" spans="2:5">
      <c r="B42" s="22" t="s">
        <v>79</v>
      </c>
      <c r="C42" s="63"/>
      <c r="D42" s="57"/>
      <c r="E42" s="58"/>
    </row>
    <row r="43" spans="2:5">
      <c r="B43" s="22" t="s">
        <v>80</v>
      </c>
      <c r="C43" s="63"/>
      <c r="D43" s="57"/>
      <c r="E43" s="58"/>
    </row>
    <row r="44" spans="2:5">
      <c r="B44" s="22" t="s">
        <v>81</v>
      </c>
      <c r="C44" s="63"/>
      <c r="D44" s="57"/>
      <c r="E44" s="58"/>
    </row>
    <row r="45" spans="2:5" ht="12.75" thickBot="1">
      <c r="B45" s="75" t="s">
        <v>103</v>
      </c>
      <c r="C45" s="76"/>
      <c r="D45" s="77">
        <f>D28</f>
        <v>-91385</v>
      </c>
      <c r="E45" s="78">
        <f>E28</f>
        <v>-53870</v>
      </c>
    </row>
    <row r="46" spans="2:5" ht="12.75" thickBot="1">
      <c r="B46" s="51" t="s">
        <v>126</v>
      </c>
      <c r="C46" s="79"/>
      <c r="D46" s="53">
        <f>D45/90</f>
        <v>-1015.3888888888889</v>
      </c>
      <c r="E46" s="54">
        <f>E45/90</f>
        <v>-598.55555555555554</v>
      </c>
    </row>
    <row r="47" spans="2:5" ht="12.75" customHeight="1"/>
    <row r="48" spans="2:5" customFormat="1" ht="15">
      <c r="B48" s="26" t="s">
        <v>130</v>
      </c>
      <c r="C48" s="62"/>
      <c r="D48" s="72"/>
      <c r="E48" s="11"/>
    </row>
    <row r="49" spans="2:5" customFormat="1" ht="15">
      <c r="B49" s="45" t="s">
        <v>96</v>
      </c>
      <c r="C49" s="59"/>
      <c r="D49" s="11"/>
      <c r="E49" s="9"/>
    </row>
    <row r="50" spans="2:5" customFormat="1" ht="15">
      <c r="B50" s="41" t="s">
        <v>32</v>
      </c>
      <c r="C50" s="59"/>
      <c r="D50" s="9"/>
      <c r="E50" s="9"/>
    </row>
    <row r="51" spans="2:5" customFormat="1" ht="15">
      <c r="B51" s="26" t="s">
        <v>131</v>
      </c>
      <c r="C51" s="62"/>
      <c r="D51" s="55"/>
      <c r="E51" s="9"/>
    </row>
    <row r="52" spans="2:5" customFormat="1" ht="15">
      <c r="B52" s="45" t="s">
        <v>97</v>
      </c>
      <c r="C52" s="59"/>
      <c r="D52" s="9"/>
      <c r="E52" s="9"/>
    </row>
    <row r="53" spans="2:5" customFormat="1" ht="4.5" customHeight="1">
      <c r="C53" s="60"/>
      <c r="D53" s="9"/>
      <c r="E53" s="9"/>
    </row>
    <row r="54" spans="2:5" customFormat="1" ht="15">
      <c r="B54" s="1"/>
      <c r="C54" s="59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topLeftCell="A46" workbookViewId="0">
      <selection activeCell="H10" sqref="H10"/>
    </sheetView>
  </sheetViews>
  <sheetFormatPr defaultRowHeight="12.75"/>
  <cols>
    <col min="1" max="1" width="4.5703125" style="88" customWidth="1"/>
    <col min="2" max="2" width="43.42578125" style="89" customWidth="1"/>
    <col min="3" max="3" width="8" style="87" customWidth="1"/>
    <col min="4" max="4" width="16" style="90" customWidth="1"/>
    <col min="5" max="5" width="16.5703125" style="90" customWidth="1"/>
    <col min="6" max="16384" width="9.140625" style="87"/>
  </cols>
  <sheetData>
    <row r="1" spans="1:5">
      <c r="A1" s="85" t="s">
        <v>143</v>
      </c>
      <c r="B1" s="86"/>
      <c r="C1" s="126" t="s">
        <v>144</v>
      </c>
      <c r="D1" s="127"/>
      <c r="E1" s="127"/>
    </row>
    <row r="3" spans="1:5">
      <c r="A3" s="128" t="s">
        <v>145</v>
      </c>
      <c r="B3" s="128"/>
      <c r="C3" s="128"/>
      <c r="D3" s="128"/>
      <c r="E3" s="128"/>
    </row>
    <row r="4" spans="1:5">
      <c r="A4" s="129" t="s">
        <v>146</v>
      </c>
      <c r="B4" s="129"/>
      <c r="C4" s="129"/>
      <c r="D4" s="91"/>
      <c r="E4" s="91"/>
    </row>
    <row r="5" spans="1:5">
      <c r="A5" s="128" t="s">
        <v>147</v>
      </c>
      <c r="B5" s="128"/>
      <c r="C5" s="128"/>
      <c r="D5" s="128"/>
      <c r="E5" s="128"/>
    </row>
    <row r="6" spans="1:5" ht="13.5" thickBot="1">
      <c r="E6" s="92" t="s">
        <v>148</v>
      </c>
    </row>
    <row r="7" spans="1:5" ht="42.75" customHeight="1" thickBot="1">
      <c r="A7" s="130" t="s">
        <v>33</v>
      </c>
      <c r="B7" s="131"/>
      <c r="C7" s="93" t="s">
        <v>149</v>
      </c>
      <c r="D7" s="46" t="s">
        <v>150</v>
      </c>
      <c r="E7" s="46" t="s">
        <v>151</v>
      </c>
    </row>
    <row r="8" spans="1:5" s="97" customFormat="1">
      <c r="A8" s="94" t="s">
        <v>50</v>
      </c>
      <c r="B8" s="95" t="s">
        <v>152</v>
      </c>
      <c r="C8" s="95"/>
      <c r="D8" s="95"/>
      <c r="E8" s="96"/>
    </row>
    <row r="9" spans="1:5" ht="15" customHeight="1">
      <c r="A9" s="98">
        <v>1</v>
      </c>
      <c r="B9" s="99" t="s">
        <v>153</v>
      </c>
      <c r="C9" s="100" t="s">
        <v>154</v>
      </c>
      <c r="D9" s="101">
        <f>SUM(D11:D15)</f>
        <v>0</v>
      </c>
      <c r="E9" s="101">
        <f>SUM(E11:E15)</f>
        <v>422</v>
      </c>
    </row>
    <row r="10" spans="1:5" ht="15" customHeight="1">
      <c r="A10" s="98"/>
      <c r="B10" s="99" t="s">
        <v>46</v>
      </c>
      <c r="C10" s="100"/>
      <c r="D10" s="101"/>
      <c r="E10" s="101"/>
    </row>
    <row r="11" spans="1:5" ht="15" customHeight="1">
      <c r="A11" s="98"/>
      <c r="B11" s="102" t="s">
        <v>155</v>
      </c>
      <c r="C11" s="100" t="s">
        <v>156</v>
      </c>
      <c r="D11" s="103"/>
      <c r="E11" s="103"/>
    </row>
    <row r="12" spans="1:5" ht="15" customHeight="1">
      <c r="A12" s="98"/>
      <c r="B12" s="102" t="s">
        <v>157</v>
      </c>
      <c r="C12" s="100" t="s">
        <v>158</v>
      </c>
      <c r="D12" s="103"/>
      <c r="E12" s="103"/>
    </row>
    <row r="13" spans="1:5" ht="15" customHeight="1">
      <c r="A13" s="98"/>
      <c r="B13" s="102" t="s">
        <v>159</v>
      </c>
      <c r="C13" s="100" t="s">
        <v>160</v>
      </c>
      <c r="D13" s="103"/>
      <c r="E13" s="103"/>
    </row>
    <row r="14" spans="1:5" ht="15" customHeight="1">
      <c r="A14" s="98"/>
      <c r="B14" s="102" t="s">
        <v>161</v>
      </c>
      <c r="C14" s="100" t="s">
        <v>162</v>
      </c>
      <c r="D14" s="103"/>
      <c r="E14" s="103"/>
    </row>
    <row r="15" spans="1:5" ht="15" customHeight="1">
      <c r="A15" s="98"/>
      <c r="B15" s="102" t="s">
        <v>51</v>
      </c>
      <c r="C15" s="100" t="s">
        <v>163</v>
      </c>
      <c r="D15" s="103"/>
      <c r="E15" s="103">
        <v>422</v>
      </c>
    </row>
    <row r="16" spans="1:5" ht="15" customHeight="1">
      <c r="A16" s="98">
        <v>2</v>
      </c>
      <c r="B16" s="99" t="s">
        <v>164</v>
      </c>
      <c r="C16" s="100" t="s">
        <v>165</v>
      </c>
      <c r="D16" s="101">
        <f>D18+D19+D20+D23+D24+D21</f>
        <v>313624</v>
      </c>
      <c r="E16" s="101">
        <f>E18+E19+E20+E23+E24</f>
        <v>103762</v>
      </c>
    </row>
    <row r="17" spans="1:5">
      <c r="A17" s="98"/>
      <c r="B17" s="99" t="s">
        <v>46</v>
      </c>
      <c r="C17" s="104"/>
      <c r="D17" s="101"/>
      <c r="E17" s="101"/>
    </row>
    <row r="18" spans="1:5">
      <c r="A18" s="98"/>
      <c r="B18" s="102" t="s">
        <v>166</v>
      </c>
      <c r="C18" s="100" t="s">
        <v>167</v>
      </c>
      <c r="D18" s="103">
        <v>27229</v>
      </c>
      <c r="E18" s="103">
        <v>35667</v>
      </c>
    </row>
    <row r="19" spans="1:5">
      <c r="A19" s="98"/>
      <c r="B19" s="102" t="s">
        <v>168</v>
      </c>
      <c r="C19" s="100" t="s">
        <v>169</v>
      </c>
      <c r="D19" s="103">
        <v>145561</v>
      </c>
      <c r="E19" s="103">
        <v>12373</v>
      </c>
    </row>
    <row r="20" spans="1:5">
      <c r="A20" s="98"/>
      <c r="B20" s="102" t="s">
        <v>170</v>
      </c>
      <c r="C20" s="100" t="s">
        <v>171</v>
      </c>
      <c r="D20" s="103">
        <v>75972</v>
      </c>
      <c r="E20" s="103">
        <v>36787</v>
      </c>
    </row>
    <row r="21" spans="1:5">
      <c r="A21" s="98"/>
      <c r="B21" s="102" t="s">
        <v>172</v>
      </c>
      <c r="C21" s="100" t="s">
        <v>173</v>
      </c>
      <c r="D21" s="103">
        <v>35716</v>
      </c>
      <c r="E21" s="103"/>
    </row>
    <row r="22" spans="1:5">
      <c r="A22" s="98"/>
      <c r="B22" s="102" t="s">
        <v>174</v>
      </c>
      <c r="C22" s="100" t="s">
        <v>175</v>
      </c>
      <c r="D22" s="103"/>
      <c r="E22" s="103"/>
    </row>
    <row r="23" spans="1:5">
      <c r="A23" s="98"/>
      <c r="B23" s="102" t="s">
        <v>176</v>
      </c>
      <c r="C23" s="100" t="s">
        <v>177</v>
      </c>
      <c r="D23" s="103">
        <v>21960</v>
      </c>
      <c r="E23" s="103">
        <v>14532</v>
      </c>
    </row>
    <row r="24" spans="1:5">
      <c r="A24" s="98"/>
      <c r="B24" s="102" t="s">
        <v>178</v>
      </c>
      <c r="C24" s="100" t="s">
        <v>179</v>
      </c>
      <c r="D24" s="103">
        <v>7186</v>
      </c>
      <c r="E24" s="103">
        <v>4403</v>
      </c>
    </row>
    <row r="25" spans="1:5" ht="25.5">
      <c r="A25" s="98">
        <v>3</v>
      </c>
      <c r="B25" s="99" t="s">
        <v>180</v>
      </c>
      <c r="C25" s="100" t="s">
        <v>181</v>
      </c>
      <c r="D25" s="101">
        <f>D9-D16</f>
        <v>-313624</v>
      </c>
      <c r="E25" s="101">
        <f>E9-E16</f>
        <v>-103340</v>
      </c>
    </row>
    <row r="26" spans="1:5">
      <c r="A26" s="94" t="s">
        <v>52</v>
      </c>
      <c r="B26" s="95" t="s">
        <v>182</v>
      </c>
      <c r="C26" s="95"/>
      <c r="D26" s="95"/>
      <c r="E26" s="95"/>
    </row>
    <row r="27" spans="1:5">
      <c r="A27" s="98">
        <v>1</v>
      </c>
      <c r="B27" s="99" t="s">
        <v>153</v>
      </c>
      <c r="C27" s="100" t="s">
        <v>183</v>
      </c>
      <c r="D27" s="101">
        <f>SUM(D29:D35)</f>
        <v>0</v>
      </c>
      <c r="E27" s="101">
        <f>SUM(E29:E35)</f>
        <v>0</v>
      </c>
    </row>
    <row r="28" spans="1:5">
      <c r="A28" s="98"/>
      <c r="B28" s="99" t="s">
        <v>46</v>
      </c>
      <c r="C28" s="104"/>
      <c r="D28" s="101"/>
      <c r="E28" s="101"/>
    </row>
    <row r="29" spans="1:5" ht="3.75" hidden="1" customHeight="1" thickBot="1">
      <c r="A29" s="98"/>
      <c r="B29" s="102" t="s">
        <v>184</v>
      </c>
      <c r="C29" s="100" t="s">
        <v>185</v>
      </c>
      <c r="D29" s="103"/>
      <c r="E29" s="103"/>
    </row>
    <row r="30" spans="1:5" ht="12.75" customHeight="1">
      <c r="A30" s="98"/>
      <c r="B30" s="102" t="s">
        <v>186</v>
      </c>
      <c r="C30" s="100" t="s">
        <v>187</v>
      </c>
      <c r="D30" s="103"/>
      <c r="E30" s="103"/>
    </row>
    <row r="31" spans="1:5">
      <c r="A31" s="98"/>
      <c r="B31" s="102" t="s">
        <v>188</v>
      </c>
      <c r="C31" s="100" t="s">
        <v>189</v>
      </c>
      <c r="D31" s="103"/>
      <c r="E31" s="103"/>
    </row>
    <row r="32" spans="1:5" ht="12" customHeight="1">
      <c r="A32" s="98"/>
      <c r="B32" s="102" t="s">
        <v>190</v>
      </c>
      <c r="C32" s="100" t="s">
        <v>191</v>
      </c>
      <c r="D32" s="103"/>
      <c r="E32" s="103"/>
    </row>
    <row r="33" spans="1:5" ht="25.5">
      <c r="A33" s="98"/>
      <c r="B33" s="102" t="s">
        <v>192</v>
      </c>
      <c r="C33" s="100" t="s">
        <v>193</v>
      </c>
      <c r="D33" s="103"/>
      <c r="E33" s="103"/>
    </row>
    <row r="34" spans="1:5" ht="25.5">
      <c r="A34" s="98"/>
      <c r="B34" s="102" t="s">
        <v>194</v>
      </c>
      <c r="C34" s="100" t="s">
        <v>195</v>
      </c>
      <c r="D34" s="103"/>
      <c r="E34" s="103"/>
    </row>
    <row r="35" spans="1:5">
      <c r="A35" s="98"/>
      <c r="B35" s="102" t="s">
        <v>51</v>
      </c>
      <c r="C35" s="100" t="s">
        <v>196</v>
      </c>
      <c r="D35" s="103"/>
      <c r="E35" s="103"/>
    </row>
    <row r="36" spans="1:5">
      <c r="A36" s="98">
        <v>2</v>
      </c>
      <c r="B36" s="99" t="s">
        <v>164</v>
      </c>
      <c r="C36" s="100" t="s">
        <v>197</v>
      </c>
      <c r="D36" s="101">
        <f>SUM(D38:D44)</f>
        <v>0</v>
      </c>
      <c r="E36" s="101">
        <f>SUM(E38:E44)</f>
        <v>0</v>
      </c>
    </row>
    <row r="37" spans="1:5">
      <c r="A37" s="98"/>
      <c r="B37" s="99" t="s">
        <v>46</v>
      </c>
      <c r="C37" s="104"/>
      <c r="D37" s="103"/>
      <c r="E37" s="103"/>
    </row>
    <row r="38" spans="1:5">
      <c r="A38" s="98"/>
      <c r="B38" s="102" t="s">
        <v>198</v>
      </c>
      <c r="C38" s="100" t="s">
        <v>199</v>
      </c>
      <c r="D38" s="103"/>
      <c r="E38" s="103"/>
    </row>
    <row r="39" spans="1:5">
      <c r="A39" s="98"/>
      <c r="B39" s="102" t="s">
        <v>200</v>
      </c>
      <c r="C39" s="100" t="s">
        <v>201</v>
      </c>
      <c r="D39" s="103"/>
      <c r="E39" s="103"/>
    </row>
    <row r="40" spans="1:5">
      <c r="A40" s="98"/>
      <c r="B40" s="102" t="s">
        <v>202</v>
      </c>
      <c r="C40" s="100" t="s">
        <v>203</v>
      </c>
      <c r="D40" s="103"/>
      <c r="E40" s="103"/>
    </row>
    <row r="41" spans="1:5">
      <c r="A41" s="98"/>
      <c r="B41" s="102" t="s">
        <v>204</v>
      </c>
      <c r="C41" s="100" t="s">
        <v>205</v>
      </c>
      <c r="D41" s="103"/>
      <c r="E41" s="103"/>
    </row>
    <row r="42" spans="1:5">
      <c r="A42" s="98"/>
      <c r="B42" s="102" t="s">
        <v>206</v>
      </c>
      <c r="C42" s="100" t="s">
        <v>207</v>
      </c>
      <c r="D42" s="103"/>
      <c r="E42" s="103"/>
    </row>
    <row r="43" spans="1:5" ht="25.5">
      <c r="A43" s="98"/>
      <c r="B43" s="102" t="s">
        <v>194</v>
      </c>
      <c r="C43" s="100" t="s">
        <v>208</v>
      </c>
      <c r="D43" s="103"/>
      <c r="E43" s="103"/>
    </row>
    <row r="44" spans="1:5">
      <c r="A44" s="98"/>
      <c r="B44" s="102" t="s">
        <v>178</v>
      </c>
      <c r="C44" s="100" t="s">
        <v>209</v>
      </c>
      <c r="D44" s="103"/>
      <c r="E44" s="103"/>
    </row>
    <row r="45" spans="1:5" ht="25.5">
      <c r="A45" s="98">
        <v>3</v>
      </c>
      <c r="B45" s="99" t="s">
        <v>210</v>
      </c>
      <c r="C45" s="100" t="s">
        <v>211</v>
      </c>
      <c r="D45" s="101">
        <f>D27-D36</f>
        <v>0</v>
      </c>
      <c r="E45" s="101">
        <f>E27-E36</f>
        <v>0</v>
      </c>
    </row>
    <row r="46" spans="1:5" ht="12.75" customHeight="1">
      <c r="A46" s="94" t="s">
        <v>53</v>
      </c>
      <c r="B46" s="95" t="s">
        <v>212</v>
      </c>
      <c r="C46" s="95"/>
      <c r="D46" s="95"/>
      <c r="E46" s="95"/>
    </row>
    <row r="47" spans="1:5">
      <c r="A47" s="98">
        <v>1</v>
      </c>
      <c r="B47" s="99" t="s">
        <v>153</v>
      </c>
      <c r="C47" s="100" t="s">
        <v>213</v>
      </c>
      <c r="D47" s="101">
        <f>SUM(D49:D52)</f>
        <v>598347</v>
      </c>
      <c r="E47" s="101">
        <f>SUM(E49:E52)</f>
        <v>104329</v>
      </c>
    </row>
    <row r="48" spans="1:5">
      <c r="A48" s="98"/>
      <c r="B48" s="99" t="s">
        <v>46</v>
      </c>
      <c r="C48" s="104"/>
      <c r="D48" s="101"/>
      <c r="E48" s="101"/>
    </row>
    <row r="49" spans="1:5">
      <c r="A49" s="98"/>
      <c r="B49" s="102" t="s">
        <v>214</v>
      </c>
      <c r="C49" s="100" t="s">
        <v>215</v>
      </c>
      <c r="D49" s="103"/>
      <c r="E49" s="103"/>
    </row>
    <row r="50" spans="1:5">
      <c r="A50" s="98"/>
      <c r="B50" s="102" t="s">
        <v>54</v>
      </c>
      <c r="C50" s="100" t="s">
        <v>216</v>
      </c>
      <c r="D50" s="103">
        <v>444567</v>
      </c>
      <c r="E50" s="103"/>
    </row>
    <row r="51" spans="1:5" ht="6" customHeight="1">
      <c r="A51" s="98"/>
      <c r="B51" s="102" t="s">
        <v>217</v>
      </c>
      <c r="C51" s="100" t="s">
        <v>218</v>
      </c>
      <c r="D51" s="103"/>
      <c r="E51" s="103"/>
    </row>
    <row r="52" spans="1:5">
      <c r="A52" s="98"/>
      <c r="B52" s="102" t="s">
        <v>51</v>
      </c>
      <c r="C52" s="100" t="s">
        <v>219</v>
      </c>
      <c r="D52" s="103">
        <v>153780</v>
      </c>
      <c r="E52" s="103">
        <v>104329</v>
      </c>
    </row>
    <row r="53" spans="1:5">
      <c r="A53" s="98">
        <v>2</v>
      </c>
      <c r="B53" s="99" t="s">
        <v>164</v>
      </c>
      <c r="C53" s="100" t="s">
        <v>220</v>
      </c>
      <c r="D53" s="101">
        <f>SUM(D55:D58)</f>
        <v>263197</v>
      </c>
      <c r="E53" s="101">
        <f>SUM(E55:E58)</f>
        <v>150</v>
      </c>
    </row>
    <row r="54" spans="1:5" ht="13.5" customHeight="1">
      <c r="A54" s="98"/>
      <c r="B54" s="99" t="s">
        <v>46</v>
      </c>
      <c r="C54" s="104"/>
      <c r="D54" s="101"/>
      <c r="E54" s="101"/>
    </row>
    <row r="55" spans="1:5">
      <c r="A55" s="98"/>
      <c r="B55" s="102" t="s">
        <v>55</v>
      </c>
      <c r="C55" s="100" t="s">
        <v>221</v>
      </c>
      <c r="D55" s="103">
        <v>262257</v>
      </c>
      <c r="E55" s="103"/>
    </row>
    <row r="56" spans="1:5">
      <c r="A56" s="98"/>
      <c r="B56" s="102" t="s">
        <v>222</v>
      </c>
      <c r="C56" s="100" t="s">
        <v>223</v>
      </c>
      <c r="D56" s="103"/>
      <c r="E56" s="103"/>
    </row>
    <row r="57" spans="1:5" ht="7.5" customHeight="1">
      <c r="A57" s="98"/>
      <c r="B57" s="102" t="s">
        <v>224</v>
      </c>
      <c r="C57" s="100" t="s">
        <v>225</v>
      </c>
      <c r="D57" s="103"/>
      <c r="E57" s="103"/>
    </row>
    <row r="58" spans="1:5">
      <c r="A58" s="98"/>
      <c r="B58" s="102" t="s">
        <v>178</v>
      </c>
      <c r="C58" s="100" t="s">
        <v>226</v>
      </c>
      <c r="D58" s="103">
        <v>940</v>
      </c>
      <c r="E58" s="103">
        <v>150</v>
      </c>
    </row>
    <row r="59" spans="1:5" ht="25.5">
      <c r="A59" s="98">
        <v>3</v>
      </c>
      <c r="B59" s="99" t="s">
        <v>227</v>
      </c>
      <c r="C59" s="100" t="s">
        <v>228</v>
      </c>
      <c r="D59" s="101">
        <f>D47-D53</f>
        <v>335150</v>
      </c>
      <c r="E59" s="101">
        <f>E47-E53</f>
        <v>104179</v>
      </c>
    </row>
    <row r="60" spans="1:5">
      <c r="A60" s="124" t="s">
        <v>229</v>
      </c>
      <c r="B60" s="125"/>
      <c r="C60" s="104"/>
      <c r="D60" s="101">
        <f>D25+D45+D59</f>
        <v>21526</v>
      </c>
      <c r="E60" s="101">
        <f>E25+E45+E59</f>
        <v>839</v>
      </c>
    </row>
    <row r="61" spans="1:5">
      <c r="A61" s="124" t="s">
        <v>230</v>
      </c>
      <c r="B61" s="125"/>
      <c r="C61" s="104"/>
      <c r="D61" s="101">
        <v>724</v>
      </c>
      <c r="E61" s="101">
        <v>89</v>
      </c>
    </row>
    <row r="62" spans="1:5">
      <c r="A62" s="124" t="s">
        <v>231</v>
      </c>
      <c r="B62" s="125"/>
      <c r="C62" s="104"/>
      <c r="D62" s="101">
        <f>D60+D61</f>
        <v>22250</v>
      </c>
      <c r="E62" s="101">
        <f>E60+E61</f>
        <v>928</v>
      </c>
    </row>
    <row r="63" spans="1:5">
      <c r="A63" s="105"/>
    </row>
    <row r="64" spans="1:5">
      <c r="C64" s="106"/>
      <c r="D64" s="107">
        <f>D61+D60-D62</f>
        <v>0</v>
      </c>
      <c r="E64" s="107">
        <f>E61+E60-E62</f>
        <v>0</v>
      </c>
    </row>
    <row r="65" spans="2:4" customFormat="1" ht="15">
      <c r="B65" s="26" t="s">
        <v>232</v>
      </c>
      <c r="C65" s="9"/>
      <c r="D65" s="9"/>
    </row>
    <row r="66" spans="2:4" customFormat="1" ht="15">
      <c r="B66" s="45" t="s">
        <v>96</v>
      </c>
      <c r="C66" s="9"/>
      <c r="D66" s="11"/>
    </row>
    <row r="67" spans="2:4" customFormat="1" ht="15">
      <c r="B67" s="108"/>
      <c r="C67" s="9"/>
      <c r="D67" s="9"/>
    </row>
    <row r="68" spans="2:4" customFormat="1" ht="15">
      <c r="B68" s="26" t="s">
        <v>233</v>
      </c>
      <c r="C68" s="9"/>
      <c r="D68" s="9"/>
    </row>
    <row r="69" spans="2:4" customFormat="1" ht="15">
      <c r="B69" s="41" t="s">
        <v>97</v>
      </c>
      <c r="C69" s="109" t="s">
        <v>32</v>
      </c>
      <c r="D69" s="9"/>
    </row>
    <row r="70" spans="2:4">
      <c r="B70" s="87"/>
    </row>
    <row r="71" spans="2:4">
      <c r="B71" s="86"/>
    </row>
  </sheetData>
  <mergeCells count="8">
    <mergeCell ref="A60:B60"/>
    <mergeCell ref="A61:B61"/>
    <mergeCell ref="A62:B62"/>
    <mergeCell ref="C1:E1"/>
    <mergeCell ref="A3:E3"/>
    <mergeCell ref="A4:C4"/>
    <mergeCell ref="A5:E5"/>
    <mergeCell ref="A7:B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topLeftCell="A10" workbookViewId="0">
      <selection activeCell="I21" sqref="I21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86</v>
      </c>
      <c r="C6" s="47" t="str">
        <f>ББ!D3</f>
        <v>Акционерное общество "Сырымбет"</v>
      </c>
      <c r="G6" s="3"/>
      <c r="H6" s="2"/>
      <c r="I6" s="2"/>
    </row>
    <row r="7" spans="2:9">
      <c r="B7" s="27"/>
      <c r="C7" s="47"/>
      <c r="G7" s="3"/>
      <c r="H7" s="2"/>
      <c r="I7" s="2"/>
    </row>
    <row r="8" spans="2:9" ht="15.75">
      <c r="B8" s="28" t="s">
        <v>100</v>
      </c>
    </row>
    <row r="9" spans="2:9">
      <c r="B9" s="29" t="s">
        <v>138</v>
      </c>
    </row>
    <row r="10" spans="2:9" ht="15.75" thickBot="1">
      <c r="G10" s="35"/>
      <c r="H10" s="35"/>
      <c r="I10" s="35" t="s">
        <v>122</v>
      </c>
    </row>
    <row r="11" spans="2:9">
      <c r="B11" s="137" t="s">
        <v>83</v>
      </c>
      <c r="C11" s="132" t="s">
        <v>56</v>
      </c>
      <c r="D11" s="132"/>
      <c r="E11" s="132"/>
      <c r="F11" s="132"/>
      <c r="G11" s="132"/>
      <c r="H11" s="133" t="s">
        <v>127</v>
      </c>
      <c r="I11" s="135" t="s">
        <v>84</v>
      </c>
    </row>
    <row r="12" spans="2:9" ht="50.25" customHeight="1">
      <c r="B12" s="138"/>
      <c r="C12" s="74" t="s">
        <v>27</v>
      </c>
      <c r="D12" s="73" t="s">
        <v>28</v>
      </c>
      <c r="E12" s="73" t="s">
        <v>29</v>
      </c>
      <c r="F12" s="73" t="s">
        <v>30</v>
      </c>
      <c r="G12" s="73" t="s">
        <v>85</v>
      </c>
      <c r="H12" s="134"/>
      <c r="I12" s="136"/>
    </row>
    <row r="13" spans="2:9" ht="25.5">
      <c r="B13" s="38" t="s">
        <v>135</v>
      </c>
      <c r="C13" s="15">
        <v>1907886</v>
      </c>
      <c r="D13" s="6"/>
      <c r="E13" s="6"/>
      <c r="F13" s="6"/>
      <c r="G13" s="15">
        <f>ББ!E71</f>
        <v>-1134832.06</v>
      </c>
      <c r="H13" s="37"/>
      <c r="I13" s="40">
        <f>SUM(C13:G13)</f>
        <v>773053.94</v>
      </c>
    </row>
    <row r="14" spans="2:9" ht="14.25" customHeight="1">
      <c r="B14" s="39" t="s">
        <v>82</v>
      </c>
      <c r="C14" s="57"/>
      <c r="D14" s="16"/>
      <c r="E14" s="16"/>
      <c r="F14" s="16"/>
      <c r="G14" s="16"/>
      <c r="H14" s="16"/>
      <c r="I14" s="30">
        <f t="shared" ref="I14:I23" si="0">SUM(C14:G14)</f>
        <v>0</v>
      </c>
    </row>
    <row r="15" spans="2:9" ht="12.75" customHeight="1">
      <c r="B15" s="39" t="s">
        <v>102</v>
      </c>
      <c r="C15" s="15">
        <f>C13+C14</f>
        <v>1907886</v>
      </c>
      <c r="D15" s="6">
        <f t="shared" ref="D15:G15" si="1">D13+D14</f>
        <v>0</v>
      </c>
      <c r="E15" s="6">
        <f t="shared" si="1"/>
        <v>0</v>
      </c>
      <c r="F15" s="6">
        <f t="shared" si="1"/>
        <v>0</v>
      </c>
      <c r="G15" s="6">
        <f t="shared" si="1"/>
        <v>-1134832.06</v>
      </c>
      <c r="H15" s="6"/>
      <c r="I15" s="31">
        <f t="shared" si="0"/>
        <v>773053.94</v>
      </c>
    </row>
    <row r="16" spans="2:9">
      <c r="B16" s="39" t="s">
        <v>103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-91385</v>
      </c>
      <c r="H16" s="6"/>
      <c r="I16" s="31">
        <f t="shared" si="0"/>
        <v>-91385</v>
      </c>
    </row>
    <row r="17" spans="2:10" ht="15" customHeight="1">
      <c r="B17" s="39" t="s">
        <v>120</v>
      </c>
      <c r="C17" s="57"/>
      <c r="D17" s="16"/>
      <c r="E17" s="16"/>
      <c r="F17" s="16"/>
      <c r="G17" s="16">
        <f>ОПУ!D45</f>
        <v>-91385</v>
      </c>
      <c r="H17" s="16"/>
      <c r="I17" s="30">
        <f t="shared" si="0"/>
        <v>-91385</v>
      </c>
    </row>
    <row r="18" spans="2:10">
      <c r="B18" s="39" t="s">
        <v>101</v>
      </c>
      <c r="C18" s="57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142</v>
      </c>
      <c r="C19" s="15">
        <v>1907886</v>
      </c>
      <c r="D19" s="44"/>
      <c r="E19" s="44"/>
      <c r="F19" s="44"/>
      <c r="G19" s="42">
        <f>G13+G16</f>
        <v>-1226217.06</v>
      </c>
      <c r="H19" s="44"/>
      <c r="I19" s="31">
        <f>C19+G19</f>
        <v>681668.94</v>
      </c>
    </row>
    <row r="20" spans="2:10">
      <c r="B20" s="39" t="s">
        <v>118</v>
      </c>
      <c r="C20" s="57">
        <v>1907886</v>
      </c>
      <c r="D20" s="16">
        <v>0</v>
      </c>
      <c r="E20" s="16">
        <v>0</v>
      </c>
      <c r="F20" s="16">
        <v>0</v>
      </c>
      <c r="G20" s="16">
        <f>G19</f>
        <v>-1226217.06</v>
      </c>
      <c r="H20" s="16"/>
      <c r="I20" s="30">
        <f>C20+G20</f>
        <v>681668.94</v>
      </c>
    </row>
    <row r="21" spans="2:10">
      <c r="B21" s="39" t="s">
        <v>103</v>
      </c>
      <c r="C21" s="15">
        <f>C22</f>
        <v>0</v>
      </c>
      <c r="D21" s="42">
        <f t="shared" ref="D21:F21" si="2">D22</f>
        <v>0</v>
      </c>
      <c r="E21" s="42">
        <f t="shared" si="2"/>
        <v>0</v>
      </c>
      <c r="F21" s="42">
        <f t="shared" si="2"/>
        <v>0</v>
      </c>
      <c r="G21" s="42">
        <v>0</v>
      </c>
      <c r="H21" s="16"/>
      <c r="I21" s="31">
        <f t="shared" si="0"/>
        <v>0</v>
      </c>
    </row>
    <row r="22" spans="2:10" ht="15" customHeight="1">
      <c r="B22" s="39" t="s">
        <v>120</v>
      </c>
      <c r="C22" s="57"/>
      <c r="D22" s="16"/>
      <c r="E22" s="16"/>
      <c r="F22" s="16"/>
      <c r="G22" s="16">
        <v>0</v>
      </c>
      <c r="H22" s="16"/>
      <c r="I22" s="30">
        <f t="shared" si="0"/>
        <v>0</v>
      </c>
    </row>
    <row r="23" spans="2:10">
      <c r="B23" s="39" t="s">
        <v>119</v>
      </c>
      <c r="C23" s="57">
        <v>0</v>
      </c>
      <c r="D23" s="16">
        <v>0</v>
      </c>
      <c r="E23" s="16">
        <v>0</v>
      </c>
      <c r="F23" s="16">
        <v>0</v>
      </c>
      <c r="G23" s="16">
        <v>0</v>
      </c>
      <c r="H23" s="16"/>
      <c r="I23" s="30">
        <f t="shared" si="0"/>
        <v>0</v>
      </c>
    </row>
    <row r="24" spans="2:10">
      <c r="B24" s="7"/>
      <c r="C24" s="18"/>
      <c r="D24" s="8"/>
      <c r="E24" s="8"/>
      <c r="F24" s="8"/>
      <c r="G24" s="8"/>
      <c r="H24" s="8"/>
      <c r="I24" s="8"/>
      <c r="J24" s="5"/>
    </row>
    <row r="25" spans="2:10" ht="12" customHeight="1">
      <c r="B25" s="26" t="s">
        <v>133</v>
      </c>
      <c r="C25" s="48"/>
      <c r="D25" s="11"/>
      <c r="E25" s="19"/>
    </row>
    <row r="26" spans="2:10">
      <c r="B26" s="45" t="s">
        <v>96</v>
      </c>
      <c r="C26" s="11"/>
      <c r="D26" s="9"/>
    </row>
    <row r="27" spans="2:10">
      <c r="B27" s="41" t="s">
        <v>32</v>
      </c>
      <c r="D27" s="9"/>
    </row>
    <row r="28" spans="2:10">
      <c r="B28" s="26" t="s">
        <v>134</v>
      </c>
      <c r="D28" s="9"/>
      <c r="E28" s="56"/>
      <c r="F28" s="56"/>
    </row>
    <row r="29" spans="2:10">
      <c r="B29" s="45" t="s">
        <v>97</v>
      </c>
      <c r="D29" s="9"/>
    </row>
    <row r="30" spans="2:10" ht="8.25" customHeight="1"/>
    <row r="31" spans="2:10">
      <c r="B31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ОПУ</vt:lpstr>
      <vt:lpstr>ДДСкм</vt:lpstr>
      <vt:lpstr>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2013-11-26T05:01:41Z</cp:lastPrinted>
  <dcterms:created xsi:type="dcterms:W3CDTF">2011-04-01T07:12:23Z</dcterms:created>
  <dcterms:modified xsi:type="dcterms:W3CDTF">2013-11-26T05:22:29Z</dcterms:modified>
</cp:coreProperties>
</file>