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760" tabRatio="908" firstSheet="2" activeTab="2"/>
  </bookViews>
  <sheets>
    <sheet name="Индекс" sheetId="1" state="hidden" r:id="rId1"/>
    <sheet name="Реквизиты" sheetId="34" state="hidden" r:id="rId2"/>
    <sheet name="ФО.1" sheetId="19" r:id="rId3"/>
    <sheet name="ФО.2" sheetId="20" r:id="rId4"/>
    <sheet name="ФО.4" sheetId="22" state="hidden" r:id="rId5"/>
    <sheet name="ФА" sheetId="26" state="hidden" r:id="rId6"/>
    <sheet name="Д и К" sheetId="27" state="hidden" r:id="rId7"/>
    <sheet name="Лист1" sheetId="51" state="hidden" r:id="rId8"/>
    <sheet name="Справочник" sheetId="23" state="hidden" r:id="rId9"/>
    <sheet name="1240" sheetId="28" state="hidden" r:id="rId10"/>
    <sheet name="12.ИИ" sheetId="25" state="hidden" r:id="rId11"/>
    <sheet name="13.ОС" sheetId="24" state="hidden" r:id="rId12"/>
    <sheet name="Лист2" sheetId="52" r:id="rId13"/>
  </sheets>
  <externalReferences>
    <externalReference r:id="rId14"/>
  </externalReferences>
  <definedNames>
    <definedName name="_xlnm._FilterDatabase" localSheetId="8" hidden="1">Справочник!$A$1:$M$302</definedName>
    <definedName name="_xlnm._FilterDatabase" localSheetId="4" hidden="1">ФО.4!$A$39:$I$48</definedName>
    <definedName name="_xlnm.Print_Area" localSheetId="2">ФО.1!$A$7:$E$93</definedName>
    <definedName name="_xlnm.Print_Area" localSheetId="3">ФО.2!$A$7:$D$67</definedName>
    <definedName name="_xlnm.Print_Area" localSheetId="4">ФО.4!$A$12:$I$102</definedName>
  </definedNames>
  <calcPr calcId="124519"/>
</workbook>
</file>

<file path=xl/calcChain.xml><?xml version="1.0" encoding="utf-8"?>
<calcChain xmlns="http://schemas.openxmlformats.org/spreadsheetml/2006/main">
  <c r="C33" i="22"/>
  <c r="I11" i="51"/>
  <c r="I10"/>
  <c r="G11"/>
  <c r="G10"/>
  <c r="I4"/>
  <c r="I3"/>
  <c r="I2"/>
  <c r="G4"/>
  <c r="G3"/>
  <c r="G2"/>
  <c r="C68" i="22" l="1"/>
  <c r="G18" i="26" l="1"/>
  <c r="D33" i="27" l="1"/>
  <c r="D31"/>
  <c r="D23" i="26"/>
  <c r="D21"/>
  <c r="B4" i="27"/>
  <c r="B4" i="26"/>
  <c r="G11"/>
  <c r="A100" i="22" l="1"/>
  <c r="A65" i="20"/>
  <c r="A91" i="19"/>
  <c r="A97" i="22"/>
  <c r="A62" i="20"/>
  <c r="A88" i="19"/>
  <c r="A12" i="22"/>
  <c r="A11" i="20"/>
  <c r="B18" i="19"/>
  <c r="B17"/>
  <c r="B16"/>
  <c r="B15"/>
  <c r="B14"/>
  <c r="B13"/>
  <c r="B12"/>
  <c r="B11"/>
  <c r="B7" i="27" l="1"/>
  <c r="B7" i="26"/>
  <c r="A14" i="22"/>
  <c r="A13" i="20"/>
  <c r="A20" i="19"/>
  <c r="D28" i="27" l="1"/>
  <c r="D15"/>
  <c r="E23" i="25" l="1"/>
  <c r="E14"/>
  <c r="C9" s="1"/>
  <c r="C14" s="1"/>
  <c r="C5"/>
  <c r="D26" i="24"/>
  <c r="D27" s="1"/>
  <c r="K19"/>
  <c r="I19"/>
  <c r="G19"/>
  <c r="E19"/>
  <c r="C18"/>
  <c r="C20" s="1"/>
  <c r="I17"/>
  <c r="M17" s="1"/>
  <c r="K16"/>
  <c r="I16"/>
  <c r="G16"/>
  <c r="E16"/>
  <c r="K15"/>
  <c r="I15"/>
  <c r="G15"/>
  <c r="E15"/>
  <c r="K11"/>
  <c r="G11"/>
  <c r="I9"/>
  <c r="M9" s="1"/>
  <c r="K8"/>
  <c r="I8"/>
  <c r="G8"/>
  <c r="K7"/>
  <c r="I7"/>
  <c r="G7"/>
  <c r="E7"/>
  <c r="C7"/>
  <c r="C22" s="1"/>
  <c r="K18" l="1"/>
  <c r="K20" s="1"/>
  <c r="G18"/>
  <c r="G20" s="1"/>
  <c r="E18"/>
  <c r="E20" s="1"/>
  <c r="G22"/>
  <c r="I22"/>
  <c r="E22"/>
  <c r="I18"/>
  <c r="I20" s="1"/>
  <c r="K22"/>
  <c r="M8"/>
  <c r="M11"/>
  <c r="M16"/>
  <c r="M19"/>
  <c r="M7"/>
  <c r="E10"/>
  <c r="I10"/>
  <c r="M15"/>
  <c r="C10"/>
  <c r="G10"/>
  <c r="K10"/>
  <c r="M18" l="1"/>
  <c r="M20" s="1"/>
  <c r="K23"/>
  <c r="K13"/>
  <c r="K24" s="1"/>
  <c r="C23"/>
  <c r="C13"/>
  <c r="C24" s="1"/>
  <c r="I13"/>
  <c r="I24" s="1"/>
  <c r="I23"/>
  <c r="M22"/>
  <c r="M10"/>
  <c r="G23"/>
  <c r="G13"/>
  <c r="G24" s="1"/>
  <c r="E13"/>
  <c r="E24" s="1"/>
  <c r="E23"/>
  <c r="M13" l="1"/>
  <c r="M24" s="1"/>
  <c r="M23"/>
  <c r="M26" l="1"/>
  <c r="N26" s="1"/>
  <c r="M27" l="1"/>
  <c r="N27" s="1"/>
  <c r="I94" i="22" l="1"/>
  <c r="I93"/>
  <c r="I92"/>
  <c r="I91"/>
  <c r="I90"/>
  <c r="I89"/>
  <c r="I88"/>
  <c r="I87"/>
  <c r="I86"/>
  <c r="I85"/>
  <c r="I84"/>
  <c r="H82"/>
  <c r="H80" s="1"/>
  <c r="G82"/>
  <c r="G80" s="1"/>
  <c r="F82"/>
  <c r="F80" s="1"/>
  <c r="E82"/>
  <c r="E80" s="1"/>
  <c r="D82"/>
  <c r="D80" s="1"/>
  <c r="C82"/>
  <c r="C80" s="1"/>
  <c r="I79"/>
  <c r="I78"/>
  <c r="I77"/>
  <c r="I76"/>
  <c r="I75"/>
  <c r="I74"/>
  <c r="I72"/>
  <c r="I71"/>
  <c r="H69"/>
  <c r="G69"/>
  <c r="E69"/>
  <c r="E67" s="1"/>
  <c r="D69"/>
  <c r="D67" s="1"/>
  <c r="C69"/>
  <c r="C67" s="1"/>
  <c r="I65"/>
  <c r="I63"/>
  <c r="I62"/>
  <c r="I61"/>
  <c r="I60"/>
  <c r="I59"/>
  <c r="I58"/>
  <c r="I57"/>
  <c r="I56"/>
  <c r="I55"/>
  <c r="I54"/>
  <c r="I53"/>
  <c r="H51"/>
  <c r="H49" s="1"/>
  <c r="G51"/>
  <c r="F51"/>
  <c r="E51"/>
  <c r="D51"/>
  <c r="D49" s="1"/>
  <c r="C51"/>
  <c r="C49" s="1"/>
  <c r="F49"/>
  <c r="E49" s="1"/>
  <c r="I48"/>
  <c r="I47"/>
  <c r="I46"/>
  <c r="I45"/>
  <c r="I44"/>
  <c r="I43"/>
  <c r="I41"/>
  <c r="I40"/>
  <c r="H38"/>
  <c r="H36" s="1"/>
  <c r="G38"/>
  <c r="E38"/>
  <c r="E36" s="1"/>
  <c r="D38"/>
  <c r="D36" s="1"/>
  <c r="C38"/>
  <c r="C36" s="1"/>
  <c r="E35"/>
  <c r="D35"/>
  <c r="C35"/>
  <c r="I82" l="1"/>
  <c r="I80" s="1"/>
  <c r="I51"/>
  <c r="I49" s="1"/>
  <c r="G49"/>
  <c r="I34"/>
  <c r="G12" i="26" l="1"/>
  <c r="D29" i="27"/>
  <c r="E29" s="1"/>
  <c r="D16"/>
  <c r="E16" s="1"/>
  <c r="F38" i="22"/>
  <c r="F36" s="1"/>
  <c r="I73"/>
  <c r="I69" s="1"/>
  <c r="F69"/>
  <c r="G19" i="26" l="1"/>
  <c r="I42" i="22"/>
  <c r="I38" s="1"/>
  <c r="E35" i="19"/>
  <c r="D35" s="1"/>
  <c r="H33" i="22" l="1"/>
  <c r="H35" s="1"/>
  <c r="F33" l="1"/>
  <c r="F35" s="1"/>
  <c r="G55" i="19"/>
  <c r="F68" i="22" l="1"/>
  <c r="F67" s="1"/>
  <c r="H64"/>
  <c r="H66" s="1"/>
  <c r="F64" l="1"/>
  <c r="E64" s="1"/>
  <c r="D64" s="1"/>
  <c r="C64" s="1"/>
  <c r="C66" s="1"/>
  <c r="F66" l="1"/>
  <c r="E66" s="1"/>
  <c r="D66" s="1"/>
  <c r="C95" s="1"/>
  <c r="E95" l="1"/>
  <c r="D95"/>
  <c r="F95"/>
  <c r="G33" l="1"/>
  <c r="G37" l="1"/>
  <c r="I37" s="1"/>
  <c r="I36" s="1"/>
  <c r="I33"/>
  <c r="I35" s="1"/>
  <c r="G36" l="1"/>
  <c r="G35"/>
  <c r="I64"/>
  <c r="I66" s="1"/>
  <c r="G64" l="1"/>
  <c r="G66" s="1"/>
  <c r="G68" l="1"/>
  <c r="H68"/>
  <c r="H67" s="1"/>
  <c r="H95" s="1"/>
  <c r="I68" l="1"/>
  <c r="I67" s="1"/>
  <c r="I95" s="1"/>
  <c r="G67"/>
  <c r="G95" s="1"/>
  <c r="F81" i="19" l="1"/>
  <c r="F55" l="1"/>
  <c r="J95" i="22"/>
</calcChain>
</file>

<file path=xl/comments1.xml><?xml version="1.0" encoding="utf-8"?>
<comments xmlns="http://schemas.openxmlformats.org/spreadsheetml/2006/main">
  <authors>
    <author>Бухгалтер</author>
    <author>www.PHILka.RU</author>
  </authors>
  <commentList>
    <comment ref="F55" authorId="0">
      <text>
        <r>
          <rPr>
            <sz val="8"/>
            <color indexed="81"/>
            <rFont val="Tahoma"/>
            <family val="2"/>
            <charset val="204"/>
          </rPr>
          <t>Формула для проверки баланса на конец периода</t>
        </r>
      </text>
    </comment>
    <comment ref="G55" authorId="1">
      <text>
        <r>
          <rPr>
            <sz val="8"/>
            <color indexed="81"/>
            <rFont val="Tahoma"/>
            <family val="2"/>
            <charset val="204"/>
          </rPr>
          <t xml:space="preserve">Формула для проверки баланса на начало периода
</t>
        </r>
      </text>
    </comment>
  </commentList>
</comments>
</file>

<file path=xl/sharedStrings.xml><?xml version="1.0" encoding="utf-8"?>
<sst xmlns="http://schemas.openxmlformats.org/spreadsheetml/2006/main" count="1645" uniqueCount="661">
  <si>
    <t>Язык</t>
  </si>
  <si>
    <t>Rus</t>
  </si>
  <si>
    <t>Eng</t>
  </si>
  <si>
    <t>Сверка входящего сальдо</t>
  </si>
  <si>
    <t>TB</t>
  </si>
  <si>
    <t xml:space="preserve">Денежные средства и их эквиваленты </t>
  </si>
  <si>
    <t>5</t>
  </si>
  <si>
    <t>Торговая и прочая дебиторская задолженность</t>
  </si>
  <si>
    <t>6</t>
  </si>
  <si>
    <t xml:space="preserve">Товарно-материальные запасы </t>
  </si>
  <si>
    <t>7</t>
  </si>
  <si>
    <t>Текущие налоговые активы</t>
  </si>
  <si>
    <t>8</t>
  </si>
  <si>
    <t>Прочие краткосрочные активы</t>
  </si>
  <si>
    <t>9</t>
  </si>
  <si>
    <t>Долгосрочная дебиторская задолженность</t>
  </si>
  <si>
    <t>10</t>
  </si>
  <si>
    <t>Долгосрочные финансовые инвестиции</t>
  </si>
  <si>
    <t>11</t>
  </si>
  <si>
    <t>Инвестиционное имущество</t>
  </si>
  <si>
    <t>12</t>
  </si>
  <si>
    <t>Основные средства</t>
  </si>
  <si>
    <t>13</t>
  </si>
  <si>
    <t>Незавершенное строительство</t>
  </si>
  <si>
    <t>14</t>
  </si>
  <si>
    <t xml:space="preserve">Нематериальные активы </t>
  </si>
  <si>
    <t>15</t>
  </si>
  <si>
    <t>Гудвилл</t>
  </si>
  <si>
    <t>16</t>
  </si>
  <si>
    <t xml:space="preserve">Прочие долгосрочные активы </t>
  </si>
  <si>
    <t>17</t>
  </si>
  <si>
    <t>Краткосрочные обязательствва по облигационным займам</t>
  </si>
  <si>
    <t>18</t>
  </si>
  <si>
    <t>Обязательства по налогам</t>
  </si>
  <si>
    <t>19</t>
  </si>
  <si>
    <t>Обязательства по другим обязательным платежам</t>
  </si>
  <si>
    <t>20</t>
  </si>
  <si>
    <t>Торговая и прочая кредиторская задолженность</t>
  </si>
  <si>
    <t>21</t>
  </si>
  <si>
    <t>Краткосрочные оценочные обязательства</t>
  </si>
  <si>
    <t>22</t>
  </si>
  <si>
    <t>Займы</t>
  </si>
  <si>
    <t>23</t>
  </si>
  <si>
    <t>Долгосрочная кредиторская задолженность</t>
  </si>
  <si>
    <t>24</t>
  </si>
  <si>
    <t>Уставный капитал</t>
  </si>
  <si>
    <t>25</t>
  </si>
  <si>
    <t>Нераспределенный доход</t>
  </si>
  <si>
    <t>26</t>
  </si>
  <si>
    <t>Доля неконтролирующих акционеров</t>
  </si>
  <si>
    <t>27</t>
  </si>
  <si>
    <t>Доход</t>
  </si>
  <si>
    <t>28</t>
  </si>
  <si>
    <t>Себестоимость</t>
  </si>
  <si>
    <t>29</t>
  </si>
  <si>
    <t>Административные расходы</t>
  </si>
  <si>
    <t>30</t>
  </si>
  <si>
    <t>Расходы по реализации</t>
  </si>
  <si>
    <t>31</t>
  </si>
  <si>
    <t>Прочие доходы и расходы</t>
  </si>
  <si>
    <t>32</t>
  </si>
  <si>
    <t>Списание и убытки от обесценения</t>
  </si>
  <si>
    <t>33</t>
  </si>
  <si>
    <t>Доходы по финансированию</t>
  </si>
  <si>
    <t>34</t>
  </si>
  <si>
    <t>Расходы по финансированию</t>
  </si>
  <si>
    <t>35</t>
  </si>
  <si>
    <t>Расход по подоходному налогу</t>
  </si>
  <si>
    <t>36</t>
  </si>
  <si>
    <t>События после даты баланса</t>
  </si>
  <si>
    <t>37</t>
  </si>
  <si>
    <t>Доходы от финансирования</t>
  </si>
  <si>
    <t>Денежные средства</t>
  </si>
  <si>
    <t>Отложенные налоговые обязательства</t>
  </si>
  <si>
    <t>Корпоративный подоходный налог</t>
  </si>
  <si>
    <t>Нематериальные активы</t>
  </si>
  <si>
    <t>Краткосрочная кредиторская задолженность</t>
  </si>
  <si>
    <t>Код</t>
  </si>
  <si>
    <t>Наименование</t>
  </si>
  <si>
    <t>Вспомогательный</t>
  </si>
  <si>
    <t>Денежные средства в кассе</t>
  </si>
  <si>
    <t>Денежные средства в пути</t>
  </si>
  <si>
    <t>Конвертация валюты</t>
  </si>
  <si>
    <t>Денежные средства на текущих банковских счетах</t>
  </si>
  <si>
    <t>Денежные средства на карт-счетах</t>
  </si>
  <si>
    <t>Денежные средства на сберегательных счетах</t>
  </si>
  <si>
    <t>Прочие денежные средства</t>
  </si>
  <si>
    <t>Краткосрочные финансовые инвестиции</t>
  </si>
  <si>
    <t>Краткосрочные предоставленные займы</t>
  </si>
  <si>
    <t>Краткосрочные финансовые активы, предназначенные для торговли</t>
  </si>
  <si>
    <t>Краткосрочные инвестиции, удерживаемые до погашения</t>
  </si>
  <si>
    <t>Краткосрочные финансовые инвестиции, имеющиеся в наличие для продажи</t>
  </si>
  <si>
    <t>Прочие краткосрочные финансовые инвестиции</t>
  </si>
  <si>
    <t>Краткосрочная дебиторская задолженность</t>
  </si>
  <si>
    <t>Краткосрочная дебиторская задолженность покупателей и заказчиков</t>
  </si>
  <si>
    <t>Краткосрочная дебиторская задолженность дочерних организаций</t>
  </si>
  <si>
    <t>Краткосрочная дебиторская задолженность ассоциированных и совместных организаций</t>
  </si>
  <si>
    <t>Краткосрочная дебиторская задолженность филиалов и структурных подразделений</t>
  </si>
  <si>
    <t>Краткосрочная дебиторская задолженность работников</t>
  </si>
  <si>
    <t>Краткосрочная задолженность подотчетных лиц</t>
  </si>
  <si>
    <t>Задолженность по выплаченной заработной плате</t>
  </si>
  <si>
    <t>Краткосрочная задолженность по предоставленным работникам займам</t>
  </si>
  <si>
    <t>Прочая краткосрочная задолженность работников (хищение, порча, материальный ущерб и др.)</t>
  </si>
  <si>
    <t>Краткосрочная дебиторская задолженность по аренде</t>
  </si>
  <si>
    <t>Краткосрочные вознаграждения к получению</t>
  </si>
  <si>
    <t>Прочая краткосрочная дебиторская задолженность</t>
  </si>
  <si>
    <t>Задолженность по возвратам ТМЗ поставщикам</t>
  </si>
  <si>
    <t>Задолженность по претензиям</t>
  </si>
  <si>
    <t>Задолженность по выявленным недостачам ТМЗ</t>
  </si>
  <si>
    <t>Резерв по сомнительным требованиям</t>
  </si>
  <si>
    <t>Запасы</t>
  </si>
  <si>
    <t>Сырье и материалы</t>
  </si>
  <si>
    <t>Готовая продукция</t>
  </si>
  <si>
    <t>Товары</t>
  </si>
  <si>
    <t>Незавершенное производство</t>
  </si>
  <si>
    <t>Основное производство</t>
  </si>
  <si>
    <t>Полуфабрикаты собственного производства</t>
  </si>
  <si>
    <t>Вспомогательные производства</t>
  </si>
  <si>
    <t>Прочие запасы</t>
  </si>
  <si>
    <t>Материалы переданные в переработку</t>
  </si>
  <si>
    <t>Резерв по списанию запасов</t>
  </si>
  <si>
    <t>Резерв по списанию сырья и материалов</t>
  </si>
  <si>
    <t>Резерв по списанию готовой продукции</t>
  </si>
  <si>
    <t>Резерв по списанию товаров</t>
  </si>
  <si>
    <t>Налог на добавленную стоимость</t>
  </si>
  <si>
    <t>Прочие налоги и другие обязательные платежи в бюджет</t>
  </si>
  <si>
    <t>Долгосрочные активы для продажи</t>
  </si>
  <si>
    <t>Группа на выбытие для продажи</t>
  </si>
  <si>
    <t>Краткосрочные авансы выданные</t>
  </si>
  <si>
    <t>Краткосрочные расходы будущих периодов</t>
  </si>
  <si>
    <t>Долгосрочные предоставленные займы</t>
  </si>
  <si>
    <t>Долгосрочные оценочные активы</t>
  </si>
  <si>
    <t>Долгосрочные инвестиции, удерживаемые до погашения</t>
  </si>
  <si>
    <t>Долгосрочные финансовые инвестиции, имеющиеся в наличие для продажи</t>
  </si>
  <si>
    <t>Прочие долгосрочные финансовые инвестиции</t>
  </si>
  <si>
    <t>Долгосрочная задолженность покупателей и заказчиков</t>
  </si>
  <si>
    <t>Долгосрочная дебиторская задолженность дочерних организаций</t>
  </si>
  <si>
    <t>Долгосрочная дебиторская задолженность ассоциированных и совместных организаций</t>
  </si>
  <si>
    <t>Долгосрочная дебиторская задолженность филиалов и структурных подразделений</t>
  </si>
  <si>
    <t>Долгосрочная дебиторская задолженность работников</t>
  </si>
  <si>
    <t>Задолженность подотчетных лиц</t>
  </si>
  <si>
    <t>Долгосрочная задолженность по предоставленным работникам займам</t>
  </si>
  <si>
    <t>Прочая долгосрочная задолженность работников (хищение, порча, материальный учшерб и др.)</t>
  </si>
  <si>
    <t>Долгосрочная дебиторская задолженность по аренде</t>
  </si>
  <si>
    <t>Долгосрочные вознаграждения к получению</t>
  </si>
  <si>
    <t>Прочая долгосрочная дебиторская задолженность</t>
  </si>
  <si>
    <t>Долгосрочная задолженность по претензиям</t>
  </si>
  <si>
    <t>Инвестиции учитываемые методом долевого участия</t>
  </si>
  <si>
    <t>Инвестиции, учитываемые методом долевого участия</t>
  </si>
  <si>
    <t>Инвестиции в недвижимость</t>
  </si>
  <si>
    <t>Амортизация инвестиций в недвижимость</t>
  </si>
  <si>
    <t>Убыток от обесценения инвестиций в недвижимость</t>
  </si>
  <si>
    <t>Амортизация основных средств</t>
  </si>
  <si>
    <t>Убыток от обесценения основных средств</t>
  </si>
  <si>
    <t>Биологические активы</t>
  </si>
  <si>
    <t>Растения</t>
  </si>
  <si>
    <t>Животные</t>
  </si>
  <si>
    <t>Разведочные и оценочные активы</t>
  </si>
  <si>
    <t>Амортизация разведочных и оценочных активов</t>
  </si>
  <si>
    <t>Убыток от обесценения разведочных и оценочных активов</t>
  </si>
  <si>
    <t>Обесценение гудвилла</t>
  </si>
  <si>
    <t>Прочие нематериальные активы</t>
  </si>
  <si>
    <t>Амортизация прочих нематериальных активов</t>
  </si>
  <si>
    <t>Убыток от обесценения прочих нематериальных активов</t>
  </si>
  <si>
    <t>Отложенные налоговые активы</t>
  </si>
  <si>
    <t>Отложенные налоговые активы по корпоративному подоходному налогу</t>
  </si>
  <si>
    <t>Прочие долгосрочные активы</t>
  </si>
  <si>
    <t>Долгосрочные авансы выданные</t>
  </si>
  <si>
    <t>Долгосрочные расходы будущих периодов</t>
  </si>
  <si>
    <t>Монтаж оборудования</t>
  </si>
  <si>
    <t>Модернизация и капитальный ремонт ОС</t>
  </si>
  <si>
    <t>Краткосрочные финансовые обязательства</t>
  </si>
  <si>
    <t>Краткосрочные банковские займы</t>
  </si>
  <si>
    <t>Краткосрочные займы полученные от организаций осуществляющие банковские операции без лицензии уполномоченного органа</t>
  </si>
  <si>
    <t>Краткосрочная кредиторская задолженность по дивидендам и доходам участников</t>
  </si>
  <si>
    <t>Текущая часть долгосрочных финансовых обязательств</t>
  </si>
  <si>
    <t>Прочие краткосрочные финансовые обязательства</t>
  </si>
  <si>
    <t>Корпоративный подоходный налог подлежащий уплате</t>
  </si>
  <si>
    <t>Индивидуальный подоходный налог</t>
  </si>
  <si>
    <t>Акцизы</t>
  </si>
  <si>
    <t>Социальный налог</t>
  </si>
  <si>
    <t>Земельный налог</t>
  </si>
  <si>
    <t>Налог на транспортные средства</t>
  </si>
  <si>
    <t>Налог на имущество</t>
  </si>
  <si>
    <t>Прочие налоги</t>
  </si>
  <si>
    <t>Обязательства по другим обязательным и добровольным платежам</t>
  </si>
  <si>
    <t>Обязательства по социальному страхованию</t>
  </si>
  <si>
    <t>Обязательства по пенсионным отчислениям</t>
  </si>
  <si>
    <t>Прочие обязательства по другим обязательным платежам</t>
  </si>
  <si>
    <t>Прочие обязательства по другим добровольным платежам</t>
  </si>
  <si>
    <t>Краткосрочная задолженность поставщикам и подрядчикам</t>
  </si>
  <si>
    <t>Краткосрочная кредиторская задолженность дочерним организациям</t>
  </si>
  <si>
    <t>Краткосрочная кредиторская задолженность ассоциированным и совместным организациям</t>
  </si>
  <si>
    <t>Краткосрочная кредиторская задолженность филиалам и структурным подразделениям</t>
  </si>
  <si>
    <t>Краткосрочная задолженность по оплате труда</t>
  </si>
  <si>
    <t>Краткосрочная задолженность по аренде</t>
  </si>
  <si>
    <t>Текущая часть долгосрочной кредиторской задолженности</t>
  </si>
  <si>
    <t>Краткосрочные вознаграждения к выплате</t>
  </si>
  <si>
    <t>Прочая краткосрочная кредиторская задолженность</t>
  </si>
  <si>
    <t>Задолженность по возвратам реализованных готовой продукции, товаров, работ, услуг</t>
  </si>
  <si>
    <t>Задолженность по присужденным штрафам пеням неустойкам</t>
  </si>
  <si>
    <t>Задолженность по ошибочно зачисленным суммам на счетах в банках</t>
  </si>
  <si>
    <t>Задолженность по депонированной заработной плате</t>
  </si>
  <si>
    <t>Задолженность по исполнительным листам</t>
  </si>
  <si>
    <t>Задолженность перед подотчетными лицами</t>
  </si>
  <si>
    <t>Краткосрочные гарантийные обязательства</t>
  </si>
  <si>
    <t>Краткосрочные обязательства по юридическим претензиям</t>
  </si>
  <si>
    <t>Краткосрочные оценочные обязательства по вознаграждениям работникам</t>
  </si>
  <si>
    <t>Прочие краткосрочные оценочные обязательства</t>
  </si>
  <si>
    <t>Прочие краткосрочные обязательства</t>
  </si>
  <si>
    <t>Краткосрочные авансы полученные</t>
  </si>
  <si>
    <t>Краткосрочные доходы будущих периодов</t>
  </si>
  <si>
    <t>Обязательства группы на выбытие предназначенной для продажи</t>
  </si>
  <si>
    <t>Долгосрочные финансовые обязательства</t>
  </si>
  <si>
    <t>Долгосрочные банковские займы</t>
  </si>
  <si>
    <t>Долгосрочные займы полученные от организаций осуществляющие банковские операции без лицензии уполномоченного органа</t>
  </si>
  <si>
    <t>Прочие долгосрочные финансовые обязательства</t>
  </si>
  <si>
    <t>Прочие долгосрочные финансовые обязательства в валюте</t>
  </si>
  <si>
    <t>Долгосрочная задолженность поставщикам и подрядчикам</t>
  </si>
  <si>
    <t>Долгосрочная кредиторская задолженность дочерним организациям</t>
  </si>
  <si>
    <t>Долгосрочная кредиторская задолженность ассоциированным и совместным организациям</t>
  </si>
  <si>
    <t>Долгосрочная кредиторская задолженность филиалам и структурным подразделениям</t>
  </si>
  <si>
    <t>Долгосрочная задолженность по аренде</t>
  </si>
  <si>
    <t>Долгосрочные вознаграждения к выплате</t>
  </si>
  <si>
    <t>Прочая долгосрочная кредиторская задолженность</t>
  </si>
  <si>
    <t>Долгосрочная задолженность по присужденным штрафам пеням неустойкам</t>
  </si>
  <si>
    <t>Долгосрочная задолженность по ошибочно зачисленным суммам на счетах в банках</t>
  </si>
  <si>
    <t>Долгосрочная задолженность по депонированной заработной плате</t>
  </si>
  <si>
    <t>Долгосрочная задолженность по исполнительным листам</t>
  </si>
  <si>
    <t>Долгосрочная задолженность перед подотчетными лицами</t>
  </si>
  <si>
    <t>Долгосрочные оценочные обязательства</t>
  </si>
  <si>
    <t>Долгосрочные гарантийные обязательства</t>
  </si>
  <si>
    <t>Долгосрочные оценочные обязательства по юридическим претензиям</t>
  </si>
  <si>
    <t>Долгосрочные оценочные обязательства по вознаграждениям работникам</t>
  </si>
  <si>
    <t>Прочие долгосрочные оценочные обязательства</t>
  </si>
  <si>
    <t>Прочие долгосрочные оценочные обязательства в валюте</t>
  </si>
  <si>
    <t>Отложенные налоговые обязательства по корпоративному подоходному налогу</t>
  </si>
  <si>
    <t>Прочие долгосрочные обязательства</t>
  </si>
  <si>
    <t>Долгосрочные авансы полученные</t>
  </si>
  <si>
    <t>Доходы будущих периодов</t>
  </si>
  <si>
    <t>Привилегированные акции</t>
  </si>
  <si>
    <t>Простые акции</t>
  </si>
  <si>
    <t>Вклады и паи</t>
  </si>
  <si>
    <t>Неоплаченный капитал</t>
  </si>
  <si>
    <t>Выкупленные собственные долевые инструменты</t>
  </si>
  <si>
    <t>Эмиссионный доход</t>
  </si>
  <si>
    <t>Резервы</t>
  </si>
  <si>
    <t>Резервный капитал установленный учредительными документами</t>
  </si>
  <si>
    <t>Резерв на переоценку основных средств</t>
  </si>
  <si>
    <t>Резерв на переоценку нематериальных активов</t>
  </si>
  <si>
    <t>Резерв на переоценку финансовых активов предназначенных для продажи</t>
  </si>
  <si>
    <t>Резерв на пересчет иностранной валюты по зарубежной деятельности</t>
  </si>
  <si>
    <t>Прочие резервы</t>
  </si>
  <si>
    <t>Нераспределенная прибыль непокрытый убыток</t>
  </si>
  <si>
    <t>Нераспределенная прибыль непокрытый убыток отчетного года</t>
  </si>
  <si>
    <t>Нераспределенная прибыль непокрытый убыток предыдущих лет</t>
  </si>
  <si>
    <t>Итоговая прибыль итоговый убыток</t>
  </si>
  <si>
    <t>Доход от реализации продукции и оказания услуг</t>
  </si>
  <si>
    <t>Возврат проданной продукции</t>
  </si>
  <si>
    <t>Скидки с цены и продаж</t>
  </si>
  <si>
    <t>Доходы по вознаграждениям</t>
  </si>
  <si>
    <t>Доходы по дивидендам</t>
  </si>
  <si>
    <t>Доходы от финансовой аренды</t>
  </si>
  <si>
    <t>Доходы от операций с инвестиционной недвижимостью</t>
  </si>
  <si>
    <t>Доходы от изменения справедливой стоимости финансовых инструментов</t>
  </si>
  <si>
    <t>Прочие доходы от финансирования</t>
  </si>
  <si>
    <t>Прочие доходы</t>
  </si>
  <si>
    <t>Доходы от выбытия активов</t>
  </si>
  <si>
    <t>Доходы от безвозмездно полученных активов</t>
  </si>
  <si>
    <t>Доходы от государственных субсидий</t>
  </si>
  <si>
    <t>Доходы от восстановления убытка от обесценения</t>
  </si>
  <si>
    <t>Доходы от курсовой разницы</t>
  </si>
  <si>
    <t>Доходы от операционной аренды</t>
  </si>
  <si>
    <t>Доходы от изменения справедливой стоимости биологических активов</t>
  </si>
  <si>
    <t>Доходы, связанные с прекращаемой деятельностью</t>
  </si>
  <si>
    <t>Доходы связанные с прекращаемой деятельностью</t>
  </si>
  <si>
    <t>Доля прибыли организаций учитываемых по методу долевого участия</t>
  </si>
  <si>
    <t>Доля прибыли дочерних организаций</t>
  </si>
  <si>
    <t>Доля прибыли ассоциированных организаций</t>
  </si>
  <si>
    <t>Себестоимость реализованной продукции и оказанных услуг</t>
  </si>
  <si>
    <t>Расходы по реализации продукции и оказанию услуг</t>
  </si>
  <si>
    <t>Расходы на финансирование</t>
  </si>
  <si>
    <t>Расходы по вознаграждениям</t>
  </si>
  <si>
    <t>Расходы на выплату процентов по финансовой аренде</t>
  </si>
  <si>
    <t>Расходы от изменения справедливой стоимости финансовых инструментов</t>
  </si>
  <si>
    <t>Прочие расходы на финансирование</t>
  </si>
  <si>
    <t>Прочие расходы</t>
  </si>
  <si>
    <t>Расходы по выбытию активов</t>
  </si>
  <si>
    <t>Расходы от обесценения активов</t>
  </si>
  <si>
    <t>Расходы по курсовой разнице</t>
  </si>
  <si>
    <t>Расходы по созданию резерва и списанию безнадежных требований</t>
  </si>
  <si>
    <t>Расходы по операционной аренде</t>
  </si>
  <si>
    <t>Расходы от изменения справедливой стоимости биологических активов</t>
  </si>
  <si>
    <t>Расходы связанные с прекращаемой деятельностью</t>
  </si>
  <si>
    <t>Доля в убытке организаций учитываемых методом долевого участия</t>
  </si>
  <si>
    <t>Доля в убытке ассоциированных организаций</t>
  </si>
  <si>
    <t>Доля в убытке совместных организаций</t>
  </si>
  <si>
    <t>Расходы по корпоративному подоходному налогу</t>
  </si>
  <si>
    <t>Производство из давальческого сырья</t>
  </si>
  <si>
    <t>Накладные расходы</t>
  </si>
  <si>
    <t>Арендованные основные средства</t>
  </si>
  <si>
    <t>Амортизация арендованных основных средств</t>
  </si>
  <si>
    <t>Материалы принятые в переработку</t>
  </si>
  <si>
    <t>Материалы на складе</t>
  </si>
  <si>
    <t>Материалы, переданные в производство</t>
  </si>
  <si>
    <t/>
  </si>
  <si>
    <t>Форма 1</t>
  </si>
  <si>
    <t>тыс. тенге</t>
  </si>
  <si>
    <t>Наименование статьи</t>
  </si>
  <si>
    <t>На конец отчетного периода</t>
  </si>
  <si>
    <t>010</t>
  </si>
  <si>
    <t>011</t>
  </si>
  <si>
    <t>012</t>
  </si>
  <si>
    <t>013</t>
  </si>
  <si>
    <t>Текущий подоходный налог</t>
  </si>
  <si>
    <t>014</t>
  </si>
  <si>
    <t>015</t>
  </si>
  <si>
    <t>016</t>
  </si>
  <si>
    <t>II. Долгосрочные активы</t>
  </si>
  <si>
    <t>020</t>
  </si>
  <si>
    <t>021</t>
  </si>
  <si>
    <t>022</t>
  </si>
  <si>
    <t>Инвестиционная недвижимость</t>
  </si>
  <si>
    <t>023</t>
  </si>
  <si>
    <t>024</t>
  </si>
  <si>
    <t>025</t>
  </si>
  <si>
    <t>III. Краткосрочные обязательства</t>
  </si>
  <si>
    <t>IV. Долгосрочные обязательства</t>
  </si>
  <si>
    <t>V. Капитал</t>
  </si>
  <si>
    <t>Итого капитал</t>
  </si>
  <si>
    <t>(подпись)</t>
  </si>
  <si>
    <t>Место печати</t>
  </si>
  <si>
    <t>Форма 2</t>
  </si>
  <si>
    <t>За отчетный период</t>
  </si>
  <si>
    <t>За предыдущий период</t>
  </si>
  <si>
    <t>Форма 4</t>
  </si>
  <si>
    <t>Капитал материнской организации</t>
  </si>
  <si>
    <t>Нераспределенная прибыль</t>
  </si>
  <si>
    <t>Хеджирование денежных потоков</t>
  </si>
  <si>
    <t>Гудвил</t>
  </si>
  <si>
    <t>Выводимые данные: сумма</t>
  </si>
  <si>
    <t>Сальдо на начало периода</t>
  </si>
  <si>
    <t>Оборот за период</t>
  </si>
  <si>
    <t>Сальдо на конец периода</t>
  </si>
  <si>
    <t>Дебет</t>
  </si>
  <si>
    <t>Кредит</t>
  </si>
  <si>
    <t>Нераспределенная прибыль (непокрытый убыток)</t>
  </si>
  <si>
    <t>Расчеты с фондами по обязательным платежам (1С 7.7)</t>
  </si>
  <si>
    <t>Административные расходы (1С 7.7)</t>
  </si>
  <si>
    <t>Замечания и пожелания принимаются по адресу  http://www.balans.kz/viewtopic.php?t=34669</t>
  </si>
  <si>
    <t xml:space="preserve">Хотите принять участие в таких же проектах Баланса? Напишите нам admin@balans.kz </t>
  </si>
  <si>
    <r>
      <rPr>
        <sz val="10"/>
        <rFont val="Times New Roman"/>
        <family val="1"/>
        <charset val="204"/>
      </rPr>
      <t>Руководитель проекта:</t>
    </r>
    <r>
      <rPr>
        <sz val="10"/>
        <color indexed="12"/>
        <rFont val="Times New Roman"/>
        <family val="1"/>
        <charset val="204"/>
      </rPr>
      <t xml:space="preserve">  Омаров Асаин Муратбаевич (Compas)</t>
    </r>
  </si>
  <si>
    <r>
      <rPr>
        <sz val="10"/>
        <rFont val="Times New Roman"/>
        <family val="1"/>
        <charset val="204"/>
      </rPr>
      <t xml:space="preserve">Руководитель раздела: </t>
    </r>
    <r>
      <rPr>
        <sz val="10"/>
        <color indexed="12"/>
        <rFont val="Times New Roman"/>
        <family val="1"/>
        <charset val="204"/>
      </rPr>
      <t>Байбусинова Лязат Рыспековна (Лязат)</t>
    </r>
  </si>
  <si>
    <t>Голубым цветом выделены ячейки, которые необходимо заполнить вручную</t>
  </si>
  <si>
    <t>Синим цветом выделены ячейки, которые не заполняются</t>
  </si>
  <si>
    <t>Приложение 2</t>
  </si>
  <si>
    <t>к приказу Министра финансов Республики Казахстан</t>
  </si>
  <si>
    <t>от 20 августа 2010 года № 422</t>
  </si>
  <si>
    <t xml:space="preserve">Сведения о реорганизации: </t>
  </si>
  <si>
    <t>Вид деятельности организации: Деятельность по управлению холдинг-компаниями</t>
  </si>
  <si>
    <t>Организационно-правовая форма: Акционерное общество</t>
  </si>
  <si>
    <t>Тип отчета: Не консолидированный</t>
  </si>
  <si>
    <t>Субъект предпринимательства: Крупный</t>
  </si>
  <si>
    <t xml:space="preserve">Юридический адрес (организации): </t>
  </si>
  <si>
    <t>Код строки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</si>
  <si>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</si>
  <si>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</si>
  <si>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</si>
  <si>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</si>
  <si>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</si>
  <si>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</si>
  <si>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</si>
  <si>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</si>
  <si>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</si>
  <si>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</si>
  <si>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</si>
  <si>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</si>
  <si>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</si>
  <si>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</si>
  <si>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</si>
  <si>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</si>
  <si>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</si>
  <si>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</si>
  <si>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</si>
  <si>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</si>
  <si>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</si>
  <si>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</si>
  <si>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</si>
  <si>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</si>
  <si>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</si>
  <si>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</si>
  <si>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</si>
  <si>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</si>
  <si>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</si>
  <si>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Уставный (акционерный) капитал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</si>
  <si>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</si>
  <si>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</si>
  <si>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</si>
  <si>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</si>
  <si>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</si>
  <si>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                                                (фамилия, имя, отчество)</t>
  </si>
  <si>
    <t>Приложение 3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</si>
  <si>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</si>
  <si>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</si>
  <si>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</si>
  <si>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</si>
  <si>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Итого операционная прибыль (убыток) (+/- строки с 012 по 016)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</si>
  <si>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</si>
  <si>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</si>
  <si>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</si>
  <si>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</si>
  <si>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</si>
  <si>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</si>
  <si>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</si>
  <si>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</si>
  <si>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</si>
  <si>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</si>
  <si>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</si>
  <si>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</si>
  <si>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</si>
  <si>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</si>
  <si>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</si>
  <si>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</si>
  <si>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</si>
  <si>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</si>
  <si>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</si>
  <si>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</si>
  <si>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</si>
  <si>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</si>
  <si>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</si>
  <si>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</si>
  <si>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</si>
  <si>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</si>
  <si>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</si>
  <si>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</si>
  <si>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</si>
  <si>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</si>
  <si>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</si>
  <si>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</si>
  <si>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</si>
  <si>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</si>
  <si>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</si>
  <si>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</si>
  <si>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</si>
  <si>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</si>
  <si>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</si>
  <si>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</si>
  <si>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подоходный налог и другие платежи в бюджет</t>
  </si>
  <si>
    <t>прочие выплаты</t>
  </si>
  <si>
    <t>возмещение при потере контроля над дочерними организациями</t>
  </si>
  <si>
    <t>приобретение контроля над дочерними организациями</t>
  </si>
  <si>
    <t>предоставление займов</t>
  </si>
  <si>
    <t>эмиссия акций и других финансовых инструментов</t>
  </si>
  <si>
    <t>получение займов</t>
  </si>
  <si>
    <t>погашение займов</t>
  </si>
  <si>
    <t>выплаты собственникам по акциям организации</t>
  </si>
  <si>
    <t>Замечания и пожелания принимаются по адресу http://www.balans.kz/viewtopic.php?t=34669</t>
  </si>
  <si>
    <r>
      <t xml:space="preserve">                              </t>
    </r>
    <r>
      <rPr>
        <sz val="10"/>
        <color indexed="12"/>
        <rFont val="Times New Roman"/>
        <family val="1"/>
        <charset val="204"/>
      </rPr>
      <t xml:space="preserve"> Фролов Владимир (VFrol)</t>
    </r>
  </si>
  <si>
    <t>Приложение 6</t>
  </si>
  <si>
    <t>Отчет об изменениях в капитале</t>
  </si>
  <si>
    <t>Наименование компонентов</t>
  </si>
  <si>
    <t>Изменение в учетной политике</t>
  </si>
  <si>
    <t>Пересчитанное сальдо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</si>
  <si>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</si>
  <si>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</si>
  <si>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</si>
  <si>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</si>
  <si>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</si>
  <si>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</si>
  <si>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</si>
  <si>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</si>
  <si>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</si>
  <si>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</si>
  <si>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</si>
  <si>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</si>
  <si>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</si>
  <si>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</si>
  <si>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</si>
  <si>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</si>
  <si>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</si>
  <si>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</si>
  <si>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</si>
  <si>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</si>
  <si>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400+/-строка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</si>
  <si>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</si>
  <si>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</si>
  <si>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</si>
  <si>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</si>
  <si>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</si>
  <si>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</si>
  <si>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Долгосрочные займы</t>
  </si>
  <si>
    <t>Денежные средства на карт-счетах в тенге</t>
  </si>
  <si>
    <t>Топливо</t>
  </si>
  <si>
    <t>Прочие материалы</t>
  </si>
  <si>
    <t>Строительные материалы</t>
  </si>
  <si>
    <t>Товары приобретенные</t>
  </si>
  <si>
    <t>Краткосрочные авансы, выданные под поставку ТМЗ</t>
  </si>
  <si>
    <t>Краткосрочные авансы, выданные под выполнение работ и оказание услуг</t>
  </si>
  <si>
    <t>Подписка на периодическую печать</t>
  </si>
  <si>
    <t>Обязательное страхование работников</t>
  </si>
  <si>
    <t>Обязательное страхование автотранспорта</t>
  </si>
  <si>
    <t>Страхование имущества</t>
  </si>
  <si>
    <t>Подписка на электронный журнал</t>
  </si>
  <si>
    <t>Услуги справочного бюро</t>
  </si>
  <si>
    <t>ИТС 1С Предприятие 8,1 Международная подписка на 12 месяцев</t>
  </si>
  <si>
    <t>Здания и сооружения</t>
  </si>
  <si>
    <t>Машины и оборудование, передаточные устройства</t>
  </si>
  <si>
    <t>Транспортные средства</t>
  </si>
  <si>
    <t>Компьютеры, периферийные устройства и оборудования по обработке данных</t>
  </si>
  <si>
    <t>Офисная мебель</t>
  </si>
  <si>
    <t>Производственный инвентарь и принадлежности</t>
  </si>
  <si>
    <t>Амортизация зданий и сооружений</t>
  </si>
  <si>
    <t>Амортизация машин и оборудований, передаточных устройств</t>
  </si>
  <si>
    <t>Амортизация транспортных средств</t>
  </si>
  <si>
    <t>Амортизация компьютеров, периферийных устройств</t>
  </si>
  <si>
    <t>Амортизация офисной мебели</t>
  </si>
  <si>
    <t>Амортизация производственного инвентаря и принадлежностей</t>
  </si>
  <si>
    <t>Программное обеспечение</t>
  </si>
  <si>
    <t>Амортизация прочих нематериальных активов- программное обеспечение</t>
  </si>
  <si>
    <t>Прочие выданные авансы</t>
  </si>
  <si>
    <t>Авансы, полученные под выполнение работ и оказание услуг</t>
  </si>
  <si>
    <t>Облигации</t>
  </si>
  <si>
    <t>Скидки по облигациям</t>
  </si>
  <si>
    <t>Доход от реализации готовой продукции</t>
  </si>
  <si>
    <t>Доход от реализации товаров</t>
  </si>
  <si>
    <t>Доход от оказания услуг</t>
  </si>
  <si>
    <t>Излишки ТМЦ и ОС, выявленные при инвентаризации</t>
  </si>
  <si>
    <t xml:space="preserve">Себестоимость реализованной готовой продукции </t>
  </si>
  <si>
    <t>Себестоимость реализованных товаров</t>
  </si>
  <si>
    <t>Себестоимость реализованных услуг</t>
  </si>
  <si>
    <t>Расходы по реализации готовой продукции и товаров</t>
  </si>
  <si>
    <t>Проценты по кредиту в тенге</t>
  </si>
  <si>
    <t>Вознаграждения по ценным бумагам</t>
  </si>
  <si>
    <t>Информация об остатках и движении основных средств на 30.09.2010 год:</t>
  </si>
  <si>
    <t>Земля</t>
  </si>
  <si>
    <t>Здания и сооруже-ния</t>
  </si>
  <si>
    <t>Машины и оборудова-ние</t>
  </si>
  <si>
    <t>Транспорт</t>
  </si>
  <si>
    <t>Прочие</t>
  </si>
  <si>
    <t>Итого</t>
  </si>
  <si>
    <t>Первоначальная стоимость</t>
  </si>
  <si>
    <t>На 31 декабря 2008</t>
  </si>
  <si>
    <t>Приобретения</t>
  </si>
  <si>
    <t>Выбытия</t>
  </si>
  <si>
    <t>На 31 декабря 2009 г</t>
  </si>
  <si>
    <t>На 30 сентября 2010</t>
  </si>
  <si>
    <t>Накопленная амортизация</t>
  </si>
  <si>
    <t>Начисленный износ</t>
  </si>
  <si>
    <t>На 31 декабря 2009</t>
  </si>
  <si>
    <t>Балансовая стоимость:</t>
  </si>
  <si>
    <t>На 31.12.2008</t>
  </si>
  <si>
    <t>На 31.12.2009</t>
  </si>
  <si>
    <t>На 30.09.2010</t>
  </si>
  <si>
    <t>Check</t>
  </si>
  <si>
    <t>Кафе "Шляпа" г.Актау</t>
  </si>
  <si>
    <t>Земельный участок г.Алматы</t>
  </si>
  <si>
    <t>Движение по счету Инвестиционной недвижимости</t>
  </si>
  <si>
    <t>Остаток на начало года</t>
  </si>
  <si>
    <t>Приобретено</t>
  </si>
  <si>
    <t>-</t>
  </si>
  <si>
    <t>Переведено из основных средств</t>
  </si>
  <si>
    <t>Увеличение при определении  справедливой стоимости</t>
  </si>
  <si>
    <t>Снижение при определении справедливой стоимость</t>
  </si>
  <si>
    <t>Справедливая стоимость на конец года</t>
  </si>
  <si>
    <t>дата проведения оценки - 18 июня 2010 года</t>
  </si>
  <si>
    <t>рассмотреть необходимость проведения оценки на 30.09.10</t>
  </si>
  <si>
    <t>Кафе "Шляпа", а так же земельный участок, на котором оно расположено служит залоговым обеспечением по кредитной линии ДБ АО "HSBC Банк Казахстана", предоставленной ТОО "Шелковый путь".</t>
  </si>
  <si>
    <t>Для определения справедливой стоимости инвестиционной недвижимости Группа привлекла независимых лицензированных оценщиков, которые определил справедливую стоимость инвестиционной собственности на отчетную дату.</t>
  </si>
  <si>
    <t>Доходы и расходы от инвестиционной недвижимости (Примечание __):</t>
  </si>
  <si>
    <t xml:space="preserve">   Доходы от сдачи в аренду</t>
  </si>
  <si>
    <t xml:space="preserve">   Расходы на содержание зданий</t>
  </si>
  <si>
    <t>Раскрыть в примечаниях</t>
  </si>
  <si>
    <r>
      <t>степень, в которой справедливая стоимость объекта инвестиционной недвижимости (оцененная или раскрытая в финансовой отчетности) основана на оценке независимого оценщика, обладающего признанной и соответствующей профессиональной квалификацией, а также недавним опытом проведения оценки инвестиционной недвижимости той же категории и расположенной на той же территории, что и оцениваемый объект. Факт отсутствия подобной оценки подлежит раскрытию.</t>
    </r>
    <r>
      <rPr>
        <sz val="11"/>
        <rFont val="Calibri"/>
        <family val="2"/>
        <charset val="204"/>
      </rPr>
      <t xml:space="preserve"> </t>
    </r>
  </si>
  <si>
    <t>АО "Caspian Group" (Каспийская Группа)</t>
  </si>
  <si>
    <t>С кред. счетов</t>
  </si>
  <si>
    <t>В дебет счетов</t>
  </si>
  <si>
    <t>Краткосрочные финансовые активы, имеющиеся в наличии для продажи</t>
  </si>
  <si>
    <t>Краткосрочные финансовые активы, удерживаемые до погашения</t>
  </si>
  <si>
    <t>Руководитель</t>
  </si>
  <si>
    <t>(фамилия, имя, отчество)</t>
  </si>
  <si>
    <t xml:space="preserve">Главный бухгалтер </t>
  </si>
  <si>
    <t>Расшифровка дебеторской и кредиторской задолженности</t>
  </si>
  <si>
    <t>Дт</t>
  </si>
  <si>
    <t>Наименование дебетора</t>
  </si>
  <si>
    <t xml:space="preserve">сумма </t>
  </si>
  <si>
    <t>дата возникн.</t>
  </si>
  <si>
    <t>Примечание</t>
  </si>
  <si>
    <t>Кт</t>
  </si>
  <si>
    <t>Наименование кредитора</t>
  </si>
  <si>
    <t>A.V.Standard Limited</t>
  </si>
  <si>
    <t>Агромашхолдинг АО</t>
  </si>
  <si>
    <t>Оборотно-сальдовая ведомость по счету 1240</t>
  </si>
  <si>
    <t>Детализация по субсчетам, субконто: Контрагенты, Договоры</t>
  </si>
  <si>
    <t>Субконто</t>
  </si>
  <si>
    <t>Caspian Group филиал в г.Астана</t>
  </si>
  <si>
    <t>Без договора</t>
  </si>
  <si>
    <t>Передача ОС и материалов</t>
  </si>
  <si>
    <t>финансирование филиала</t>
  </si>
  <si>
    <t>Caspian Group филиал в г.Китай</t>
  </si>
  <si>
    <t>сл. письмо бн от 30/01/08</t>
  </si>
  <si>
    <t>Финансирование представительства</t>
  </si>
  <si>
    <t>Деят-ть</t>
  </si>
  <si>
    <t>Опер</t>
  </si>
  <si>
    <t>прочие поступления (инвест)</t>
  </si>
  <si>
    <t>прочие поступления (финанс)</t>
  </si>
  <si>
    <t>прочие выбытия (финанс)</t>
  </si>
  <si>
    <t>Инвест</t>
  </si>
  <si>
    <t>Финанс</t>
  </si>
  <si>
    <t>полученные вознаграждения (финанс)</t>
  </si>
  <si>
    <t>выплата вознаграждения (финанс)</t>
  </si>
  <si>
    <t>Сальдо на начало предыдущего периода</t>
  </si>
  <si>
    <t>Сальдо на начало отчетного периода (строка 100 + строка 200 + строка 300)</t>
  </si>
  <si>
    <t>Сальдо на конец отчетного периода (строка 500 + строка 600 + строка 700)</t>
  </si>
  <si>
    <t>Среднегодовая численность работников: 14 чел.</t>
  </si>
  <si>
    <t>Ак-Транс Компаниясы ТОО</t>
  </si>
  <si>
    <t>Период: 1 полугодие 2011 г.</t>
  </si>
  <si>
    <t xml:space="preserve">Наименование организации: </t>
  </si>
  <si>
    <t xml:space="preserve">Вид деятельности организации: </t>
  </si>
  <si>
    <t xml:space="preserve">Организационно-правовая форма: </t>
  </si>
  <si>
    <t xml:space="preserve">Тип отчета: </t>
  </si>
  <si>
    <t xml:space="preserve">Среднегодовая численность работников: </t>
  </si>
  <si>
    <t>1 чел.</t>
  </si>
  <si>
    <t xml:space="preserve">Субъект предпринимательства: </t>
  </si>
  <si>
    <t xml:space="preserve">Главный бухгалтер: </t>
  </si>
  <si>
    <t xml:space="preserve">Руководитель: </t>
  </si>
  <si>
    <t>Акции АО "Агромашхолдинг"</t>
  </si>
  <si>
    <t>Стоимость</t>
  </si>
  <si>
    <t>Рахметов Чингис Жолдасбаевич</t>
  </si>
  <si>
    <t>Переплата по налогам</t>
  </si>
  <si>
    <t>Kaspi Bank АО</t>
  </si>
  <si>
    <t>Казкоммерцбанк АО 600400055239</t>
  </si>
  <si>
    <t>Цой Лариса Андреевна</t>
  </si>
  <si>
    <t>Нурахметова М.М. Нотариус</t>
  </si>
  <si>
    <t xml:space="preserve">Займ Ким Вячеслав Семенович </t>
  </si>
  <si>
    <t>Обязательства</t>
  </si>
  <si>
    <t>Финансовые активы и обязательства</t>
  </si>
  <si>
    <t>Плата за эмиссии в окружающую среду</t>
  </si>
  <si>
    <t>Лицензионный сбор</t>
  </si>
  <si>
    <t>Административное взыскание</t>
  </si>
  <si>
    <t>Доход от выбытия основных средств</t>
  </si>
  <si>
    <t>Доход от выбытия инвестиций, финансовых инвестиций</t>
  </si>
  <si>
    <t>Расходы по реализации услуг</t>
  </si>
  <si>
    <t>Расходы по реализации основных средств</t>
  </si>
  <si>
    <t>Расходы по выбытию инвестиций, финансовых инвестиций</t>
  </si>
  <si>
    <t>АО "Тема Ко"</t>
  </si>
  <si>
    <t>Гостиничный бизнес</t>
  </si>
  <si>
    <t>Акционерное общество</t>
  </si>
  <si>
    <t>Консолидированный</t>
  </si>
  <si>
    <t>Налог на транспорт</t>
  </si>
  <si>
    <t>Налог  на игорный бизнес</t>
  </si>
  <si>
    <t>ФСН</t>
  </si>
  <si>
    <t>Социальное страхование</t>
  </si>
  <si>
    <t>Обязательные  пенсионные взносы</t>
  </si>
  <si>
    <t>*</t>
  </si>
  <si>
    <t>Ембергенов Руслан Адилович</t>
  </si>
  <si>
    <t>Муканова Наталья Анатольевна</t>
  </si>
  <si>
    <t>2013 г.</t>
  </si>
  <si>
    <t>за период с 01.01.2013 г. по 31.12.2013 г.</t>
  </si>
  <si>
    <t>по состоянию на  31.12.2013 года</t>
  </si>
  <si>
    <t>Бухгалтерский баланс</t>
  </si>
  <si>
    <t>Отчет о прибылях и убытках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</si>
</sst>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"/>
    <numFmt numFmtId="165" formatCode="#,##0.00;[Red]\-#,##0.00"/>
    <numFmt numFmtId="166" formatCode="_(* #,##0_);_(* \(#,##0\);_(* &quot;-&quot;_);_(@_)"/>
  </numFmts>
  <fonts count="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8"/>
      <color indexed="59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Garamond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7" fillId="0" borderId="0"/>
    <xf numFmtId="0" fontId="6" fillId="0" borderId="0"/>
    <xf numFmtId="0" fontId="8" fillId="0" borderId="0"/>
    <xf numFmtId="0" fontId="5" fillId="0" borderId="0">
      <alignment horizontal="left"/>
    </xf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9" fillId="0" borderId="0"/>
    <xf numFmtId="0" fontId="1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1" fillId="0" borderId="0"/>
    <xf numFmtId="9" fontId="12" fillId="0" borderId="0" applyFont="0" applyFill="0" applyBorder="0" applyAlignment="0" applyProtection="0"/>
    <xf numFmtId="0" fontId="1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4" fillId="0" borderId="0"/>
    <xf numFmtId="0" fontId="1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41" fontId="6" fillId="0" borderId="0" applyFont="0" applyFill="0" applyBorder="0" applyAlignment="0" applyProtection="0"/>
    <xf numFmtId="0" fontId="7" fillId="0" borderId="0"/>
    <xf numFmtId="0" fontId="6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9" fontId="6" fillId="0" borderId="0" applyFont="0" applyFill="0" applyBorder="0" applyAlignment="0" applyProtection="0"/>
    <xf numFmtId="0" fontId="5" fillId="0" borderId="0"/>
  </cellStyleXfs>
  <cellXfs count="324">
    <xf numFmtId="0" fontId="0" fillId="0" borderId="0" xfId="0"/>
    <xf numFmtId="0" fontId="2" fillId="0" borderId="0" xfId="0" applyFont="1" applyFill="1"/>
    <xf numFmtId="49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0" fontId="14" fillId="2" borderId="3" xfId="33" applyNumberFormat="1" applyFont="1" applyFill="1" applyBorder="1" applyAlignment="1">
      <alignment horizontal="left" vertical="top"/>
    </xf>
    <xf numFmtId="0" fontId="15" fillId="2" borderId="3" xfId="33" applyNumberFormat="1" applyFont="1" applyFill="1" applyBorder="1" applyAlignment="1">
      <alignment horizontal="left" vertical="top"/>
    </xf>
    <xf numFmtId="164" fontId="15" fillId="2" borderId="3" xfId="33" applyNumberFormat="1" applyFont="1" applyFill="1" applyBorder="1" applyAlignment="1">
      <alignment horizontal="left" vertical="top"/>
    </xf>
    <xf numFmtId="0" fontId="15" fillId="3" borderId="3" xfId="33" applyNumberFormat="1" applyFont="1" applyFill="1" applyBorder="1" applyAlignment="1">
      <alignment horizontal="left" vertical="top"/>
    </xf>
    <xf numFmtId="1" fontId="15" fillId="3" borderId="3" xfId="33" applyNumberFormat="1" applyFont="1" applyFill="1" applyBorder="1" applyAlignment="1">
      <alignment horizontal="left" vertical="top"/>
    </xf>
    <xf numFmtId="1" fontId="15" fillId="2" borderId="3" xfId="33" applyNumberFormat="1" applyFont="1" applyFill="1" applyBorder="1" applyAlignment="1">
      <alignment horizontal="left" vertical="top"/>
    </xf>
    <xf numFmtId="0" fontId="21" fillId="0" borderId="0" xfId="0" applyFont="1"/>
    <xf numFmtId="49" fontId="23" fillId="0" borderId="0" xfId="34" applyNumberFormat="1" applyFont="1" applyFill="1" applyAlignment="1" applyProtection="1">
      <protection hidden="1"/>
    </xf>
    <xf numFmtId="49" fontId="23" fillId="0" borderId="0" xfId="35" applyNumberFormat="1" applyFont="1" applyFill="1" applyAlignment="1" applyProtection="1">
      <protection hidden="1"/>
    </xf>
    <xf numFmtId="49" fontId="26" fillId="0" borderId="0" xfId="35" applyNumberFormat="1" applyFont="1" applyFill="1" applyAlignment="1" applyProtection="1">
      <protection hidden="1"/>
    </xf>
    <xf numFmtId="0" fontId="26" fillId="0" borderId="0" xfId="34" applyFont="1" applyAlignment="1" applyProtection="1">
      <protection hidden="1"/>
    </xf>
    <xf numFmtId="3" fontId="27" fillId="0" borderId="2" xfId="36" applyNumberFormat="1" applyFont="1" applyFill="1" applyBorder="1" applyAlignment="1" applyProtection="1">
      <alignment horizontal="right"/>
      <protection locked="0" hidden="1"/>
    </xf>
    <xf numFmtId="49" fontId="16" fillId="0" borderId="0" xfId="37" applyNumberFormat="1" applyFont="1" applyFill="1" applyAlignment="1" applyProtection="1">
      <alignment horizontal="center"/>
      <protection hidden="1"/>
    </xf>
    <xf numFmtId="49" fontId="16" fillId="0" borderId="0" xfId="37" applyNumberFormat="1" applyFont="1" applyAlignment="1" applyProtection="1">
      <protection hidden="1"/>
    </xf>
    <xf numFmtId="0" fontId="16" fillId="0" borderId="0" xfId="1" applyFont="1" applyAlignment="1" applyProtection="1">
      <protection hidden="1"/>
    </xf>
    <xf numFmtId="0" fontId="16" fillId="0" borderId="0" xfId="1" applyFont="1" applyFill="1" applyAlignment="1" applyProtection="1">
      <protection hidden="1"/>
    </xf>
    <xf numFmtId="0" fontId="7" fillId="0" borderId="0" xfId="1" applyFont="1" applyFill="1" applyAlignment="1" applyProtection="1">
      <protection hidden="1"/>
    </xf>
    <xf numFmtId="0" fontId="7" fillId="6" borderId="0" xfId="1" applyFont="1" applyFill="1" applyProtection="1">
      <protection hidden="1"/>
    </xf>
    <xf numFmtId="0" fontId="7" fillId="7" borderId="0" xfId="1" applyFont="1" applyFill="1" applyProtection="1">
      <protection hidden="1"/>
    </xf>
    <xf numFmtId="0" fontId="28" fillId="0" borderId="0" xfId="1" applyFont="1" applyFill="1" applyAlignment="1" applyProtection="1">
      <alignment horizontal="left" wrapText="1"/>
      <protection locked="0" hidden="1"/>
    </xf>
    <xf numFmtId="0" fontId="17" fillId="0" borderId="0" xfId="1" applyFont="1" applyFill="1" applyAlignment="1" applyProtection="1">
      <alignment horizontal="left" vertical="center" wrapText="1"/>
      <protection locked="0" hidden="1"/>
    </xf>
    <xf numFmtId="0" fontId="17" fillId="0" borderId="0" xfId="1" applyFont="1" applyFill="1" applyAlignment="1" applyProtection="1">
      <alignment horizontal="right" wrapText="1"/>
      <protection locked="0" hidden="1"/>
    </xf>
    <xf numFmtId="0" fontId="19" fillId="0" borderId="16" xfId="1" applyFont="1" applyFill="1" applyBorder="1" applyAlignment="1" applyProtection="1">
      <alignment horizontal="center" vertical="center" wrapText="1"/>
      <protection locked="0" hidden="1"/>
    </xf>
    <xf numFmtId="0" fontId="17" fillId="0" borderId="16" xfId="1" applyFont="1" applyFill="1" applyBorder="1" applyAlignment="1" applyProtection="1">
      <alignment horizontal="center" vertical="center" wrapText="1"/>
      <protection locked="0" hidden="1"/>
    </xf>
    <xf numFmtId="2" fontId="7" fillId="7" borderId="2" xfId="37" applyNumberFormat="1" applyFont="1" applyFill="1" applyBorder="1" applyAlignment="1" applyProtection="1">
      <alignment horizontal="right"/>
      <protection locked="0" hidden="1"/>
    </xf>
    <xf numFmtId="49" fontId="17" fillId="0" borderId="16" xfId="1" applyNumberFormat="1" applyFont="1" applyFill="1" applyBorder="1" applyAlignment="1" applyProtection="1">
      <alignment horizontal="center" vertical="center" wrapText="1"/>
      <protection locked="0" hidden="1"/>
    </xf>
    <xf numFmtId="3" fontId="16" fillId="6" borderId="2" xfId="38" applyNumberFormat="1" applyFont="1" applyFill="1" applyBorder="1" applyAlignment="1" applyProtection="1">
      <protection locked="0" hidden="1"/>
    </xf>
    <xf numFmtId="3" fontId="7" fillId="6" borderId="2" xfId="37" applyNumberFormat="1" applyFont="1" applyFill="1" applyBorder="1" applyAlignment="1" applyProtection="1">
      <alignment horizontal="right"/>
      <protection locked="0" hidden="1"/>
    </xf>
    <xf numFmtId="3" fontId="28" fillId="0" borderId="0" xfId="1" applyNumberFormat="1" applyFont="1" applyFill="1" applyAlignment="1" applyProtection="1">
      <alignment horizontal="left" wrapText="1"/>
      <protection locked="0" hidden="1"/>
    </xf>
    <xf numFmtId="4" fontId="29" fillId="0" borderId="0" xfId="37" applyNumberFormat="1" applyFont="1" applyProtection="1">
      <protection locked="0" hidden="1"/>
    </xf>
    <xf numFmtId="0" fontId="17" fillId="0" borderId="0" xfId="1" applyFont="1" applyFill="1" applyAlignment="1" applyProtection="1">
      <alignment horizontal="left" wrapText="1"/>
      <protection locked="0" hidden="1"/>
    </xf>
    <xf numFmtId="0" fontId="17" fillId="0" borderId="18" xfId="1" applyFont="1" applyFill="1" applyBorder="1" applyAlignment="1" applyProtection="1">
      <alignment horizontal="left" wrapText="1"/>
      <protection locked="0" hidden="1"/>
    </xf>
    <xf numFmtId="0" fontId="17" fillId="0" borderId="0" xfId="1" applyFont="1" applyFill="1" applyAlignment="1" applyProtection="1">
      <alignment horizontal="center" vertical="center" wrapText="1"/>
      <protection locked="0" hidden="1"/>
    </xf>
    <xf numFmtId="0" fontId="17" fillId="0" borderId="0" xfId="1" applyFont="1" applyFill="1" applyBorder="1" applyAlignment="1" applyProtection="1">
      <alignment horizontal="left" wrapText="1"/>
      <protection locked="0" hidden="1"/>
    </xf>
    <xf numFmtId="0" fontId="9" fillId="0" borderId="0" xfId="1" applyFont="1" applyFill="1" applyAlignment="1" applyProtection="1">
      <alignment horizontal="left" wrapText="1"/>
      <protection locked="0" hidden="1"/>
    </xf>
    <xf numFmtId="0" fontId="17" fillId="0" borderId="16" xfId="1" applyFont="1" applyFill="1" applyBorder="1" applyAlignment="1" applyProtection="1">
      <alignment horizontal="left" vertical="center" wrapText="1"/>
      <protection locked="0" hidden="1"/>
    </xf>
    <xf numFmtId="3" fontId="16" fillId="6" borderId="2" xfId="38" applyNumberFormat="1" applyFont="1" applyFill="1" applyBorder="1" applyAlignment="1" applyProtection="1">
      <alignment horizontal="right"/>
      <protection locked="0" hidden="1"/>
    </xf>
    <xf numFmtId="0" fontId="19" fillId="0" borderId="16" xfId="1" applyFont="1" applyFill="1" applyBorder="1" applyAlignment="1" applyProtection="1">
      <alignment horizontal="left" vertical="center" wrapText="1"/>
      <protection locked="0" hidden="1"/>
    </xf>
    <xf numFmtId="49" fontId="19" fillId="0" borderId="16" xfId="1" applyNumberFormat="1" applyFont="1" applyFill="1" applyBorder="1" applyAlignment="1" applyProtection="1">
      <alignment horizontal="center" vertical="center" wrapText="1"/>
      <protection locked="0" hidden="1"/>
    </xf>
    <xf numFmtId="3" fontId="27" fillId="0" borderId="2" xfId="36" applyNumberFormat="1" applyFont="1" applyFill="1" applyBorder="1" applyAlignment="1" applyProtection="1">
      <alignment horizontal="left"/>
      <protection locked="0" hidden="1"/>
    </xf>
    <xf numFmtId="0" fontId="7" fillId="7" borderId="0" xfId="1" applyFont="1" applyFill="1" applyProtection="1">
      <protection locked="0" hidden="1"/>
    </xf>
    <xf numFmtId="49" fontId="16" fillId="0" borderId="0" xfId="37" applyNumberFormat="1" applyFont="1" applyFill="1" applyAlignment="1" applyProtection="1">
      <protection hidden="1"/>
    </xf>
    <xf numFmtId="0" fontId="30" fillId="0" borderId="0" xfId="34" applyFont="1" applyFill="1" applyAlignment="1" applyProtection="1">
      <alignment horizontal="left"/>
      <protection hidden="1"/>
    </xf>
    <xf numFmtId="0" fontId="7" fillId="6" borderId="2" xfId="1" applyFont="1" applyFill="1" applyBorder="1" applyProtection="1">
      <protection hidden="1"/>
    </xf>
    <xf numFmtId="0" fontId="7" fillId="0" borderId="0" xfId="1" applyFont="1" applyFill="1" applyAlignment="1" applyProtection="1">
      <alignment horizontal="left"/>
      <protection hidden="1"/>
    </xf>
    <xf numFmtId="0" fontId="19" fillId="0" borderId="0" xfId="1" applyFont="1" applyFill="1" applyAlignment="1" applyProtection="1">
      <alignment horizontal="right" wrapText="1"/>
      <protection locked="0" hidden="1"/>
    </xf>
    <xf numFmtId="3" fontId="7" fillId="6" borderId="2" xfId="1" applyNumberFormat="1" applyFont="1" applyFill="1" applyBorder="1" applyProtection="1">
      <protection locked="0" hidden="1"/>
    </xf>
    <xf numFmtId="0" fontId="7" fillId="6" borderId="2" xfId="1" applyFont="1" applyFill="1" applyBorder="1" applyProtection="1">
      <protection locked="0" hidden="1"/>
    </xf>
    <xf numFmtId="4" fontId="17" fillId="0" borderId="16" xfId="1" applyNumberFormat="1" applyFont="1" applyFill="1" applyBorder="1" applyAlignment="1" applyProtection="1">
      <alignment horizontal="right" vertical="center" wrapText="1"/>
      <protection locked="0" hidden="1"/>
    </xf>
    <xf numFmtId="0" fontId="0" fillId="0" borderId="0" xfId="0" applyAlignment="1">
      <alignment horizontal="left"/>
    </xf>
    <xf numFmtId="1" fontId="3" fillId="0" borderId="9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1" fontId="15" fillId="5" borderId="3" xfId="33" applyNumberFormat="1" applyFont="1" applyFill="1" applyBorder="1" applyAlignment="1">
      <alignment horizontal="left" vertical="top"/>
    </xf>
    <xf numFmtId="0" fontId="15" fillId="5" borderId="3" xfId="33" applyNumberFormat="1" applyFont="1" applyFill="1" applyBorder="1" applyAlignment="1">
      <alignment horizontal="left" vertical="top"/>
    </xf>
    <xf numFmtId="0" fontId="17" fillId="0" borderId="0" xfId="1" applyFont="1" applyFill="1" applyAlignment="1" applyProtection="1">
      <alignment horizontal="left" vertical="top" wrapText="1"/>
      <protection locked="0" hidden="1"/>
    </xf>
    <xf numFmtId="0" fontId="17" fillId="0" borderId="0" xfId="1" applyFont="1" applyFill="1" applyAlignment="1" applyProtection="1">
      <alignment horizontal="left" vertical="center" wrapText="1"/>
      <protection locked="0" hidden="1"/>
    </xf>
    <xf numFmtId="1" fontId="3" fillId="0" borderId="27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26" fillId="0" borderId="0" xfId="34" applyFont="1" applyFill="1" applyAlignment="1" applyProtection="1">
      <protection hidden="1"/>
    </xf>
    <xf numFmtId="0" fontId="4" fillId="0" borderId="0" xfId="43" applyFont="1" applyFill="1"/>
    <xf numFmtId="0" fontId="3" fillId="0" borderId="0" xfId="43" applyFont="1" applyFill="1"/>
    <xf numFmtId="0" fontId="3" fillId="0" borderId="0" xfId="43" applyFont="1" applyFill="1" applyBorder="1"/>
    <xf numFmtId="0" fontId="4" fillId="0" borderId="0" xfId="43" applyFont="1" applyFill="1" applyAlignment="1">
      <alignment horizontal="center" wrapText="1"/>
    </xf>
    <xf numFmtId="0" fontId="4" fillId="0" borderId="28" xfId="43" applyFont="1" applyFill="1" applyBorder="1" applyAlignment="1">
      <alignment horizontal="center" wrapText="1"/>
    </xf>
    <xf numFmtId="0" fontId="4" fillId="0" borderId="0" xfId="43" applyFont="1" applyFill="1" applyBorder="1" applyAlignment="1">
      <alignment horizontal="center" wrapText="1"/>
    </xf>
    <xf numFmtId="0" fontId="3" fillId="0" borderId="0" xfId="43" applyFont="1" applyFill="1" applyAlignment="1">
      <alignment wrapText="1"/>
    </xf>
    <xf numFmtId="0" fontId="35" fillId="0" borderId="0" xfId="0" applyFont="1" applyFill="1" applyBorder="1" applyAlignment="1">
      <alignment wrapText="1"/>
    </xf>
    <xf numFmtId="0" fontId="3" fillId="0" borderId="0" xfId="43" applyFont="1" applyFill="1" applyBorder="1" applyAlignment="1">
      <alignment wrapText="1"/>
    </xf>
    <xf numFmtId="3" fontId="3" fillId="0" borderId="0" xfId="43" applyNumberFormat="1" applyFont="1" applyFill="1"/>
    <xf numFmtId="3" fontId="3" fillId="0" borderId="0" xfId="43" applyNumberFormat="1" applyFont="1" applyFill="1" applyBorder="1"/>
    <xf numFmtId="0" fontId="36" fillId="0" borderId="0" xfId="0" applyFont="1" applyFill="1" applyBorder="1" applyAlignment="1">
      <alignment wrapText="1"/>
    </xf>
    <xf numFmtId="3" fontId="3" fillId="0" borderId="0" xfId="43" applyNumberFormat="1" applyFont="1" applyFill="1" applyAlignment="1">
      <alignment wrapText="1"/>
    </xf>
    <xf numFmtId="3" fontId="3" fillId="0" borderId="0" xfId="43" applyNumberFormat="1" applyFont="1" applyFill="1" applyBorder="1" applyAlignment="1">
      <alignment wrapText="1"/>
    </xf>
    <xf numFmtId="0" fontId="37" fillId="0" borderId="0" xfId="0" applyFont="1" applyFill="1" applyBorder="1" applyAlignment="1">
      <alignment wrapText="1"/>
    </xf>
    <xf numFmtId="166" fontId="3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43" applyFont="1" applyFill="1" applyAlignment="1">
      <alignment wrapText="1"/>
    </xf>
    <xf numFmtId="3" fontId="4" fillId="0" borderId="29" xfId="43" applyNumberFormat="1" applyFont="1" applyFill="1" applyBorder="1" applyAlignment="1">
      <alignment wrapText="1"/>
    </xf>
    <xf numFmtId="0" fontId="4" fillId="0" borderId="0" xfId="43" applyFont="1" applyFill="1" applyBorder="1" applyAlignment="1">
      <alignment wrapText="1"/>
    </xf>
    <xf numFmtId="0" fontId="36" fillId="0" borderId="0" xfId="0" applyFont="1" applyFill="1" applyBorder="1" applyAlignment="1">
      <alignment vertical="top" wrapText="1"/>
    </xf>
    <xf numFmtId="3" fontId="4" fillId="0" borderId="29" xfId="43" applyNumberFormat="1" applyFont="1" applyFill="1" applyBorder="1"/>
    <xf numFmtId="3" fontId="4" fillId="0" borderId="0" xfId="43" applyNumberFormat="1" applyFont="1" applyFill="1" applyBorder="1"/>
    <xf numFmtId="3" fontId="4" fillId="0" borderId="28" xfId="43" applyNumberFormat="1" applyFont="1" applyFill="1" applyBorder="1"/>
    <xf numFmtId="3" fontId="4" fillId="0" borderId="30" xfId="43" applyNumberFormat="1" applyFont="1" applyFill="1" applyBorder="1"/>
    <xf numFmtId="0" fontId="38" fillId="0" borderId="0" xfId="0" applyFont="1"/>
    <xf numFmtId="166" fontId="38" fillId="0" borderId="0" xfId="0" applyNumberFormat="1" applyFont="1"/>
    <xf numFmtId="166" fontId="3" fillId="0" borderId="0" xfId="0" applyNumberFormat="1" applyFont="1"/>
    <xf numFmtId="0" fontId="3" fillId="0" borderId="0" xfId="0" applyFont="1"/>
    <xf numFmtId="0" fontId="39" fillId="0" borderId="0" xfId="18" applyFont="1" applyFill="1"/>
    <xf numFmtId="0" fontId="7" fillId="0" borderId="0" xfId="18" applyFill="1"/>
    <xf numFmtId="0" fontId="40" fillId="0" borderId="0" xfId="18" applyFont="1" applyFill="1" applyAlignment="1">
      <alignment horizontal="center" wrapText="1"/>
    </xf>
    <xf numFmtId="14" fontId="40" fillId="0" borderId="28" xfId="18" applyNumberFormat="1" applyFont="1" applyFill="1" applyBorder="1" applyAlignment="1">
      <alignment horizontal="center" wrapText="1"/>
    </xf>
    <xf numFmtId="0" fontId="40" fillId="0" borderId="28" xfId="18" applyNumberFormat="1" applyFont="1" applyFill="1" applyBorder="1" applyAlignment="1">
      <alignment horizontal="center" wrapText="1"/>
    </xf>
    <xf numFmtId="0" fontId="41" fillId="0" borderId="0" xfId="18" applyFont="1" applyFill="1" applyAlignment="1">
      <alignment vertical="top" wrapText="1"/>
    </xf>
    <xf numFmtId="3" fontId="41" fillId="0" borderId="0" xfId="18" applyNumberFormat="1" applyFont="1" applyFill="1" applyBorder="1" applyAlignment="1">
      <alignment horizontal="right" wrapText="1"/>
    </xf>
    <xf numFmtId="0" fontId="41" fillId="0" borderId="0" xfId="18" applyFont="1" applyFill="1" applyBorder="1" applyAlignment="1">
      <alignment horizontal="right" wrapText="1"/>
    </xf>
    <xf numFmtId="3" fontId="41" fillId="0" borderId="28" xfId="18" applyNumberFormat="1" applyFont="1" applyFill="1" applyBorder="1" applyAlignment="1">
      <alignment horizontal="right"/>
    </xf>
    <xf numFmtId="0" fontId="40" fillId="0" borderId="0" xfId="18" applyFont="1" applyFill="1" applyAlignment="1">
      <alignment vertical="top" wrapText="1"/>
    </xf>
    <xf numFmtId="3" fontId="40" fillId="0" borderId="30" xfId="18" applyNumberFormat="1" applyFont="1" applyFill="1" applyBorder="1" applyAlignment="1">
      <alignment horizontal="right" wrapText="1"/>
    </xf>
    <xf numFmtId="0" fontId="40" fillId="0" borderId="0" xfId="18" applyFont="1" applyFill="1" applyAlignment="1">
      <alignment horizontal="right" wrapText="1"/>
    </xf>
    <xf numFmtId="14" fontId="40" fillId="0" borderId="28" xfId="18" applyNumberFormat="1" applyFont="1" applyFill="1" applyBorder="1" applyAlignment="1">
      <alignment horizontal="center"/>
    </xf>
    <xf numFmtId="0" fontId="40" fillId="0" borderId="0" xfId="18" applyFont="1" applyFill="1" applyAlignment="1">
      <alignment horizontal="center"/>
    </xf>
    <xf numFmtId="0" fontId="40" fillId="0" borderId="28" xfId="18" applyFont="1" applyFill="1" applyBorder="1" applyAlignment="1">
      <alignment horizontal="center"/>
    </xf>
    <xf numFmtId="0" fontId="41" fillId="0" borderId="0" xfId="18" applyFont="1" applyFill="1"/>
    <xf numFmtId="3" fontId="41" fillId="0" borderId="0" xfId="18" applyNumberFormat="1" applyFont="1" applyFill="1"/>
    <xf numFmtId="3" fontId="41" fillId="0" borderId="0" xfId="18" applyNumberFormat="1" applyFont="1" applyFill="1" applyAlignment="1">
      <alignment horizontal="right"/>
    </xf>
    <xf numFmtId="0" fontId="27" fillId="0" borderId="0" xfId="18" applyFont="1" applyFill="1"/>
    <xf numFmtId="0" fontId="40" fillId="0" borderId="0" xfId="18" applyFont="1" applyFill="1"/>
    <xf numFmtId="3" fontId="40" fillId="0" borderId="30" xfId="18" applyNumberFormat="1" applyFont="1" applyFill="1" applyBorder="1"/>
    <xf numFmtId="3" fontId="40" fillId="0" borderId="29" xfId="18" applyNumberFormat="1" applyFont="1" applyFill="1" applyBorder="1"/>
    <xf numFmtId="0" fontId="7" fillId="0" borderId="0" xfId="18" applyFont="1" applyFill="1"/>
    <xf numFmtId="0" fontId="41" fillId="8" borderId="0" xfId="18" applyFont="1" applyFill="1"/>
    <xf numFmtId="0" fontId="40" fillId="0" borderId="0" xfId="18" applyNumberFormat="1" applyFont="1" applyFill="1" applyAlignment="1">
      <alignment horizontal="center" wrapText="1"/>
    </xf>
    <xf numFmtId="3" fontId="41" fillId="0" borderId="0" xfId="18" applyNumberFormat="1" applyFont="1" applyFill="1" applyAlignment="1">
      <alignment wrapText="1"/>
    </xf>
    <xf numFmtId="3" fontId="41" fillId="0" borderId="30" xfId="18" applyNumberFormat="1" applyFont="1" applyFill="1" applyBorder="1" applyAlignment="1">
      <alignment wrapText="1"/>
    </xf>
    <xf numFmtId="3" fontId="7" fillId="0" borderId="0" xfId="18" applyNumberFormat="1" applyFill="1" applyAlignment="1">
      <alignment wrapText="1"/>
    </xf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/>
    <xf numFmtId="0" fontId="17" fillId="0" borderId="0" xfId="1" applyFont="1" applyFill="1" applyAlignment="1" applyProtection="1">
      <alignment horizontal="right" wrapText="1"/>
      <protection locked="0" hidden="1"/>
    </xf>
    <xf numFmtId="0" fontId="17" fillId="9" borderId="0" xfId="0" applyFont="1" applyFill="1" applyAlignment="1">
      <alignment horizontal="left" vertical="center"/>
    </xf>
    <xf numFmtId="0" fontId="44" fillId="9" borderId="0" xfId="0" applyFont="1" applyFill="1" applyAlignment="1"/>
    <xf numFmtId="0" fontId="17" fillId="9" borderId="0" xfId="0" applyFont="1" applyFill="1" applyAlignment="1">
      <alignment horizontal="right" vertical="top"/>
    </xf>
    <xf numFmtId="0" fontId="17" fillId="9" borderId="0" xfId="0" applyFont="1" applyFill="1" applyAlignment="1">
      <alignment horizontal="left" vertical="top"/>
    </xf>
    <xf numFmtId="0" fontId="17" fillId="9" borderId="0" xfId="0" applyFont="1" applyFill="1" applyAlignment="1">
      <alignment wrapText="1"/>
    </xf>
    <xf numFmtId="0" fontId="17" fillId="9" borderId="0" xfId="0" applyFont="1" applyFill="1" applyAlignment="1">
      <alignment horizontal="left"/>
    </xf>
    <xf numFmtId="0" fontId="44" fillId="9" borderId="0" xfId="0" applyFont="1" applyFill="1" applyAlignment="1">
      <alignment wrapText="1"/>
    </xf>
    <xf numFmtId="0" fontId="45" fillId="9" borderId="0" xfId="0" applyFont="1" applyFill="1" applyAlignment="1">
      <alignment vertical="center"/>
    </xf>
    <xf numFmtId="0" fontId="46" fillId="9" borderId="0" xfId="0" applyFont="1" applyFill="1" applyAlignment="1">
      <alignment horizontal="center" vertical="center"/>
    </xf>
    <xf numFmtId="0" fontId="45" fillId="9" borderId="0" xfId="0" applyFont="1" applyFill="1" applyAlignment="1"/>
    <xf numFmtId="0" fontId="47" fillId="9" borderId="0" xfId="0" applyFont="1" applyFill="1"/>
    <xf numFmtId="0" fontId="45" fillId="9" borderId="34" xfId="0" applyFont="1" applyFill="1" applyBorder="1"/>
    <xf numFmtId="4" fontId="44" fillId="9" borderId="34" xfId="0" applyNumberFormat="1" applyFont="1" applyFill="1" applyBorder="1" applyAlignment="1">
      <alignment horizontal="right"/>
    </xf>
    <xf numFmtId="0" fontId="47" fillId="9" borderId="0" xfId="0" applyFont="1" applyFill="1" applyAlignment="1">
      <alignment horizontal="left"/>
    </xf>
    <xf numFmtId="0" fontId="47" fillId="9" borderId="0" xfId="0" applyFont="1" applyFill="1" applyBorder="1"/>
    <xf numFmtId="3" fontId="47" fillId="9" borderId="0" xfId="0" applyNumberFormat="1" applyFont="1" applyFill="1"/>
    <xf numFmtId="0" fontId="44" fillId="9" borderId="0" xfId="0" applyFont="1" applyFill="1" applyAlignment="1">
      <alignment vertical="center"/>
    </xf>
    <xf numFmtId="0" fontId="19" fillId="9" borderId="0" xfId="0" applyFont="1" applyFill="1" applyAlignment="1">
      <alignment vertical="center" wrapText="1"/>
    </xf>
    <xf numFmtId="1" fontId="17" fillId="9" borderId="28" xfId="0" applyNumberFormat="1" applyFont="1" applyFill="1" applyBorder="1" applyAlignment="1">
      <alignment horizontal="left" wrapText="1"/>
    </xf>
    <xf numFmtId="0" fontId="44" fillId="9" borderId="0" xfId="0" applyFont="1" applyFill="1" applyBorder="1" applyAlignment="1">
      <alignment vertical="center"/>
    </xf>
    <xf numFmtId="0" fontId="17" fillId="9" borderId="0" xfId="0" applyFont="1" applyFill="1" applyAlignment="1">
      <alignment horizontal="left" wrapText="1"/>
    </xf>
    <xf numFmtId="1" fontId="17" fillId="9" borderId="0" xfId="0" applyNumberFormat="1" applyFont="1" applyFill="1" applyAlignment="1">
      <alignment horizontal="center" wrapText="1"/>
    </xf>
    <xf numFmtId="0" fontId="19" fillId="9" borderId="0" xfId="0" applyFont="1" applyFill="1" applyAlignment="1">
      <alignment wrapText="1"/>
    </xf>
    <xf numFmtId="0" fontId="44" fillId="9" borderId="0" xfId="0" applyFont="1" applyFill="1" applyBorder="1" applyAlignment="1"/>
    <xf numFmtId="0" fontId="19" fillId="9" borderId="0" xfId="0" applyFont="1" applyFill="1" applyAlignment="1">
      <alignment horizontal="left" wrapText="1"/>
    </xf>
    <xf numFmtId="0" fontId="37" fillId="9" borderId="0" xfId="0" applyFont="1" applyFill="1" applyAlignment="1">
      <alignment horizontal="left" wrapText="1"/>
    </xf>
    <xf numFmtId="0" fontId="47" fillId="0" borderId="0" xfId="0" applyFont="1"/>
    <xf numFmtId="0" fontId="17" fillId="0" borderId="0" xfId="0" applyFont="1" applyFill="1" applyAlignment="1">
      <alignment horizontal="left" vertical="center"/>
    </xf>
    <xf numFmtId="0" fontId="44" fillId="0" borderId="0" xfId="0" applyFont="1" applyFill="1" applyAlignment="1"/>
    <xf numFmtId="0" fontId="17" fillId="0" borderId="0" xfId="0" applyFont="1" applyFill="1" applyAlignment="1">
      <alignment horizontal="right" vertical="top"/>
    </xf>
    <xf numFmtId="0" fontId="47" fillId="0" borderId="0" xfId="0" applyFont="1" applyFill="1"/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wrapText="1"/>
    </xf>
    <xf numFmtId="0" fontId="44" fillId="0" borderId="0" xfId="47" applyFont="1" applyFill="1"/>
    <xf numFmtId="0" fontId="46" fillId="0" borderId="0" xfId="47" applyFont="1" applyFill="1" applyBorder="1"/>
    <xf numFmtId="4" fontId="44" fillId="0" borderId="0" xfId="47" applyNumberFormat="1" applyFont="1" applyFill="1"/>
    <xf numFmtId="0" fontId="45" fillId="0" borderId="34" xfId="47" applyFont="1" applyFill="1" applyBorder="1" applyAlignment="1">
      <alignment horizontal="center"/>
    </xf>
    <xf numFmtId="4" fontId="45" fillId="0" borderId="34" xfId="47" applyNumberFormat="1" applyFont="1" applyFill="1" applyBorder="1" applyAlignment="1">
      <alignment horizontal="center"/>
    </xf>
    <xf numFmtId="0" fontId="44" fillId="0" borderId="34" xfId="47" applyFont="1" applyFill="1" applyBorder="1"/>
    <xf numFmtId="0" fontId="44" fillId="0" borderId="34" xfId="46" applyNumberFormat="1" applyFont="1" applyBorder="1" applyAlignment="1">
      <alignment horizontal="left" vertical="top" wrapText="1"/>
    </xf>
    <xf numFmtId="14" fontId="44" fillId="0" borderId="34" xfId="47" applyNumberFormat="1" applyFont="1" applyFill="1" applyBorder="1"/>
    <xf numFmtId="0" fontId="46" fillId="0" borderId="34" xfId="47" applyFont="1" applyFill="1" applyBorder="1"/>
    <xf numFmtId="4" fontId="48" fillId="0" borderId="0" xfId="47" applyNumberFormat="1" applyFont="1" applyFill="1" applyBorder="1"/>
    <xf numFmtId="4" fontId="46" fillId="0" borderId="0" xfId="47" applyNumberFormat="1" applyFont="1" applyFill="1" applyBorder="1"/>
    <xf numFmtId="3" fontId="44" fillId="0" borderId="34" xfId="46" applyNumberFormat="1" applyFont="1" applyBorder="1" applyAlignment="1">
      <alignment horizontal="right" vertical="top"/>
    </xf>
    <xf numFmtId="14" fontId="44" fillId="0" borderId="2" xfId="47" applyNumberFormat="1" applyFont="1" applyFill="1" applyBorder="1"/>
    <xf numFmtId="0" fontId="44" fillId="0" borderId="2" xfId="47" applyFont="1" applyFill="1" applyBorder="1"/>
    <xf numFmtId="0" fontId="44" fillId="0" borderId="2" xfId="46" applyNumberFormat="1" applyFont="1" applyBorder="1" applyAlignment="1">
      <alignment horizontal="left" vertical="top" wrapText="1"/>
    </xf>
    <xf numFmtId="3" fontId="44" fillId="0" borderId="2" xfId="46" applyNumberFormat="1" applyFont="1" applyBorder="1" applyAlignment="1">
      <alignment horizontal="right" vertical="top"/>
    </xf>
    <xf numFmtId="0" fontId="46" fillId="0" borderId="2" xfId="47" applyFont="1" applyFill="1" applyBorder="1"/>
    <xf numFmtId="0" fontId="49" fillId="0" borderId="0" xfId="0" applyFont="1" applyFill="1"/>
    <xf numFmtId="4" fontId="49" fillId="0" borderId="0" xfId="0" applyNumberFormat="1" applyFont="1" applyFill="1"/>
    <xf numFmtId="0" fontId="17" fillId="4" borderId="28" xfId="0" applyFont="1" applyFill="1" applyBorder="1" applyAlignment="1">
      <alignment vertical="center" wrapText="1"/>
    </xf>
    <xf numFmtId="0" fontId="17" fillId="9" borderId="35" xfId="0" applyFont="1" applyFill="1" applyBorder="1" applyAlignment="1">
      <alignment horizontal="center" vertical="top" wrapText="1"/>
    </xf>
    <xf numFmtId="0" fontId="17" fillId="9" borderId="35" xfId="0" applyFont="1" applyFill="1" applyBorder="1" applyAlignment="1">
      <alignment vertical="top" wrapText="1"/>
    </xf>
    <xf numFmtId="0" fontId="17" fillId="9" borderId="28" xfId="0" applyFont="1" applyFill="1" applyBorder="1" applyAlignment="1">
      <alignment vertical="center" wrapText="1"/>
    </xf>
    <xf numFmtId="0" fontId="37" fillId="9" borderId="0" xfId="0" applyFont="1" applyFill="1" applyAlignment="1">
      <alignment horizontal="center" wrapText="1"/>
    </xf>
    <xf numFmtId="0" fontId="3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0" fillId="0" borderId="0" xfId="45"/>
    <xf numFmtId="0" fontId="3" fillId="0" borderId="0" xfId="0" applyNumberFormat="1" applyFont="1" applyAlignment="1">
      <alignment horizontal="center" wrapText="1"/>
    </xf>
    <xf numFmtId="0" fontId="3" fillId="0" borderId="10" xfId="45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3" fillId="0" borderId="0" xfId="0" applyNumberFormat="1" applyFont="1" applyAlignment="1">
      <alignment horizontal="center"/>
    </xf>
    <xf numFmtId="0" fontId="3" fillId="0" borderId="7" xfId="45" applyNumberFormat="1" applyFont="1" applyBorder="1" applyAlignment="1">
      <alignment horizontal="center"/>
    </xf>
    <xf numFmtId="0" fontId="3" fillId="0" borderId="1" xfId="45" applyNumberFormat="1" applyFont="1" applyBorder="1" applyAlignment="1">
      <alignment horizontal="center"/>
    </xf>
    <xf numFmtId="0" fontId="3" fillId="0" borderId="8" xfId="45" applyNumberFormat="1" applyFont="1" applyBorder="1" applyAlignment="1">
      <alignment horizontal="center"/>
    </xf>
    <xf numFmtId="0" fontId="3" fillId="0" borderId="36" xfId="45" applyNumberFormat="1" applyFont="1" applyBorder="1" applyAlignment="1">
      <alignment horizontal="center"/>
    </xf>
    <xf numFmtId="0" fontId="3" fillId="10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4" fillId="0" borderId="38" xfId="45" applyNumberFormat="1" applyFont="1" applyBorder="1" applyAlignment="1">
      <alignment horizontal="left" vertical="top"/>
    </xf>
    <xf numFmtId="165" fontId="4" fillId="0" borderId="11" xfId="45" applyNumberFormat="1" applyFont="1" applyBorder="1" applyAlignment="1">
      <alignment horizontal="right" vertical="top" wrapText="1"/>
    </xf>
    <xf numFmtId="0" fontId="4" fillId="0" borderId="11" xfId="45" applyNumberFormat="1" applyFont="1" applyBorder="1" applyAlignment="1">
      <alignment horizontal="right" vertical="top" wrapText="1"/>
    </xf>
    <xf numFmtId="0" fontId="4" fillId="0" borderId="12" xfId="45" applyNumberFormat="1" applyFont="1" applyBorder="1" applyAlignment="1">
      <alignment horizontal="right" vertical="top" wrapText="1"/>
    </xf>
    <xf numFmtId="0" fontId="0" fillId="0" borderId="13" xfId="0" applyFont="1" applyBorder="1" applyAlignment="1">
      <alignment horizontal="left"/>
    </xf>
    <xf numFmtId="0" fontId="3" fillId="0" borderId="26" xfId="48" applyFont="1" applyBorder="1" applyAlignment="1">
      <alignment horizontal="left"/>
    </xf>
    <xf numFmtId="0" fontId="3" fillId="0" borderId="39" xfId="48" applyFont="1" applyBorder="1" applyAlignment="1">
      <alignment horizontal="left"/>
    </xf>
    <xf numFmtId="0" fontId="21" fillId="5" borderId="0" xfId="0" applyFont="1" applyFill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0" fontId="0" fillId="0" borderId="0" xfId="0" applyFill="1"/>
    <xf numFmtId="0" fontId="18" fillId="0" borderId="0" xfId="1" applyFont="1" applyFill="1" applyAlignment="1" applyProtection="1">
      <alignment horizontal="centerContinuous"/>
      <protection locked="0" hidden="1"/>
    </xf>
    <xf numFmtId="0" fontId="19" fillId="0" borderId="0" xfId="1" applyFont="1" applyFill="1" applyAlignment="1" applyProtection="1">
      <alignment horizontal="centerContinuous"/>
      <protection locked="0" hidden="1"/>
    </xf>
    <xf numFmtId="0" fontId="17" fillId="0" borderId="18" xfId="1" applyFont="1" applyFill="1" applyBorder="1" applyAlignment="1" applyProtection="1">
      <alignment horizontal="left" wrapText="1"/>
      <protection locked="0" hidden="1"/>
    </xf>
    <xf numFmtId="3" fontId="19" fillId="0" borderId="16" xfId="1" applyNumberFormat="1" applyFont="1" applyFill="1" applyBorder="1" applyAlignment="1" applyProtection="1">
      <alignment horizontal="right" vertical="center" wrapText="1"/>
      <protection locked="0" hidden="1"/>
    </xf>
    <xf numFmtId="3" fontId="17" fillId="0" borderId="16" xfId="1" applyNumberFormat="1" applyFont="1" applyFill="1" applyBorder="1" applyAlignment="1" applyProtection="1">
      <alignment horizontal="left" vertical="center" wrapText="1"/>
      <protection locked="0" hidden="1"/>
    </xf>
    <xf numFmtId="3" fontId="17" fillId="0" borderId="16" xfId="1" applyNumberFormat="1" applyFont="1" applyFill="1" applyBorder="1" applyAlignment="1" applyProtection="1">
      <alignment horizontal="center" vertical="center" wrapText="1"/>
      <protection locked="0" hidden="1"/>
    </xf>
    <xf numFmtId="3" fontId="17" fillId="0" borderId="16" xfId="1" applyNumberFormat="1" applyFont="1" applyFill="1" applyBorder="1" applyAlignment="1" applyProtection="1">
      <alignment horizontal="right" vertical="center" wrapText="1"/>
      <protection locked="0" hidden="1"/>
    </xf>
    <xf numFmtId="3" fontId="19" fillId="0" borderId="16" xfId="1" applyNumberFormat="1" applyFont="1" applyFill="1" applyBorder="1" applyAlignment="1" applyProtection="1">
      <alignment horizontal="left" vertical="center" wrapText="1"/>
      <protection locked="0" hidden="1"/>
    </xf>
    <xf numFmtId="3" fontId="19" fillId="0" borderId="16" xfId="1" applyNumberFormat="1" applyFont="1" applyFill="1" applyBorder="1" applyAlignment="1" applyProtection="1">
      <alignment horizontal="center" vertical="center" wrapText="1"/>
      <protection locked="0" hidden="1"/>
    </xf>
    <xf numFmtId="3" fontId="9" fillId="0" borderId="0" xfId="1" applyNumberFormat="1" applyFont="1" applyFill="1" applyAlignment="1" applyProtection="1">
      <alignment horizontal="left" wrapText="1"/>
      <protection locked="0" hidden="1"/>
    </xf>
    <xf numFmtId="0" fontId="4" fillId="0" borderId="0" xfId="45" applyNumberFormat="1" applyFont="1" applyAlignment="1">
      <alignment horizontal="left"/>
    </xf>
    <xf numFmtId="0" fontId="4" fillId="3" borderId="40" xfId="45" applyNumberFormat="1" applyFont="1" applyFill="1" applyBorder="1" applyAlignment="1">
      <alignment horizontal="left" vertical="top" wrapText="1"/>
    </xf>
    <xf numFmtId="165" fontId="4" fillId="3" borderId="41" xfId="45" applyNumberFormat="1" applyFont="1" applyFill="1" applyBorder="1" applyAlignment="1">
      <alignment horizontal="right" vertical="top" wrapText="1"/>
    </xf>
    <xf numFmtId="0" fontId="4" fillId="3" borderId="41" xfId="45" applyNumberFormat="1" applyFont="1" applyFill="1" applyBorder="1" applyAlignment="1">
      <alignment horizontal="right" vertical="top" wrapText="1"/>
    </xf>
    <xf numFmtId="0" fontId="4" fillId="3" borderId="42" xfId="45" applyNumberFormat="1" applyFont="1" applyFill="1" applyBorder="1" applyAlignment="1">
      <alignment horizontal="right" vertical="top" wrapText="1"/>
    </xf>
    <xf numFmtId="0" fontId="3" fillId="3" borderId="40" xfId="45" applyNumberFormat="1" applyFont="1" applyFill="1" applyBorder="1" applyAlignment="1">
      <alignment horizontal="left" vertical="top" wrapText="1" indent="2"/>
    </xf>
    <xf numFmtId="165" fontId="3" fillId="3" borderId="41" xfId="45" applyNumberFormat="1" applyFont="1" applyFill="1" applyBorder="1" applyAlignment="1">
      <alignment horizontal="right" vertical="top" wrapText="1"/>
    </xf>
    <xf numFmtId="0" fontId="3" fillId="3" borderId="41" xfId="45" applyNumberFormat="1" applyFont="1" applyFill="1" applyBorder="1" applyAlignment="1">
      <alignment horizontal="right" vertical="top" wrapText="1"/>
    </xf>
    <xf numFmtId="0" fontId="3" fillId="3" borderId="42" xfId="45" applyNumberFormat="1" applyFont="1" applyFill="1" applyBorder="1" applyAlignment="1">
      <alignment horizontal="right" vertical="top" wrapText="1"/>
    </xf>
    <xf numFmtId="0" fontId="3" fillId="2" borderId="40" xfId="45" applyNumberFormat="1" applyFont="1" applyFill="1" applyBorder="1" applyAlignment="1">
      <alignment horizontal="left" vertical="top" wrapText="1" indent="3"/>
    </xf>
    <xf numFmtId="165" fontId="3" fillId="2" borderId="41" xfId="45" applyNumberFormat="1" applyFont="1" applyFill="1" applyBorder="1" applyAlignment="1">
      <alignment horizontal="right" vertical="top" wrapText="1"/>
    </xf>
    <xf numFmtId="0" fontId="3" fillId="2" borderId="41" xfId="45" applyNumberFormat="1" applyFont="1" applyFill="1" applyBorder="1" applyAlignment="1">
      <alignment horizontal="right" vertical="top" wrapText="1"/>
    </xf>
    <xf numFmtId="0" fontId="3" fillId="2" borderId="42" xfId="45" applyNumberFormat="1" applyFont="1" applyFill="1" applyBorder="1" applyAlignment="1">
      <alignment horizontal="right" vertical="top" wrapText="1"/>
    </xf>
    <xf numFmtId="3" fontId="44" fillId="9" borderId="0" xfId="0" applyNumberFormat="1" applyFont="1" applyFill="1" applyBorder="1"/>
    <xf numFmtId="0" fontId="17" fillId="9" borderId="28" xfId="0" applyFont="1" applyFill="1" applyBorder="1" applyAlignment="1">
      <alignment horizontal="left" vertical="center"/>
    </xf>
    <xf numFmtId="0" fontId="17" fillId="4" borderId="28" xfId="0" applyFont="1" applyFill="1" applyBorder="1" applyAlignment="1">
      <alignment horizontal="left" vertical="center"/>
    </xf>
    <xf numFmtId="0" fontId="0" fillId="0" borderId="0" xfId="0"/>
    <xf numFmtId="0" fontId="17" fillId="0" borderId="0" xfId="1" applyFont="1" applyFill="1" applyAlignment="1" applyProtection="1">
      <alignment horizontal="right" wrapText="1"/>
      <protection locked="0" hidden="1"/>
    </xf>
    <xf numFmtId="0" fontId="17" fillId="0" borderId="0" xfId="1" applyFont="1" applyFill="1" applyAlignment="1" applyProtection="1">
      <alignment horizontal="right"/>
      <protection locked="0" hidden="1"/>
    </xf>
    <xf numFmtId="0" fontId="19" fillId="0" borderId="0" xfId="1" applyFont="1" applyFill="1" applyAlignment="1" applyProtection="1">
      <alignment horizontal="right"/>
      <protection locked="0" hidden="1"/>
    </xf>
    <xf numFmtId="0" fontId="17" fillId="0" borderId="0" xfId="1" applyFont="1" applyFill="1" applyAlignment="1" applyProtection="1">
      <alignment horizontal="left" vertical="center"/>
      <protection locked="0" hidden="1"/>
    </xf>
    <xf numFmtId="0" fontId="17" fillId="0" borderId="0" xfId="1" applyFont="1" applyFill="1" applyAlignment="1" applyProtection="1">
      <protection locked="0" hidden="1"/>
    </xf>
    <xf numFmtId="0" fontId="19" fillId="0" borderId="0" xfId="1" applyFont="1" applyFill="1" applyAlignment="1" applyProtection="1">
      <protection locked="0" hidden="1"/>
    </xf>
    <xf numFmtId="0" fontId="0" fillId="0" borderId="0" xfId="0"/>
    <xf numFmtId="0" fontId="44" fillId="9" borderId="31" xfId="0" applyFont="1" applyFill="1" applyBorder="1" applyAlignment="1">
      <alignment horizontal="left"/>
    </xf>
    <xf numFmtId="0" fontId="44" fillId="9" borderId="32" xfId="0" applyFont="1" applyFill="1" applyBorder="1" applyAlignment="1">
      <alignment horizontal="left"/>
    </xf>
    <xf numFmtId="0" fontId="44" fillId="9" borderId="33" xfId="0" applyFont="1" applyFill="1" applyBorder="1" applyAlignment="1">
      <alignment horizontal="left"/>
    </xf>
    <xf numFmtId="0" fontId="17" fillId="0" borderId="0" xfId="1" applyFont="1" applyFill="1" applyAlignment="1" applyProtection="1">
      <alignment vertical="center" wrapText="1"/>
      <protection locked="0" hidden="1"/>
    </xf>
    <xf numFmtId="0" fontId="17" fillId="0" borderId="0" xfId="1" applyFont="1" applyFill="1" applyAlignment="1" applyProtection="1">
      <alignment vertical="center"/>
      <protection locked="0" hidden="1"/>
    </xf>
    <xf numFmtId="0" fontId="17" fillId="9" borderId="0" xfId="0" applyFont="1" applyFill="1" applyAlignment="1"/>
    <xf numFmtId="0" fontId="47" fillId="9" borderId="0" xfId="0" applyFont="1" applyFill="1" applyAlignment="1">
      <alignment horizontal="right"/>
    </xf>
    <xf numFmtId="0" fontId="44" fillId="9" borderId="0" xfId="0" applyFont="1" applyFill="1" applyBorder="1" applyAlignment="1">
      <alignment horizontal="left"/>
    </xf>
    <xf numFmtId="0" fontId="50" fillId="9" borderId="0" xfId="0" applyFont="1" applyFill="1"/>
    <xf numFmtId="0" fontId="44" fillId="0" borderId="0" xfId="47" applyFont="1" applyFill="1" applyAlignment="1">
      <alignment horizontal="right"/>
    </xf>
    <xf numFmtId="3" fontId="46" fillId="0" borderId="2" xfId="47" applyNumberFormat="1" applyFont="1" applyFill="1" applyBorder="1"/>
    <xf numFmtId="3" fontId="46" fillId="0" borderId="34" xfId="47" applyNumberFormat="1" applyFont="1" applyFill="1" applyBorder="1"/>
    <xf numFmtId="3" fontId="44" fillId="9" borderId="34" xfId="0" applyNumberFormat="1" applyFont="1" applyFill="1" applyBorder="1" applyAlignment="1">
      <alignment horizontal="right"/>
    </xf>
    <xf numFmtId="1" fontId="5" fillId="0" borderId="43" xfId="50" applyNumberFormat="1" applyBorder="1" applyAlignment="1">
      <alignment horizontal="left" vertical="top"/>
    </xf>
    <xf numFmtId="0" fontId="5" fillId="0" borderId="43" xfId="50" applyBorder="1" applyAlignment="1">
      <alignment horizontal="left" vertical="top"/>
    </xf>
    <xf numFmtId="0" fontId="0" fillId="0" borderId="0" xfId="0" applyFill="1" applyAlignment="1"/>
    <xf numFmtId="0" fontId="7" fillId="0" borderId="2" xfId="1" applyFont="1" applyBorder="1" applyAlignment="1" applyProtection="1">
      <alignment horizontal="left"/>
      <protection locked="0" hidden="1"/>
    </xf>
    <xf numFmtId="0" fontId="7" fillId="0" borderId="2" xfId="1" applyFont="1" applyFill="1" applyBorder="1" applyAlignment="1" applyProtection="1">
      <alignment horizontal="left"/>
      <protection locked="0" hidden="1"/>
    </xf>
    <xf numFmtId="1" fontId="3" fillId="0" borderId="40" xfId="0" applyNumberFormat="1" applyFont="1" applyBorder="1" applyAlignment="1">
      <alignment horizontal="left" vertical="top" wrapText="1"/>
    </xf>
    <xf numFmtId="0" fontId="3" fillId="0" borderId="41" xfId="0" applyNumberFormat="1" applyFont="1" applyBorder="1" applyAlignment="1">
      <alignment horizontal="left" vertical="top" wrapText="1"/>
    </xf>
    <xf numFmtId="1" fontId="15" fillId="2" borderId="44" xfId="33" applyNumberFormat="1" applyFont="1" applyFill="1" applyBorder="1" applyAlignment="1">
      <alignment horizontal="left" vertical="top"/>
    </xf>
    <xf numFmtId="0" fontId="15" fillId="2" borderId="44" xfId="33" applyNumberFormat="1" applyFont="1" applyFill="1" applyBorder="1" applyAlignment="1">
      <alignment horizontal="left" vertical="top"/>
    </xf>
    <xf numFmtId="4" fontId="7" fillId="6" borderId="2" xfId="1" applyNumberFormat="1" applyFont="1" applyFill="1" applyBorder="1" applyProtection="1">
      <protection locked="0" hidden="1"/>
    </xf>
    <xf numFmtId="0" fontId="51" fillId="0" borderId="0" xfId="0" applyFont="1"/>
    <xf numFmtId="3" fontId="51" fillId="0" borderId="0" xfId="0" applyNumberFormat="1" applyFont="1" applyAlignment="1">
      <alignment horizontal="right"/>
    </xf>
    <xf numFmtId="0" fontId="51" fillId="0" borderId="0" xfId="0" applyFont="1" applyAlignment="1">
      <alignment horizontal="right"/>
    </xf>
    <xf numFmtId="3" fontId="51" fillId="0" borderId="45" xfId="0" applyNumberFormat="1" applyFont="1" applyBorder="1" applyAlignment="1">
      <alignment horizontal="right"/>
    </xf>
    <xf numFmtId="4" fontId="51" fillId="0" borderId="0" xfId="0" applyNumberFormat="1" applyFont="1" applyAlignment="1">
      <alignment horizontal="right"/>
    </xf>
    <xf numFmtId="0" fontId="17" fillId="0" borderId="0" xfId="1" applyFont="1" applyFill="1" applyAlignment="1" applyProtection="1">
      <alignment horizontal="left" vertical="top" wrapText="1"/>
      <protection locked="0" hidden="1"/>
    </xf>
    <xf numFmtId="0" fontId="17" fillId="0" borderId="0" xfId="1" applyFont="1" applyFill="1" applyAlignment="1" applyProtection="1">
      <alignment horizontal="right" wrapText="1"/>
      <protection locked="0" hidden="1"/>
    </xf>
    <xf numFmtId="0" fontId="19" fillId="0" borderId="0" xfId="1" applyFont="1" applyFill="1" applyAlignment="1" applyProtection="1">
      <alignment horizontal="right" wrapText="1"/>
      <protection locked="0" hidden="1"/>
    </xf>
    <xf numFmtId="0" fontId="17" fillId="0" borderId="14" xfId="1" applyFont="1" applyFill="1" applyBorder="1" applyAlignment="1" applyProtection="1">
      <alignment horizontal="left" vertical="center" wrapText="1"/>
      <protection locked="0" hidden="1"/>
    </xf>
    <xf numFmtId="0" fontId="17" fillId="0" borderId="15" xfId="1" applyFont="1" applyFill="1" applyBorder="1" applyAlignment="1" applyProtection="1">
      <alignment horizontal="left" vertical="center" wrapText="1"/>
      <protection locked="0" hidden="1"/>
    </xf>
    <xf numFmtId="0" fontId="18" fillId="0" borderId="0" xfId="1" applyFont="1" applyFill="1" applyAlignment="1" applyProtection="1">
      <alignment horizontal="center" wrapText="1"/>
      <protection locked="0" hidden="1"/>
    </xf>
    <xf numFmtId="0" fontId="19" fillId="0" borderId="0" xfId="1" applyFont="1" applyFill="1" applyAlignment="1" applyProtection="1">
      <alignment horizontal="center" wrapText="1"/>
      <protection locked="0" hidden="1"/>
    </xf>
    <xf numFmtId="0" fontId="19" fillId="0" borderId="14" xfId="1" applyFont="1" applyFill="1" applyBorder="1" applyAlignment="1" applyProtection="1">
      <alignment horizontal="center" vertical="center" wrapText="1"/>
      <protection locked="0" hidden="1"/>
    </xf>
    <xf numFmtId="0" fontId="0" fillId="0" borderId="15" xfId="0" applyFill="1" applyBorder="1"/>
    <xf numFmtId="0" fontId="19" fillId="0" borderId="24" xfId="1" applyFont="1" applyFill="1" applyBorder="1" applyAlignment="1" applyProtection="1">
      <alignment horizontal="center" vertical="center" wrapText="1"/>
      <protection locked="0" hidden="1"/>
    </xf>
    <xf numFmtId="0" fontId="0" fillId="0" borderId="19" xfId="0" applyBorder="1"/>
    <xf numFmtId="0" fontId="0" fillId="0" borderId="25" xfId="0" applyBorder="1"/>
    <xf numFmtId="0" fontId="19" fillId="0" borderId="14" xfId="1" applyFont="1" applyFill="1" applyBorder="1" applyAlignment="1" applyProtection="1">
      <alignment horizontal="left" vertical="center" wrapText="1"/>
      <protection locked="0" hidden="1"/>
    </xf>
    <xf numFmtId="0" fontId="19" fillId="0" borderId="15" xfId="1" applyFont="1" applyFill="1" applyBorder="1" applyAlignment="1" applyProtection="1">
      <alignment horizontal="left" vertical="center" wrapText="1"/>
      <protection locked="0" hidden="1"/>
    </xf>
    <xf numFmtId="0" fontId="19" fillId="0" borderId="22" xfId="1" applyFont="1" applyFill="1" applyBorder="1" applyAlignment="1" applyProtection="1">
      <alignment horizontal="center" vertical="center" wrapText="1"/>
      <protection locked="0" hidden="1"/>
    </xf>
    <xf numFmtId="0" fontId="0" fillId="0" borderId="0" xfId="0"/>
    <xf numFmtId="0" fontId="0" fillId="0" borderId="23" xfId="0" applyBorder="1"/>
    <xf numFmtId="0" fontId="17" fillId="0" borderId="19" xfId="1" applyFont="1" applyFill="1" applyBorder="1" applyAlignment="1" applyProtection="1">
      <alignment horizontal="left" wrapText="1"/>
      <protection locked="0" hidden="1"/>
    </xf>
    <xf numFmtId="0" fontId="17" fillId="0" borderId="18" xfId="1" applyFont="1" applyFill="1" applyBorder="1" applyAlignment="1" applyProtection="1">
      <alignment horizontal="left" wrapText="1"/>
      <protection locked="0" hidden="1"/>
    </xf>
    <xf numFmtId="0" fontId="17" fillId="0" borderId="0" xfId="1" applyFont="1" applyFill="1" applyAlignment="1" applyProtection="1">
      <alignment horizontal="left" vertical="center" wrapText="1"/>
      <protection locked="0" hidden="1"/>
    </xf>
    <xf numFmtId="0" fontId="17" fillId="0" borderId="17" xfId="1" applyFont="1" applyFill="1" applyBorder="1" applyAlignment="1" applyProtection="1">
      <alignment horizontal="left" vertical="center" wrapText="1"/>
      <protection locked="0" hidden="1"/>
    </xf>
    <xf numFmtId="3" fontId="17" fillId="0" borderId="14" xfId="1" applyNumberFormat="1" applyFont="1" applyFill="1" applyBorder="1" applyAlignment="1" applyProtection="1">
      <alignment horizontal="left" vertical="center" wrapText="1"/>
      <protection locked="0" hidden="1"/>
    </xf>
    <xf numFmtId="3" fontId="17" fillId="0" borderId="17" xfId="1" applyNumberFormat="1" applyFont="1" applyFill="1" applyBorder="1" applyAlignment="1" applyProtection="1">
      <alignment horizontal="left" vertical="center" wrapText="1"/>
      <protection locked="0" hidden="1"/>
    </xf>
    <xf numFmtId="3" fontId="17" fillId="0" borderId="15" xfId="1" applyNumberFormat="1" applyFont="1" applyFill="1" applyBorder="1" applyAlignment="1" applyProtection="1">
      <alignment horizontal="left" vertical="center" wrapText="1"/>
      <protection locked="0" hidden="1"/>
    </xf>
    <xf numFmtId="0" fontId="19" fillId="0" borderId="20" xfId="1" applyFont="1" applyFill="1" applyBorder="1" applyAlignment="1" applyProtection="1">
      <alignment horizontal="center" vertical="center" wrapText="1"/>
      <protection locked="0" hidden="1"/>
    </xf>
    <xf numFmtId="0" fontId="19" fillId="0" borderId="21" xfId="1" applyFont="1" applyFill="1" applyBorder="1" applyAlignment="1" applyProtection="1">
      <alignment horizontal="center" vertical="center" wrapText="1"/>
      <protection locked="0" hidden="1"/>
    </xf>
    <xf numFmtId="0" fontId="19" fillId="0" borderId="17" xfId="1" applyFont="1" applyFill="1" applyBorder="1" applyAlignment="1" applyProtection="1">
      <alignment horizontal="center" vertical="center" wrapText="1"/>
      <protection locked="0" hidden="1"/>
    </xf>
    <xf numFmtId="0" fontId="19" fillId="0" borderId="15" xfId="1" applyFont="1" applyFill="1" applyBorder="1" applyAlignment="1" applyProtection="1">
      <alignment horizontal="center" vertical="center" wrapText="1"/>
      <protection locked="0" hidden="1"/>
    </xf>
    <xf numFmtId="49" fontId="17" fillId="9" borderId="28" xfId="0" applyNumberFormat="1" applyFont="1" applyFill="1" applyBorder="1" applyAlignment="1">
      <alignment horizontal="center" vertical="center" wrapText="1"/>
    </xf>
    <xf numFmtId="0" fontId="17" fillId="9" borderId="35" xfId="0" applyFont="1" applyFill="1" applyBorder="1" applyAlignment="1">
      <alignment horizontal="center" vertical="top" wrapText="1"/>
    </xf>
    <xf numFmtId="0" fontId="17" fillId="9" borderId="0" xfId="1" applyFont="1" applyFill="1" applyAlignment="1" applyProtection="1">
      <alignment horizontal="right" wrapText="1"/>
      <protection locked="0" hidden="1"/>
    </xf>
    <xf numFmtId="0" fontId="45" fillId="9" borderId="0" xfId="0" applyFont="1" applyFill="1" applyAlignment="1">
      <alignment horizontal="center" vertical="center"/>
    </xf>
    <xf numFmtId="0" fontId="45" fillId="9" borderId="0" xfId="0" applyFont="1" applyFill="1" applyAlignment="1">
      <alignment horizontal="center"/>
    </xf>
    <xf numFmtId="0" fontId="45" fillId="9" borderId="31" xfId="0" applyFont="1" applyFill="1" applyBorder="1" applyAlignment="1">
      <alignment horizontal="center"/>
    </xf>
    <xf numFmtId="0" fontId="45" fillId="9" borderId="32" xfId="0" applyFont="1" applyFill="1" applyBorder="1" applyAlignment="1">
      <alignment horizontal="center"/>
    </xf>
    <xf numFmtId="0" fontId="45" fillId="9" borderId="33" xfId="0" applyFont="1" applyFill="1" applyBorder="1" applyAlignment="1">
      <alignment horizontal="center"/>
    </xf>
    <xf numFmtId="0" fontId="44" fillId="9" borderId="31" xfId="0" applyFont="1" applyFill="1" applyBorder="1" applyAlignment="1">
      <alignment horizontal="left"/>
    </xf>
    <xf numFmtId="0" fontId="44" fillId="9" borderId="32" xfId="0" applyFont="1" applyFill="1" applyBorder="1" applyAlignment="1">
      <alignment horizontal="left"/>
    </xf>
    <xf numFmtId="0" fontId="44" fillId="9" borderId="33" xfId="0" applyFont="1" applyFill="1" applyBorder="1" applyAlignment="1">
      <alignment horizontal="left"/>
    </xf>
    <xf numFmtId="0" fontId="17" fillId="4" borderId="28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6" fillId="0" borderId="0" xfId="44" applyFont="1" applyFill="1" applyAlignment="1">
      <alignment horizontal="center"/>
    </xf>
    <xf numFmtId="0" fontId="44" fillId="0" borderId="0" xfId="47" applyFont="1" applyFill="1" applyAlignment="1"/>
    <xf numFmtId="0" fontId="51" fillId="0" borderId="0" xfId="0" applyFont="1"/>
    <xf numFmtId="0" fontId="34" fillId="0" borderId="0" xfId="45" applyNumberFormat="1" applyFont="1" applyAlignment="1">
      <alignment horizontal="center"/>
    </xf>
    <xf numFmtId="0" fontId="4" fillId="0" borderId="0" xfId="45" applyNumberFormat="1" applyFont="1" applyAlignment="1">
      <alignment horizontal="center"/>
    </xf>
    <xf numFmtId="0" fontId="3" fillId="0" borderId="0" xfId="45" applyNumberFormat="1" applyFont="1" applyAlignment="1">
      <alignment horizontal="left" wrapText="1"/>
    </xf>
    <xf numFmtId="0" fontId="3" fillId="0" borderId="0" xfId="45" applyFont="1" applyAlignment="1">
      <alignment horizontal="left"/>
    </xf>
    <xf numFmtId="0" fontId="3" fillId="0" borderId="37" xfId="45" applyNumberFormat="1" applyFont="1" applyBorder="1" applyAlignment="1">
      <alignment horizontal="center" vertical="center" wrapText="1"/>
    </xf>
    <xf numFmtId="0" fontId="3" fillId="0" borderId="5" xfId="45" applyNumberFormat="1" applyFont="1" applyBorder="1" applyAlignment="1">
      <alignment horizontal="center" vertical="center" wrapText="1"/>
    </xf>
    <xf numFmtId="0" fontId="3" fillId="0" borderId="6" xfId="45" applyNumberFormat="1" applyFont="1" applyBorder="1" applyAlignment="1">
      <alignment horizontal="center" vertical="center" wrapText="1"/>
    </xf>
    <xf numFmtId="0" fontId="41" fillId="0" borderId="0" xfId="18" applyFont="1" applyFill="1" applyAlignment="1">
      <alignment horizontal="justify" wrapText="1"/>
    </xf>
    <xf numFmtId="0" fontId="42" fillId="0" borderId="0" xfId="1" applyFont="1" applyAlignment="1">
      <alignment horizontal="left" wrapText="1"/>
    </xf>
  </cellXfs>
  <cellStyles count="51">
    <cellStyle name="%" xfId="3"/>
    <cellStyle name="Normal_Kazakhmys_1998_E-COGS, Annenskiy mine" xfId="4"/>
    <cellStyle name="Гиперссылка" xfId="34" builtinId="8"/>
    <cellStyle name="Гиперссылка 2" xfId="35"/>
    <cellStyle name="Гиперссылка 3" xfId="39"/>
    <cellStyle name="Гиперссылка 4" xfId="40"/>
    <cellStyle name="Гиперссылка 5" xfId="41"/>
    <cellStyle name="Денежный 2" xfId="2"/>
    <cellStyle name="Обычный" xfId="0" builtinId="0"/>
    <cellStyle name="Обычный 2" xfId="1"/>
    <cellStyle name="Обычный 2 10" xfId="5"/>
    <cellStyle name="Обычный 2 11" xfId="37"/>
    <cellStyle name="Обычный 2 2" xfId="6"/>
    <cellStyle name="Обычный 2 2 2" xfId="7"/>
    <cellStyle name="Обычный 2 2 2 2" xfId="8"/>
    <cellStyle name="Обычный 2 3" xfId="9"/>
    <cellStyle name="Обычный 2 4" xfId="10"/>
    <cellStyle name="Обычный 2 5" xfId="11"/>
    <cellStyle name="Обычный 2 6" xfId="12"/>
    <cellStyle name="Обычный 2 7" xfId="13"/>
    <cellStyle name="Обычный 2 8" xfId="14"/>
    <cellStyle name="Обычный 2 9" xfId="15"/>
    <cellStyle name="Обычный 2_Обзор_Тема" xfId="16"/>
    <cellStyle name="Обычный 3" xfId="17"/>
    <cellStyle name="Обычный 4" xfId="18"/>
    <cellStyle name="Обычный 4 2" xfId="19"/>
    <cellStyle name="Обычный 4 2 2" xfId="38"/>
    <cellStyle name="Обычный 4_Обзор_Тема" xfId="20"/>
    <cellStyle name="Обычный 5" xfId="21"/>
    <cellStyle name="Обычный 6" xfId="22"/>
    <cellStyle name="Обычный 6 2" xfId="23"/>
    <cellStyle name="Обычный 7" xfId="24"/>
    <cellStyle name="Обычный 8" xfId="50"/>
    <cellStyle name="Обычный_1 полугодие 2007 ДЗКЗ" xfId="44"/>
    <cellStyle name="Обычный_1240" xfId="45"/>
    <cellStyle name="Обычный_Д и К" xfId="46"/>
    <cellStyle name="Обычный_ДДС" xfId="48"/>
    <cellStyle name="Обычный_Кварт.налоговый отч 2002" xfId="36"/>
    <cellStyle name="Обычный_Лист2" xfId="47"/>
    <cellStyle name="Обычный_Раскрытия ФО консол 31-12-2008 ТемаКо" xfId="43"/>
    <cellStyle name="Обычный_Справочник" xfId="33"/>
    <cellStyle name="Процентный 2" xfId="25"/>
    <cellStyle name="Процентный 3" xfId="49"/>
    <cellStyle name="Стиль 1" xfId="26"/>
    <cellStyle name="Финансовый [0] 2" xfId="42"/>
    <cellStyle name="Финансовый 2" xfId="27"/>
    <cellStyle name="Финансовый 2 2" xfId="28"/>
    <cellStyle name="Финансовый 3" xfId="29"/>
    <cellStyle name="Финансовый 4" xfId="30"/>
    <cellStyle name="Финансовый 5" xfId="31"/>
    <cellStyle name="Финансовый 6" xfId="32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%20Caspian%20Cement/&#1060;&#1054;/&#1060;&#1054;%202010%20&#1058;&#1077;&#1084;&#1072;&#1050;&#1086;%20&#1073;&#1077;&#1079;%20&#1044;&#1048;%20-%20&#1082;&#1086;&#1087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декс"/>
      <sheetName val="IS"/>
      <sheetName val="Акции"/>
      <sheetName val="BS"/>
      <sheetName val="CF"/>
      <sheetName val="CE"/>
      <sheetName val="сборка"/>
      <sheetName val="ОДДС"/>
      <sheetName val="Свод"/>
      <sheetName val="корректировки"/>
      <sheetName val="кор бух"/>
      <sheetName val="TB"/>
      <sheetName val="ОСВ"/>
      <sheetName val="выбытие"/>
      <sheetName val="выбытие1"/>
      <sheetName val="11ДИ"/>
      <sheetName val="11.1"/>
      <sheetName val="12ИИ"/>
      <sheetName val="13ОС"/>
      <sheetName val="13.1"/>
      <sheetName val="14НЗС"/>
      <sheetName val="15НМА"/>
      <sheetName val="15.1"/>
      <sheetName val="16Гудвилл"/>
      <sheetName val="16.1Гудвилл Аксай"/>
      <sheetName val="16.2 ответ по запросам"/>
      <sheetName val="17ПрДА"/>
      <sheetName val="17.1НЗС"/>
      <sheetName val="18 Облиг"/>
      <sheetName val="19Налоги"/>
      <sheetName val="19.1"/>
      <sheetName val="20 прОб-ва"/>
      <sheetName val="20.1"/>
      <sheetName val="21КратКЗ"/>
      <sheetName val="21.1"/>
      <sheetName val="22ОценОбяз"/>
      <sheetName val="22.1"/>
      <sheetName val="23.1Займы"/>
      <sheetName val="24УК"/>
      <sheetName val="25НРП"/>
      <sheetName val="26ДНКА"/>
      <sheetName val="27Доходы"/>
      <sheetName val="25.1"/>
      <sheetName val="26.1"/>
      <sheetName val="29Адм"/>
      <sheetName val="29.1"/>
      <sheetName val="29.2"/>
      <sheetName val="29.3"/>
      <sheetName val="30.1"/>
      <sheetName val="31ПрДиР"/>
      <sheetName val="31.1"/>
      <sheetName val="22ОНО"/>
      <sheetName val="ФА"/>
    </sheetNames>
    <sheetDataSet>
      <sheetData sheetId="0" refreshError="1"/>
      <sheetData sheetId="1" refreshError="1"/>
      <sheetData sheetId="2" refreshError="1"/>
      <sheetData sheetId="3">
        <row r="22">
          <cell r="F22">
            <v>161668.35863999993</v>
          </cell>
          <cell r="G22">
            <v>236488.60610999999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6">
          <cell r="B16">
            <v>120789106</v>
          </cell>
          <cell r="F16">
            <v>4774699.57</v>
          </cell>
          <cell r="J16">
            <v>20881494.370000001</v>
          </cell>
          <cell r="N16">
            <v>10004560</v>
          </cell>
          <cell r="R16">
            <v>35709554.689999998</v>
          </cell>
        </row>
        <row r="17">
          <cell r="J17">
            <v>29903499.600000001</v>
          </cell>
          <cell r="N17">
            <v>5124000</v>
          </cell>
          <cell r="R17">
            <v>44414671.170000002</v>
          </cell>
        </row>
        <row r="18">
          <cell r="N18">
            <v>-10004560</v>
          </cell>
        </row>
        <row r="20">
          <cell r="J20">
            <v>31980340.949999999</v>
          </cell>
          <cell r="R20">
            <v>19628630.449999999</v>
          </cell>
        </row>
        <row r="23">
          <cell r="F23">
            <v>358102.44</v>
          </cell>
          <cell r="J23">
            <v>4600599.5599999996</v>
          </cell>
          <cell r="N23">
            <v>1125513</v>
          </cell>
          <cell r="R23">
            <v>5265885.42</v>
          </cell>
        </row>
        <row r="24">
          <cell r="F24">
            <v>238734.96</v>
          </cell>
          <cell r="J24">
            <v>5694644.4100000001</v>
          </cell>
          <cell r="N24">
            <v>398271</v>
          </cell>
          <cell r="R24">
            <v>8927352.5</v>
          </cell>
        </row>
        <row r="25">
          <cell r="N25">
            <v>-1500684</v>
          </cell>
        </row>
        <row r="27">
          <cell r="F27">
            <v>179051.22</v>
          </cell>
          <cell r="J27">
            <v>9348060.6899999995</v>
          </cell>
          <cell r="N27">
            <v>576450</v>
          </cell>
          <cell r="R27">
            <v>11755323.859999999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lans.kz/profile.php?mode=viewprofile&amp;u=86" TargetMode="External"/><Relationship Id="rId2" Type="http://schemas.openxmlformats.org/officeDocument/2006/relationships/hyperlink" Target="mailto:admin@balans.kz" TargetMode="External"/><Relationship Id="rId1" Type="http://schemas.openxmlformats.org/officeDocument/2006/relationships/hyperlink" Target="http://www.balans.kz/viewtopic.php?t=34669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lans.kz/profile.php?mode=viewprofile&amp;u=86" TargetMode="External"/><Relationship Id="rId2" Type="http://schemas.openxmlformats.org/officeDocument/2006/relationships/hyperlink" Target="mailto:admin@balans.kz" TargetMode="External"/><Relationship Id="rId1" Type="http://schemas.openxmlformats.org/officeDocument/2006/relationships/hyperlink" Target="http://www.balans.kz/viewtopic.php?t=34669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lans.kz/profile.php?mode=viewprofile&amp;u=86" TargetMode="External"/><Relationship Id="rId2" Type="http://schemas.openxmlformats.org/officeDocument/2006/relationships/hyperlink" Target="mailto:admin@balans.kz" TargetMode="External"/><Relationship Id="rId1" Type="http://schemas.openxmlformats.org/officeDocument/2006/relationships/hyperlink" Target="http://www.balans.kz/viewtopic.php?t=34669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balans.kz/profile.php?mode=viewprofile&amp;u=7757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2"/>
  <sheetViews>
    <sheetView workbookViewId="0">
      <selection activeCell="A15" sqref="A15"/>
    </sheetView>
  </sheetViews>
  <sheetFormatPr defaultRowHeight="15"/>
  <cols>
    <col min="1" max="1" width="50.140625" style="3" customWidth="1"/>
    <col min="2" max="2" width="9.140625" style="2"/>
  </cols>
  <sheetData>
    <row r="1" spans="1:2">
      <c r="A1" s="1" t="s">
        <v>0</v>
      </c>
      <c r="B1" s="1" t="s">
        <v>1</v>
      </c>
    </row>
    <row r="2" spans="1:2">
      <c r="A2" s="1" t="s">
        <v>2</v>
      </c>
    </row>
    <row r="3" spans="1:2">
      <c r="A3" s="1" t="s">
        <v>1</v>
      </c>
    </row>
    <row r="4" spans="1:2">
      <c r="A4" s="1"/>
    </row>
    <row r="5" spans="1:2">
      <c r="A5" s="1"/>
    </row>
    <row r="6" spans="1:2">
      <c r="A6" s="3" t="s">
        <v>3</v>
      </c>
      <c r="B6" s="2" t="s">
        <v>4</v>
      </c>
    </row>
    <row r="7" spans="1:2">
      <c r="A7" s="3" t="s">
        <v>5</v>
      </c>
      <c r="B7" s="2" t="s">
        <v>6</v>
      </c>
    </row>
    <row r="8" spans="1:2">
      <c r="A8" s="3" t="s">
        <v>7</v>
      </c>
      <c r="B8" s="2" t="s">
        <v>8</v>
      </c>
    </row>
    <row r="9" spans="1:2">
      <c r="A9" s="3" t="s">
        <v>9</v>
      </c>
      <c r="B9" s="2" t="s">
        <v>10</v>
      </c>
    </row>
    <row r="10" spans="1:2">
      <c r="A10" s="3" t="s">
        <v>11</v>
      </c>
      <c r="B10" s="2" t="s">
        <v>12</v>
      </c>
    </row>
    <row r="11" spans="1:2">
      <c r="A11" s="3" t="s">
        <v>13</v>
      </c>
      <c r="B11" s="2" t="s">
        <v>14</v>
      </c>
    </row>
    <row r="12" spans="1:2">
      <c r="A12" s="3" t="s">
        <v>15</v>
      </c>
      <c r="B12" s="2" t="s">
        <v>16</v>
      </c>
    </row>
    <row r="13" spans="1:2">
      <c r="A13" s="3" t="s">
        <v>17</v>
      </c>
      <c r="B13" s="2" t="s">
        <v>18</v>
      </c>
    </row>
    <row r="14" spans="1:2">
      <c r="A14" s="3" t="s">
        <v>19</v>
      </c>
      <c r="B14" s="2" t="s">
        <v>20</v>
      </c>
    </row>
    <row r="15" spans="1:2">
      <c r="A15" s="3" t="s">
        <v>21</v>
      </c>
      <c r="B15" s="2" t="s">
        <v>22</v>
      </c>
    </row>
    <row r="16" spans="1:2">
      <c r="A16" s="3" t="s">
        <v>23</v>
      </c>
      <c r="B16" s="2" t="s">
        <v>24</v>
      </c>
    </row>
    <row r="17" spans="1:2">
      <c r="A17" s="3" t="s">
        <v>25</v>
      </c>
      <c r="B17" s="2" t="s">
        <v>26</v>
      </c>
    </row>
    <row r="18" spans="1:2">
      <c r="A18" s="3" t="s">
        <v>27</v>
      </c>
      <c r="B18" s="2" t="s">
        <v>28</v>
      </c>
    </row>
    <row r="19" spans="1:2">
      <c r="A19" s="3" t="s">
        <v>29</v>
      </c>
      <c r="B19" s="2" t="s">
        <v>30</v>
      </c>
    </row>
    <row r="20" spans="1:2">
      <c r="A20" s="3" t="s">
        <v>31</v>
      </c>
      <c r="B20" s="2" t="s">
        <v>32</v>
      </c>
    </row>
    <row r="21" spans="1:2">
      <c r="A21" s="3" t="s">
        <v>33</v>
      </c>
      <c r="B21" s="2" t="s">
        <v>34</v>
      </c>
    </row>
    <row r="22" spans="1:2">
      <c r="A22" s="3" t="s">
        <v>35</v>
      </c>
      <c r="B22" s="2" t="s">
        <v>36</v>
      </c>
    </row>
    <row r="23" spans="1:2">
      <c r="A23" s="3" t="s">
        <v>37</v>
      </c>
      <c r="B23" s="2" t="s">
        <v>38</v>
      </c>
    </row>
    <row r="24" spans="1:2">
      <c r="A24" s="3" t="s">
        <v>39</v>
      </c>
      <c r="B24" s="2" t="s">
        <v>40</v>
      </c>
    </row>
    <row r="25" spans="1:2">
      <c r="A25" s="3" t="s">
        <v>41</v>
      </c>
      <c r="B25" s="2" t="s">
        <v>42</v>
      </c>
    </row>
    <row r="26" spans="1:2">
      <c r="A26" s="3" t="s">
        <v>43</v>
      </c>
      <c r="B26" s="2" t="s">
        <v>44</v>
      </c>
    </row>
    <row r="27" spans="1:2">
      <c r="A27" s="3" t="s">
        <v>45</v>
      </c>
      <c r="B27" s="2" t="s">
        <v>46</v>
      </c>
    </row>
    <row r="28" spans="1:2">
      <c r="A28" s="3" t="s">
        <v>47</v>
      </c>
      <c r="B28" s="2" t="s">
        <v>48</v>
      </c>
    </row>
    <row r="29" spans="1:2">
      <c r="A29" s="3" t="s">
        <v>49</v>
      </c>
      <c r="B29" s="2" t="s">
        <v>50</v>
      </c>
    </row>
    <row r="30" spans="1:2">
      <c r="A30" s="3" t="s">
        <v>51</v>
      </c>
      <c r="B30" s="2" t="s">
        <v>52</v>
      </c>
    </row>
    <row r="31" spans="1:2">
      <c r="A31" s="3" t="s">
        <v>53</v>
      </c>
      <c r="B31" s="2" t="s">
        <v>54</v>
      </c>
    </row>
    <row r="32" spans="1:2">
      <c r="A32" s="3" t="s">
        <v>55</v>
      </c>
      <c r="B32" s="2" t="s">
        <v>56</v>
      </c>
    </row>
    <row r="33" spans="1:2">
      <c r="A33" s="3" t="s">
        <v>57</v>
      </c>
      <c r="B33" s="2" t="s">
        <v>58</v>
      </c>
    </row>
    <row r="34" spans="1:2">
      <c r="A34" s="3" t="s">
        <v>59</v>
      </c>
      <c r="B34" s="2" t="s">
        <v>60</v>
      </c>
    </row>
    <row r="35" spans="1:2">
      <c r="A35" s="3" t="s">
        <v>61</v>
      </c>
      <c r="B35" s="2" t="s">
        <v>62</v>
      </c>
    </row>
    <row r="36" spans="1:2">
      <c r="A36" s="3" t="s">
        <v>63</v>
      </c>
      <c r="B36" s="2" t="s">
        <v>64</v>
      </c>
    </row>
    <row r="37" spans="1:2">
      <c r="A37" s="3" t="s">
        <v>65</v>
      </c>
      <c r="B37" s="2" t="s">
        <v>66</v>
      </c>
    </row>
    <row r="38" spans="1:2">
      <c r="A38" s="3" t="s">
        <v>67</v>
      </c>
      <c r="B38" s="2" t="s">
        <v>68</v>
      </c>
    </row>
    <row r="39" spans="1:2">
      <c r="A39" s="3" t="s">
        <v>69</v>
      </c>
      <c r="B39" s="2" t="s">
        <v>70</v>
      </c>
    </row>
    <row r="41" spans="1:2">
      <c r="A41" s="4"/>
    </row>
    <row r="42" spans="1:2">
      <c r="A42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E28" sqref="E28"/>
    </sheetView>
  </sheetViews>
  <sheetFormatPr defaultRowHeight="15"/>
  <cols>
    <col min="1" max="1" width="2.140625" style="54" customWidth="1"/>
    <col min="2" max="2" width="36" style="54" bestFit="1" customWidth="1"/>
    <col min="3" max="3" width="12.28515625" style="54" bestFit="1" customWidth="1"/>
    <col min="4" max="4" width="6.7109375" style="54" bestFit="1" customWidth="1"/>
    <col min="5" max="5" width="11.28515625" style="54" bestFit="1" customWidth="1"/>
    <col min="6" max="6" width="9.85546875" style="54" bestFit="1" customWidth="1"/>
    <col min="7" max="7" width="12.28515625" style="54" bestFit="1" customWidth="1"/>
    <col min="8" max="8" width="6.7109375" style="54" bestFit="1" customWidth="1"/>
    <col min="9" max="16384" width="9.140625" style="120"/>
  </cols>
  <sheetData>
    <row r="1" spans="1:8" s="54" customFormat="1">
      <c r="A1" s="182"/>
      <c r="B1" s="218" t="s">
        <v>573</v>
      </c>
      <c r="C1" s="185"/>
      <c r="D1" s="185"/>
      <c r="E1" s="185"/>
      <c r="F1" s="185"/>
      <c r="G1" s="185"/>
      <c r="H1" s="185"/>
    </row>
    <row r="2" spans="1:8" s="54" customFormat="1">
      <c r="A2" s="182"/>
      <c r="B2" s="315" t="s">
        <v>591</v>
      </c>
      <c r="C2" s="315"/>
      <c r="D2" s="315"/>
      <c r="E2" s="315"/>
      <c r="F2" s="315"/>
      <c r="G2" s="315"/>
      <c r="H2" s="315"/>
    </row>
    <row r="3" spans="1:8" s="54" customFormat="1">
      <c r="A3" s="183"/>
      <c r="B3" s="316" t="s">
        <v>615</v>
      </c>
      <c r="C3" s="316"/>
      <c r="D3" s="316"/>
      <c r="E3" s="316"/>
      <c r="F3" s="316"/>
      <c r="G3" s="316"/>
      <c r="H3" s="316"/>
    </row>
    <row r="4" spans="1:8" s="54" customFormat="1" ht="15" customHeight="1">
      <c r="A4" s="121"/>
      <c r="B4" s="317" t="s">
        <v>592</v>
      </c>
      <c r="C4" s="317"/>
      <c r="D4" s="317"/>
      <c r="E4" s="317"/>
      <c r="F4" s="317"/>
      <c r="G4" s="317"/>
      <c r="H4" s="317"/>
    </row>
    <row r="5" spans="1:8" s="54" customFormat="1">
      <c r="A5" s="121"/>
      <c r="B5" s="318" t="s">
        <v>340</v>
      </c>
      <c r="C5" s="318"/>
      <c r="D5" s="318"/>
      <c r="E5" s="318"/>
      <c r="F5" s="318"/>
      <c r="G5" s="318"/>
      <c r="H5" s="318"/>
    </row>
    <row r="6" spans="1:8" s="54" customFormat="1" ht="15.75" thickBot="1">
      <c r="A6" s="184"/>
      <c r="B6" s="185"/>
      <c r="C6" s="185"/>
      <c r="D6" s="185"/>
      <c r="E6" s="185"/>
      <c r="F6" s="185"/>
      <c r="G6" s="185"/>
      <c r="H6" s="185"/>
    </row>
    <row r="7" spans="1:8" s="188" customFormat="1" ht="15" customHeight="1">
      <c r="A7" s="186"/>
      <c r="B7" s="187" t="s">
        <v>593</v>
      </c>
      <c r="C7" s="319" t="s">
        <v>341</v>
      </c>
      <c r="D7" s="319"/>
      <c r="E7" s="320" t="s">
        <v>342</v>
      </c>
      <c r="F7" s="320"/>
      <c r="G7" s="321" t="s">
        <v>343</v>
      </c>
      <c r="H7" s="321"/>
    </row>
    <row r="8" spans="1:8" s="54" customFormat="1" ht="15.75" thickBot="1">
      <c r="A8" s="189"/>
      <c r="B8" s="190"/>
      <c r="C8" s="191" t="s">
        <v>344</v>
      </c>
      <c r="D8" s="191" t="s">
        <v>345</v>
      </c>
      <c r="E8" s="192" t="s">
        <v>344</v>
      </c>
      <c r="F8" s="192" t="s">
        <v>345</v>
      </c>
      <c r="G8" s="192" t="s">
        <v>344</v>
      </c>
      <c r="H8" s="193" t="s">
        <v>345</v>
      </c>
    </row>
    <row r="9" spans="1:8">
      <c r="A9" s="194"/>
      <c r="B9" s="219" t="s">
        <v>573</v>
      </c>
      <c r="C9" s="220">
        <v>72299358.069999993</v>
      </c>
      <c r="D9" s="221"/>
      <c r="E9" s="220">
        <v>420624.62</v>
      </c>
      <c r="F9" s="220">
        <v>73499.88</v>
      </c>
      <c r="G9" s="220">
        <v>72646482.810000002</v>
      </c>
      <c r="H9" s="222"/>
    </row>
    <row r="10" spans="1:8">
      <c r="A10" s="195"/>
      <c r="B10" s="223" t="s">
        <v>594</v>
      </c>
      <c r="C10" s="224">
        <v>66858211.960000001</v>
      </c>
      <c r="D10" s="225"/>
      <c r="E10" s="224">
        <v>383628</v>
      </c>
      <c r="F10" s="225"/>
      <c r="G10" s="224">
        <v>67241839.959999993</v>
      </c>
      <c r="H10" s="226"/>
    </row>
    <row r="11" spans="1:8">
      <c r="A11" s="196"/>
      <c r="B11" s="227" t="s">
        <v>595</v>
      </c>
      <c r="C11" s="228">
        <v>2281268.04</v>
      </c>
      <c r="D11" s="229"/>
      <c r="E11" s="229"/>
      <c r="F11" s="229"/>
      <c r="G11" s="228">
        <v>2281268.04</v>
      </c>
      <c r="H11" s="230"/>
    </row>
    <row r="12" spans="1:8">
      <c r="A12" s="196"/>
      <c r="B12" s="227" t="s">
        <v>596</v>
      </c>
      <c r="C12" s="228">
        <v>40799271.060000002</v>
      </c>
      <c r="D12" s="229"/>
      <c r="E12" s="229"/>
      <c r="F12" s="229"/>
      <c r="G12" s="228">
        <v>40799271.060000002</v>
      </c>
      <c r="H12" s="230"/>
    </row>
    <row r="13" spans="1:8">
      <c r="A13" s="196"/>
      <c r="B13" s="227" t="s">
        <v>597</v>
      </c>
      <c r="C13" s="228">
        <v>23777672.859999999</v>
      </c>
      <c r="D13" s="229"/>
      <c r="E13" s="228">
        <v>383628</v>
      </c>
      <c r="F13" s="229"/>
      <c r="G13" s="228">
        <v>24161300.859999999</v>
      </c>
      <c r="H13" s="230"/>
    </row>
    <row r="14" spans="1:8">
      <c r="A14" s="195"/>
      <c r="B14" s="223" t="s">
        <v>598</v>
      </c>
      <c r="C14" s="224">
        <v>5441146.1100000003</v>
      </c>
      <c r="D14" s="225"/>
      <c r="E14" s="224">
        <v>36996.620000000003</v>
      </c>
      <c r="F14" s="224">
        <v>73499.88</v>
      </c>
      <c r="G14" s="224">
        <v>5404642.8499999996</v>
      </c>
      <c r="H14" s="226"/>
    </row>
    <row r="15" spans="1:8">
      <c r="A15" s="196"/>
      <c r="B15" s="227" t="s">
        <v>595</v>
      </c>
      <c r="C15" s="228">
        <v>555903.9</v>
      </c>
      <c r="D15" s="229"/>
      <c r="E15" s="228">
        <v>3429.64</v>
      </c>
      <c r="F15" s="228">
        <v>8140.69</v>
      </c>
      <c r="G15" s="228">
        <v>551192.85</v>
      </c>
      <c r="H15" s="230"/>
    </row>
    <row r="16" spans="1:8">
      <c r="A16" s="196"/>
      <c r="B16" s="227" t="s">
        <v>599</v>
      </c>
      <c r="C16" s="228">
        <v>850026.28</v>
      </c>
      <c r="D16" s="229"/>
      <c r="E16" s="228">
        <v>5244.23</v>
      </c>
      <c r="F16" s="228">
        <v>12447.85</v>
      </c>
      <c r="G16" s="228">
        <v>842822.66</v>
      </c>
      <c r="H16" s="230"/>
    </row>
    <row r="17" spans="1:8">
      <c r="A17" s="196"/>
      <c r="B17" s="227" t="s">
        <v>600</v>
      </c>
      <c r="C17" s="228">
        <v>936295.5</v>
      </c>
      <c r="D17" s="229"/>
      <c r="E17" s="228">
        <v>9203.98</v>
      </c>
      <c r="F17" s="228">
        <v>7530.53</v>
      </c>
      <c r="G17" s="228">
        <v>937968.95</v>
      </c>
      <c r="H17" s="230"/>
    </row>
    <row r="18" spans="1:8" ht="15.75" thickBot="1">
      <c r="A18" s="196"/>
      <c r="B18" s="227" t="s">
        <v>600</v>
      </c>
      <c r="C18" s="228">
        <v>3098920.43</v>
      </c>
      <c r="D18" s="229"/>
      <c r="E18" s="228">
        <v>19118.77</v>
      </c>
      <c r="F18" s="228">
        <v>45380.81</v>
      </c>
      <c r="G18" s="228">
        <v>3072658.39</v>
      </c>
      <c r="H18" s="230"/>
    </row>
    <row r="19" spans="1:8" ht="15.75" thickBot="1">
      <c r="A19" s="121"/>
      <c r="B19" s="197" t="s">
        <v>539</v>
      </c>
      <c r="C19" s="198">
        <v>72299358.069999993</v>
      </c>
      <c r="D19" s="199"/>
      <c r="E19" s="198">
        <v>420624.62</v>
      </c>
      <c r="F19" s="198">
        <v>73499.88</v>
      </c>
      <c r="G19" s="198">
        <v>72646482.810000002</v>
      </c>
      <c r="H19" s="200"/>
    </row>
    <row r="20" spans="1:8" s="54" customFormat="1">
      <c r="A20" s="184"/>
      <c r="B20" s="201"/>
      <c r="C20" s="201"/>
      <c r="D20" s="201"/>
      <c r="E20" s="201"/>
      <c r="F20" s="201"/>
      <c r="G20" s="201"/>
      <c r="H20" s="201"/>
    </row>
  </sheetData>
  <mergeCells count="7">
    <mergeCell ref="B2:H2"/>
    <mergeCell ref="B3:H3"/>
    <mergeCell ref="B4:H4"/>
    <mergeCell ref="B5:H5"/>
    <mergeCell ref="C7:D7"/>
    <mergeCell ref="E7:F7"/>
    <mergeCell ref="G7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0"/>
  <sheetViews>
    <sheetView showGridLines="0" workbookViewId="0"/>
  </sheetViews>
  <sheetFormatPr defaultRowHeight="12.75"/>
  <cols>
    <col min="1" max="1" width="2.28515625" style="93" customWidth="1"/>
    <col min="2" max="2" width="59" style="93" customWidth="1"/>
    <col min="3" max="3" width="14.140625" style="93" customWidth="1"/>
    <col min="4" max="4" width="1.85546875" style="93" customWidth="1"/>
    <col min="5" max="5" width="13.28515625" style="93" customWidth="1"/>
    <col min="6" max="6" width="10" style="93" bestFit="1" customWidth="1"/>
    <col min="7" max="7" width="11.85546875" style="93" customWidth="1"/>
    <col min="8" max="16384" width="9.140625" style="93"/>
  </cols>
  <sheetData>
    <row r="1" spans="1:7" ht="15.75">
      <c r="A1" s="92" t="s">
        <v>322</v>
      </c>
    </row>
    <row r="2" spans="1:7" ht="15" customHeight="1">
      <c r="B2" s="94"/>
      <c r="C2" s="95">
        <v>40451</v>
      </c>
      <c r="D2" s="94"/>
      <c r="E2" s="96">
        <v>2009</v>
      </c>
    </row>
    <row r="3" spans="1:7" ht="15" customHeight="1">
      <c r="B3" s="97" t="s">
        <v>554</v>
      </c>
      <c r="C3" s="98">
        <v>6556</v>
      </c>
      <c r="D3" s="99"/>
      <c r="E3" s="98">
        <v>6556</v>
      </c>
    </row>
    <row r="4" spans="1:7" ht="16.5" customHeight="1">
      <c r="B4" s="97" t="s">
        <v>555</v>
      </c>
      <c r="C4" s="100">
        <v>110484</v>
      </c>
      <c r="E4" s="100">
        <v>110484</v>
      </c>
    </row>
    <row r="5" spans="1:7" ht="24.75" customHeight="1" thickBot="1">
      <c r="B5" s="101"/>
      <c r="C5" s="102">
        <f>SUM(C3:C4)</f>
        <v>117040</v>
      </c>
      <c r="D5" s="103"/>
      <c r="E5" s="102">
        <v>117040</v>
      </c>
    </row>
    <row r="6" spans="1:7" ht="13.5" thickTop="1"/>
    <row r="7" spans="1:7" ht="15.75">
      <c r="B7" s="92" t="s">
        <v>556</v>
      </c>
    </row>
    <row r="8" spans="1:7" ht="15.75">
      <c r="A8" s="92"/>
      <c r="C8" s="104">
        <v>40451</v>
      </c>
      <c r="D8" s="105"/>
      <c r="E8" s="106">
        <v>2009</v>
      </c>
    </row>
    <row r="9" spans="1:7" ht="18" customHeight="1">
      <c r="A9" s="92"/>
      <c r="B9" s="107" t="s">
        <v>557</v>
      </c>
      <c r="C9" s="108">
        <f>E14</f>
        <v>117040</v>
      </c>
      <c r="E9" s="109">
        <v>116944</v>
      </c>
    </row>
    <row r="10" spans="1:7" ht="18" customHeight="1">
      <c r="A10" s="92"/>
      <c r="B10" s="107" t="s">
        <v>558</v>
      </c>
      <c r="C10" s="109" t="s">
        <v>559</v>
      </c>
      <c r="E10" s="109" t="s">
        <v>559</v>
      </c>
    </row>
    <row r="11" spans="1:7" ht="15.75">
      <c r="A11" s="92"/>
      <c r="B11" s="107" t="s">
        <v>560</v>
      </c>
      <c r="C11" s="109" t="s">
        <v>559</v>
      </c>
      <c r="E11" s="108" t="s">
        <v>559</v>
      </c>
    </row>
    <row r="12" spans="1:7" ht="15.75">
      <c r="A12" s="92"/>
      <c r="B12" s="107" t="s">
        <v>561</v>
      </c>
      <c r="C12" s="109"/>
      <c r="E12" s="108">
        <v>1294</v>
      </c>
    </row>
    <row r="13" spans="1:7" ht="15.75">
      <c r="A13" s="92"/>
      <c r="B13" s="107" t="s">
        <v>562</v>
      </c>
      <c r="C13" s="100"/>
      <c r="E13" s="108">
        <v>-1198</v>
      </c>
    </row>
    <row r="14" spans="1:7" s="110" customFormat="1" ht="26.25" customHeight="1" thickBot="1">
      <c r="B14" s="111" t="s">
        <v>563</v>
      </c>
      <c r="C14" s="112">
        <f>SUM(C9:C13)</f>
        <v>117040</v>
      </c>
      <c r="E14" s="113">
        <f>SUM(E9:E13)</f>
        <v>117040</v>
      </c>
      <c r="G14" s="110" t="s">
        <v>564</v>
      </c>
    </row>
    <row r="15" spans="1:7" ht="13.5" thickTop="1">
      <c r="G15" s="114" t="s">
        <v>565</v>
      </c>
    </row>
    <row r="16" spans="1:7" ht="45.75" customHeight="1">
      <c r="B16" s="322" t="s">
        <v>566</v>
      </c>
      <c r="C16" s="322"/>
      <c r="D16" s="322"/>
      <c r="E16" s="322"/>
    </row>
    <row r="17" spans="2:5" ht="44.25" customHeight="1">
      <c r="B17" s="322" t="s">
        <v>567</v>
      </c>
      <c r="C17" s="322"/>
      <c r="D17" s="322"/>
      <c r="E17" s="322"/>
    </row>
    <row r="18" spans="2:5" ht="40.5" customHeight="1">
      <c r="B18" s="322"/>
      <c r="C18" s="322"/>
      <c r="D18" s="322"/>
      <c r="E18" s="322"/>
    </row>
    <row r="20" spans="2:5" s="107" customFormat="1" ht="15">
      <c r="B20" s="115" t="s">
        <v>568</v>
      </c>
    </row>
    <row r="21" spans="2:5" s="94" customFormat="1" ht="35.25" customHeight="1">
      <c r="C21" s="95">
        <v>40451</v>
      </c>
      <c r="D21" s="116"/>
      <c r="E21" s="96">
        <v>2009</v>
      </c>
    </row>
    <row r="22" spans="2:5" s="107" customFormat="1" ht="15">
      <c r="B22" s="107" t="s">
        <v>569</v>
      </c>
      <c r="C22" s="117"/>
      <c r="D22" s="117"/>
      <c r="E22" s="117">
        <v>180</v>
      </c>
    </row>
    <row r="23" spans="2:5" s="107" customFormat="1" ht="15.75" thickBot="1">
      <c r="B23" s="107" t="s">
        <v>570</v>
      </c>
      <c r="C23" s="118"/>
      <c r="D23" s="117"/>
      <c r="E23" s="118">
        <f>79+88</f>
        <v>167</v>
      </c>
    </row>
    <row r="24" spans="2:5" s="107" customFormat="1" ht="15.75" thickTop="1">
      <c r="C24" s="117"/>
      <c r="D24" s="117"/>
      <c r="E24" s="117"/>
    </row>
    <row r="25" spans="2:5">
      <c r="C25" s="119"/>
      <c r="D25" s="119"/>
      <c r="E25" s="119"/>
    </row>
    <row r="29" spans="2:5">
      <c r="B29" s="114" t="s">
        <v>571</v>
      </c>
    </row>
    <row r="30" spans="2:5" ht="93" customHeight="1">
      <c r="B30" s="323" t="s">
        <v>572</v>
      </c>
      <c r="C30" s="323"/>
      <c r="D30" s="323"/>
      <c r="E30" s="323"/>
    </row>
  </sheetData>
  <mergeCells count="4">
    <mergeCell ref="B16:E16"/>
    <mergeCell ref="B17:E17"/>
    <mergeCell ref="B18:E18"/>
    <mergeCell ref="B30:E30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B7" sqref="B7:F7"/>
    </sheetView>
  </sheetViews>
  <sheetFormatPr defaultRowHeight="12"/>
  <cols>
    <col min="1" max="1" width="1.85546875" style="65" customWidth="1"/>
    <col min="2" max="2" width="22.7109375" style="65" customWidth="1"/>
    <col min="3" max="3" width="8.85546875" style="65" bestFit="1" customWidth="1"/>
    <col min="4" max="4" width="0.85546875" style="66" customWidth="1"/>
    <col min="5" max="5" width="9" style="65" customWidth="1"/>
    <col min="6" max="6" width="0.85546875" style="66" customWidth="1"/>
    <col min="7" max="7" width="9.7109375" style="65" customWidth="1"/>
    <col min="8" max="8" width="0.85546875" style="66" customWidth="1"/>
    <col min="9" max="9" width="9.42578125" style="65" customWidth="1"/>
    <col min="10" max="10" width="1" style="66" customWidth="1"/>
    <col min="11" max="11" width="8.7109375" style="65" customWidth="1"/>
    <col min="12" max="12" width="1.28515625" style="66" customWidth="1"/>
    <col min="13" max="13" width="8.85546875" style="65" bestFit="1" customWidth="1"/>
    <col min="14" max="14" width="9.140625" style="65"/>
    <col min="15" max="15" width="25.85546875" style="65" customWidth="1"/>
    <col min="16" max="16384" width="9.140625" style="65"/>
  </cols>
  <sheetData>
    <row r="1" spans="1:15">
      <c r="A1" s="64" t="s">
        <v>21</v>
      </c>
    </row>
    <row r="2" spans="1:15">
      <c r="A2" s="64"/>
    </row>
    <row r="3" spans="1:15">
      <c r="A3" s="64"/>
      <c r="B3" s="65" t="s">
        <v>533</v>
      </c>
    </row>
    <row r="4" spans="1:15">
      <c r="A4" s="64"/>
    </row>
    <row r="5" spans="1:15" s="67" customFormat="1" ht="36">
      <c r="C5" s="68" t="s">
        <v>534</v>
      </c>
      <c r="D5" s="69"/>
      <c r="E5" s="68" t="s">
        <v>535</v>
      </c>
      <c r="F5" s="69"/>
      <c r="G5" s="68" t="s">
        <v>536</v>
      </c>
      <c r="H5" s="69"/>
      <c r="I5" s="68" t="s">
        <v>537</v>
      </c>
      <c r="J5" s="69"/>
      <c r="K5" s="68" t="s">
        <v>538</v>
      </c>
      <c r="L5" s="69"/>
      <c r="M5" s="68" t="s">
        <v>539</v>
      </c>
    </row>
    <row r="6" spans="1:15" s="70" customFormat="1" ht="25.5" customHeight="1">
      <c r="B6" s="71" t="s">
        <v>540</v>
      </c>
      <c r="D6" s="72"/>
      <c r="F6" s="72"/>
      <c r="H6" s="72"/>
      <c r="J6" s="72"/>
      <c r="L6" s="72"/>
      <c r="O6" s="71"/>
    </row>
    <row r="7" spans="1:15" ht="21" customHeight="1">
      <c r="B7" s="65" t="s">
        <v>541</v>
      </c>
      <c r="C7" s="73">
        <f>'[1]13.1'!B16/1000</f>
        <v>120789.106</v>
      </c>
      <c r="D7" s="74"/>
      <c r="E7" s="73">
        <f>'[1]13.1'!F16/1000</f>
        <v>4774.6995700000007</v>
      </c>
      <c r="F7" s="74"/>
      <c r="G7" s="73">
        <f>'[1]13.1'!J16/1000</f>
        <v>20881.49437</v>
      </c>
      <c r="H7" s="74"/>
      <c r="I7" s="73">
        <f>'[1]13.1'!N16/1000</f>
        <v>10004.56</v>
      </c>
      <c r="J7" s="74"/>
      <c r="K7" s="73">
        <f>'[1]13.1'!R16/1000</f>
        <v>35709.554689999997</v>
      </c>
      <c r="L7" s="74"/>
      <c r="M7" s="73">
        <f>SUM(C7:K7)</f>
        <v>192159.41462999998</v>
      </c>
      <c r="O7" s="75"/>
    </row>
    <row r="8" spans="1:15" s="70" customFormat="1">
      <c r="B8" s="70" t="s">
        <v>542</v>
      </c>
      <c r="C8" s="76"/>
      <c r="D8" s="77"/>
      <c r="E8" s="76"/>
      <c r="F8" s="77"/>
      <c r="G8" s="76">
        <f>'[1]13.1'!J17/1000</f>
        <v>29903.499600000003</v>
      </c>
      <c r="H8" s="77"/>
      <c r="I8" s="76">
        <f>'[1]13.1'!N17/1000</f>
        <v>5124</v>
      </c>
      <c r="J8" s="77"/>
      <c r="K8" s="76">
        <f>'[1]13.1'!R17/1000</f>
        <v>44414.671170000001</v>
      </c>
      <c r="L8" s="77"/>
      <c r="M8" s="76">
        <f>SUM(C8:K8)</f>
        <v>79442.170769999997</v>
      </c>
      <c r="O8" s="78"/>
    </row>
    <row r="9" spans="1:15" s="70" customFormat="1">
      <c r="B9" s="70" t="s">
        <v>543</v>
      </c>
      <c r="C9" s="76"/>
      <c r="D9" s="77"/>
      <c r="E9" s="76"/>
      <c r="F9" s="77"/>
      <c r="G9" s="76"/>
      <c r="H9" s="77"/>
      <c r="I9" s="79">
        <f>'[1]13.1'!N18/1000</f>
        <v>-10004.56</v>
      </c>
      <c r="J9" s="77"/>
      <c r="K9" s="76"/>
      <c r="L9" s="77"/>
      <c r="M9" s="79">
        <f>SUM(C9:K9)</f>
        <v>-10004.56</v>
      </c>
      <c r="O9" s="78"/>
    </row>
    <row r="10" spans="1:15" s="70" customFormat="1" ht="12.75" thickBot="1">
      <c r="B10" s="80" t="s">
        <v>544</v>
      </c>
      <c r="C10" s="81">
        <f>SUM(C7:C9)</f>
        <v>120789.106</v>
      </c>
      <c r="D10" s="82"/>
      <c r="E10" s="81">
        <f>SUM(E7:E9)</f>
        <v>4774.6995700000007</v>
      </c>
      <c r="F10" s="82"/>
      <c r="G10" s="81">
        <f>SUM(G7:G9)</f>
        <v>50784.993970000003</v>
      </c>
      <c r="H10" s="82"/>
      <c r="I10" s="81">
        <f>SUM(I7:I9)</f>
        <v>5124</v>
      </c>
      <c r="J10" s="82"/>
      <c r="K10" s="81">
        <f>SUM(K7:K9)</f>
        <v>80124.225860000006</v>
      </c>
      <c r="L10" s="82"/>
      <c r="M10" s="81">
        <f>SUM(M7:M9)</f>
        <v>261597.02539999998</v>
      </c>
      <c r="O10" s="78"/>
    </row>
    <row r="11" spans="1:15" s="70" customFormat="1" ht="12.75" thickTop="1">
      <c r="B11" s="70" t="s">
        <v>542</v>
      </c>
      <c r="C11" s="76"/>
      <c r="D11" s="77"/>
      <c r="E11" s="76"/>
      <c r="F11" s="77"/>
      <c r="G11" s="76">
        <f>'[1]13.1'!J20/1000</f>
        <v>31980.340949999998</v>
      </c>
      <c r="H11" s="77"/>
      <c r="I11" s="76"/>
      <c r="J11" s="77"/>
      <c r="K11" s="76">
        <f>'[1]13.1'!R20/1000</f>
        <v>19628.630450000001</v>
      </c>
      <c r="L11" s="77"/>
      <c r="M11" s="76">
        <f>SUM(C11:K11)</f>
        <v>51608.971399999995</v>
      </c>
      <c r="O11" s="78"/>
    </row>
    <row r="12" spans="1:15" s="70" customFormat="1">
      <c r="B12" s="70" t="s">
        <v>543</v>
      </c>
      <c r="C12" s="76"/>
      <c r="D12" s="77"/>
      <c r="E12" s="76"/>
      <c r="F12" s="77"/>
      <c r="G12" s="76"/>
      <c r="H12" s="77"/>
      <c r="I12" s="76"/>
      <c r="J12" s="77"/>
      <c r="K12" s="76"/>
      <c r="L12" s="77"/>
      <c r="M12" s="76"/>
      <c r="O12" s="78"/>
    </row>
    <row r="13" spans="1:15" s="70" customFormat="1" ht="12.75" thickBot="1">
      <c r="B13" s="80" t="s">
        <v>545</v>
      </c>
      <c r="C13" s="81">
        <f>SUM(C10:C12)</f>
        <v>120789.106</v>
      </c>
      <c r="D13" s="82"/>
      <c r="E13" s="81">
        <f>SUM(E10:E12)</f>
        <v>4774.6995700000007</v>
      </c>
      <c r="F13" s="82"/>
      <c r="G13" s="81">
        <f>SUM(G10:G12)</f>
        <v>82765.334919999994</v>
      </c>
      <c r="H13" s="82"/>
      <c r="I13" s="81">
        <f>I10+I11-I12</f>
        <v>5124</v>
      </c>
      <c r="J13" s="82"/>
      <c r="K13" s="81">
        <f>SUM(K10:K12)</f>
        <v>99752.856310000003</v>
      </c>
      <c r="L13" s="82"/>
      <c r="M13" s="81">
        <f>M10+M11-M12</f>
        <v>313205.99679999996</v>
      </c>
      <c r="O13" s="78"/>
    </row>
    <row r="14" spans="1:15" s="70" customFormat="1" ht="24.75" thickTop="1">
      <c r="B14" s="71" t="s">
        <v>546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O14" s="75"/>
    </row>
    <row r="15" spans="1:15" ht="21" customHeight="1">
      <c r="B15" s="65" t="s">
        <v>541</v>
      </c>
      <c r="C15" s="73"/>
      <c r="D15" s="74"/>
      <c r="E15" s="73">
        <f>'[1]13.1'!F23/1000</f>
        <v>358.10244</v>
      </c>
      <c r="F15" s="74"/>
      <c r="G15" s="73">
        <f>'[1]13.1'!J23/1000</f>
        <v>4600.5995599999997</v>
      </c>
      <c r="H15" s="74"/>
      <c r="I15" s="73">
        <f>'[1]13.1'!N23/1000</f>
        <v>1125.5129999999999</v>
      </c>
      <c r="J15" s="74"/>
      <c r="K15" s="74">
        <f>'[1]13.1'!R23/1000</f>
        <v>5265.8854199999996</v>
      </c>
      <c r="L15" s="74"/>
      <c r="M15" s="73">
        <f>SUM(C15:K15)</f>
        <v>11350.100419999999</v>
      </c>
      <c r="O15" s="71"/>
    </row>
    <row r="16" spans="1:15">
      <c r="B16" s="65" t="s">
        <v>547</v>
      </c>
      <c r="C16" s="73"/>
      <c r="D16" s="74"/>
      <c r="E16" s="73">
        <f>'[1]13.1'!F24/1000</f>
        <v>238.73496</v>
      </c>
      <c r="F16" s="74"/>
      <c r="G16" s="73">
        <f>'[1]13.1'!J24/1000</f>
        <v>5694.6444099999999</v>
      </c>
      <c r="H16" s="74"/>
      <c r="I16" s="73">
        <f>'[1]13.1'!N24/1000</f>
        <v>398.27100000000002</v>
      </c>
      <c r="J16" s="74"/>
      <c r="K16" s="73">
        <f>'[1]13.1'!R24/1000</f>
        <v>8927.3525000000009</v>
      </c>
      <c r="L16" s="74"/>
      <c r="M16" s="73">
        <f>SUM(C16:K16)</f>
        <v>15259.00287</v>
      </c>
      <c r="O16" s="83"/>
    </row>
    <row r="17" spans="2:15">
      <c r="B17" s="70" t="s">
        <v>543</v>
      </c>
      <c r="C17" s="73"/>
      <c r="D17" s="74"/>
      <c r="E17" s="73"/>
      <c r="F17" s="74"/>
      <c r="G17" s="73"/>
      <c r="H17" s="74"/>
      <c r="I17" s="79">
        <f>'[1]13.1'!N25/1000</f>
        <v>-1500.684</v>
      </c>
      <c r="J17" s="74"/>
      <c r="K17" s="73"/>
      <c r="L17" s="74"/>
      <c r="M17" s="79">
        <f>SUM(C17:K17)</f>
        <v>-1500.684</v>
      </c>
      <c r="O17" s="83"/>
    </row>
    <row r="18" spans="2:15" ht="22.5" customHeight="1" thickBot="1">
      <c r="B18" s="64" t="s">
        <v>548</v>
      </c>
      <c r="C18" s="84">
        <f>SUM(C15:C17)</f>
        <v>0</v>
      </c>
      <c r="D18" s="85"/>
      <c r="E18" s="84">
        <f>SUM(E15:E17)</f>
        <v>596.8374</v>
      </c>
      <c r="F18" s="85"/>
      <c r="G18" s="84">
        <f>SUM(G15:G17)</f>
        <v>10295.24397</v>
      </c>
      <c r="H18" s="85"/>
      <c r="I18" s="84">
        <f>SUM(I15:I17)</f>
        <v>23.099999999999909</v>
      </c>
      <c r="J18" s="85"/>
      <c r="K18" s="84">
        <f>SUM(K15:K17)</f>
        <v>14193.23792</v>
      </c>
      <c r="L18" s="85"/>
      <c r="M18" s="84">
        <f>SUM(M15:M17)</f>
        <v>25108.419289999998</v>
      </c>
      <c r="O18" s="78"/>
    </row>
    <row r="19" spans="2:15" ht="12.75" thickTop="1">
      <c r="B19" s="65" t="s">
        <v>547</v>
      </c>
      <c r="C19" s="73"/>
      <c r="D19" s="74"/>
      <c r="E19" s="73">
        <f>'[1]13.1'!F27/1000</f>
        <v>179.05122</v>
      </c>
      <c r="F19" s="74"/>
      <c r="G19" s="73">
        <f>'[1]13.1'!J27/1000</f>
        <v>9348.0606900000002</v>
      </c>
      <c r="H19" s="74"/>
      <c r="I19" s="73">
        <f>'[1]13.1'!N27/1000</f>
        <v>576.45000000000005</v>
      </c>
      <c r="J19" s="74"/>
      <c r="K19" s="73">
        <f>'[1]13.1'!R27/1000</f>
        <v>11755.323859999999</v>
      </c>
      <c r="L19" s="74"/>
      <c r="M19" s="73">
        <f>SUM(C19:K19)</f>
        <v>21858.885770000001</v>
      </c>
      <c r="O19" s="83"/>
    </row>
    <row r="20" spans="2:15" s="70" customFormat="1" ht="12.75" thickBot="1">
      <c r="B20" s="80" t="s">
        <v>545</v>
      </c>
      <c r="C20" s="81">
        <f>SUM(C18:C19)</f>
        <v>0</v>
      </c>
      <c r="D20" s="82"/>
      <c r="E20" s="81">
        <f>SUM(E18:E19)</f>
        <v>775.88861999999995</v>
      </c>
      <c r="F20" s="82"/>
      <c r="G20" s="81">
        <f>SUM(G18:G19)</f>
        <v>19643.304660000002</v>
      </c>
      <c r="H20" s="82"/>
      <c r="I20" s="81">
        <f>SUM(I18:I19)</f>
        <v>599.54999999999995</v>
      </c>
      <c r="J20" s="82"/>
      <c r="K20" s="81">
        <f>SUM(K18:K19)</f>
        <v>25948.561779999996</v>
      </c>
      <c r="L20" s="82"/>
      <c r="M20" s="81">
        <f>SUM(M18:M19)</f>
        <v>46967.305059999999</v>
      </c>
      <c r="O20" s="78"/>
    </row>
    <row r="21" spans="2:15" ht="27.75" customHeight="1" thickTop="1">
      <c r="B21" s="80" t="s">
        <v>549</v>
      </c>
      <c r="C21" s="66"/>
      <c r="E21" s="66"/>
      <c r="G21" s="66"/>
      <c r="I21" s="66"/>
      <c r="K21" s="66"/>
      <c r="M21" s="66"/>
      <c r="O21" s="83"/>
    </row>
    <row r="22" spans="2:15" ht="18" customHeight="1">
      <c r="B22" s="83" t="s">
        <v>550</v>
      </c>
      <c r="C22" s="86">
        <f>C7-C15</f>
        <v>120789.106</v>
      </c>
      <c r="D22" s="85"/>
      <c r="E22" s="86">
        <f>E7-E15</f>
        <v>4416.597130000001</v>
      </c>
      <c r="F22" s="85"/>
      <c r="G22" s="86">
        <f>G7-G15</f>
        <v>16280.894810000002</v>
      </c>
      <c r="H22" s="85"/>
      <c r="I22" s="86">
        <f>I7-I15</f>
        <v>8879.0469999999987</v>
      </c>
      <c r="J22" s="85"/>
      <c r="K22" s="86">
        <f>K7-K15</f>
        <v>30443.669269999999</v>
      </c>
      <c r="L22" s="86"/>
      <c r="M22" s="86">
        <f>M7-M15</f>
        <v>180809.31420999998</v>
      </c>
      <c r="O22" s="78"/>
    </row>
    <row r="23" spans="2:15" ht="18.75" customHeight="1" thickBot="1">
      <c r="B23" s="83" t="s">
        <v>551</v>
      </c>
      <c r="C23" s="87">
        <f>C10-C18</f>
        <v>120789.106</v>
      </c>
      <c r="D23" s="85"/>
      <c r="E23" s="87">
        <f>E10-E18</f>
        <v>4177.8621700000003</v>
      </c>
      <c r="F23" s="85"/>
      <c r="G23" s="87">
        <f>G10-G18</f>
        <v>40489.75</v>
      </c>
      <c r="H23" s="85"/>
      <c r="I23" s="87">
        <f>I10-I18</f>
        <v>5100.8999999999996</v>
      </c>
      <c r="J23" s="85"/>
      <c r="K23" s="87">
        <f>K10-K18</f>
        <v>65930.987940000006</v>
      </c>
      <c r="L23" s="85"/>
      <c r="M23" s="87">
        <f>M10-M18</f>
        <v>236488.60610999999</v>
      </c>
      <c r="O23" s="78"/>
    </row>
    <row r="24" spans="2:15" ht="18.75" customHeight="1" thickTop="1" thickBot="1">
      <c r="B24" s="83" t="s">
        <v>552</v>
      </c>
      <c r="C24" s="87">
        <f>C13-C20</f>
        <v>120789.106</v>
      </c>
      <c r="D24" s="85"/>
      <c r="E24" s="87">
        <f>E13-E20</f>
        <v>3998.810950000001</v>
      </c>
      <c r="F24" s="85"/>
      <c r="G24" s="87">
        <f>G13-G20</f>
        <v>63122.030259999992</v>
      </c>
      <c r="H24" s="85"/>
      <c r="I24" s="87">
        <f>I13-I20</f>
        <v>4524.45</v>
      </c>
      <c r="J24" s="85"/>
      <c r="K24" s="87">
        <f>K13-K20</f>
        <v>73804.294530000014</v>
      </c>
      <c r="L24" s="85"/>
      <c r="M24" s="87">
        <f>M13-M20</f>
        <v>266238.69173999998</v>
      </c>
      <c r="O24" s="78"/>
    </row>
    <row r="25" spans="2:15" ht="12.75" thickTop="1">
      <c r="O25" s="83"/>
    </row>
    <row r="26" spans="2:15">
      <c r="B26" s="88" t="s">
        <v>553</v>
      </c>
      <c r="D26" s="89">
        <f>[1]BS!F30</f>
        <v>0</v>
      </c>
      <c r="M26" s="89">
        <f>[1]BS!G22</f>
        <v>236488.60610999999</v>
      </c>
      <c r="N26" s="90">
        <f>M23-M26</f>
        <v>0</v>
      </c>
      <c r="O26" s="83"/>
    </row>
    <row r="27" spans="2:15">
      <c r="B27" s="91"/>
      <c r="D27" s="90">
        <f>D26-D24</f>
        <v>0</v>
      </c>
      <c r="M27" s="89">
        <f>[1]BS!F22</f>
        <v>161668.35863999993</v>
      </c>
      <c r="N27" s="90">
        <f>M24-M27</f>
        <v>104570.33310000005</v>
      </c>
      <c r="O27" s="83"/>
    </row>
    <row r="28" spans="2:15">
      <c r="O28" s="83"/>
    </row>
    <row r="29" spans="2:15">
      <c r="O29" s="8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A4" sqref="A4"/>
    </sheetView>
  </sheetViews>
  <sheetFormatPr defaultRowHeight="15"/>
  <cols>
    <col min="1" max="1" width="38.5703125" style="241" customWidth="1"/>
    <col min="2" max="2" width="12" style="122" bestFit="1" customWidth="1"/>
  </cols>
  <sheetData>
    <row r="1" spans="1:5" s="234" customFormat="1">
      <c r="A1" s="122" t="s">
        <v>656</v>
      </c>
    </row>
    <row r="2" spans="1:5">
      <c r="A2" s="122" t="s">
        <v>657</v>
      </c>
    </row>
    <row r="3" spans="1:5">
      <c r="A3" s="122" t="s">
        <v>658</v>
      </c>
    </row>
    <row r="4" spans="1:5">
      <c r="A4" s="122" t="s">
        <v>616</v>
      </c>
      <c r="B4" s="122" t="s">
        <v>644</v>
      </c>
      <c r="C4" s="122"/>
      <c r="D4" s="122"/>
      <c r="E4" s="122"/>
    </row>
    <row r="5" spans="1:5">
      <c r="A5" s="122" t="s">
        <v>358</v>
      </c>
      <c r="C5" s="122"/>
      <c r="D5" s="122"/>
      <c r="E5" s="122"/>
    </row>
    <row r="6" spans="1:5">
      <c r="A6" s="122" t="s">
        <v>617</v>
      </c>
      <c r="B6" s="122" t="s">
        <v>645</v>
      </c>
      <c r="C6" s="122"/>
      <c r="D6" s="122"/>
      <c r="E6" s="122"/>
    </row>
    <row r="7" spans="1:5">
      <c r="A7" s="122" t="s">
        <v>618</v>
      </c>
      <c r="B7" s="122" t="s">
        <v>646</v>
      </c>
      <c r="C7" s="122"/>
      <c r="D7" s="122"/>
      <c r="E7" s="122"/>
    </row>
    <row r="8" spans="1:5">
      <c r="A8" s="122" t="s">
        <v>619</v>
      </c>
      <c r="B8" s="122" t="s">
        <v>647</v>
      </c>
      <c r="C8" s="122"/>
      <c r="D8" s="122"/>
      <c r="E8" s="122"/>
    </row>
    <row r="9" spans="1:5">
      <c r="A9" s="122" t="s">
        <v>620</v>
      </c>
      <c r="B9" s="122" t="s">
        <v>621</v>
      </c>
      <c r="C9" s="122"/>
      <c r="D9" s="122"/>
      <c r="E9" s="122"/>
    </row>
    <row r="10" spans="1:5">
      <c r="A10" s="122" t="s">
        <v>622</v>
      </c>
      <c r="C10" s="122"/>
      <c r="D10" s="122"/>
      <c r="E10" s="122"/>
    </row>
    <row r="11" spans="1:5" ht="15" customHeight="1">
      <c r="A11" s="122" t="s">
        <v>363</v>
      </c>
      <c r="C11" s="122"/>
      <c r="D11" s="122"/>
      <c r="E11" s="122"/>
    </row>
    <row r="12" spans="1:5">
      <c r="A12" s="122" t="s">
        <v>624</v>
      </c>
      <c r="B12" s="122" t="s">
        <v>654</v>
      </c>
    </row>
    <row r="13" spans="1:5">
      <c r="A13" s="122" t="s">
        <v>623</v>
      </c>
      <c r="B13" s="122" t="s">
        <v>655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3"/>
  <sheetViews>
    <sheetView showZeros="0" tabSelected="1" topLeftCell="A34" workbookViewId="0">
      <selection activeCell="A61" sqref="A61:B61"/>
    </sheetView>
  </sheetViews>
  <sheetFormatPr defaultRowHeight="15"/>
  <cols>
    <col min="1" max="1" width="26.85546875" style="24" customWidth="1"/>
    <col min="2" max="2" width="30.42578125" style="24" customWidth="1"/>
    <col min="3" max="3" width="9.85546875" style="24" customWidth="1"/>
    <col min="4" max="5" width="13.5703125" style="24" customWidth="1"/>
    <col min="6" max="6" width="12" style="24" hidden="1" customWidth="1"/>
    <col min="7" max="7" width="11.85546875" style="24" hidden="1" customWidth="1"/>
    <col min="8" max="8" width="10.140625" style="24" bestFit="1" customWidth="1"/>
    <col min="9" max="256" width="9.140625" style="24"/>
    <col min="257" max="257" width="26.85546875" style="24" customWidth="1"/>
    <col min="258" max="258" width="30.42578125" style="24" customWidth="1"/>
    <col min="259" max="259" width="9.85546875" style="24" customWidth="1"/>
    <col min="260" max="260" width="16" style="24" customWidth="1"/>
    <col min="261" max="261" width="16.140625" style="24" customWidth="1"/>
    <col min="262" max="262" width="9.140625" style="24" customWidth="1"/>
    <col min="263" max="263" width="10.140625" style="24" customWidth="1"/>
    <col min="264" max="512" width="9.140625" style="24"/>
    <col min="513" max="513" width="26.85546875" style="24" customWidth="1"/>
    <col min="514" max="514" width="30.42578125" style="24" customWidth="1"/>
    <col min="515" max="515" width="9.85546875" style="24" customWidth="1"/>
    <col min="516" max="516" width="16" style="24" customWidth="1"/>
    <col min="517" max="517" width="16.140625" style="24" customWidth="1"/>
    <col min="518" max="518" width="9.140625" style="24" customWidth="1"/>
    <col min="519" max="519" width="10.140625" style="24" customWidth="1"/>
    <col min="520" max="768" width="9.140625" style="24"/>
    <col min="769" max="769" width="26.85546875" style="24" customWidth="1"/>
    <col min="770" max="770" width="30.42578125" style="24" customWidth="1"/>
    <col min="771" max="771" width="9.85546875" style="24" customWidth="1"/>
    <col min="772" max="772" width="16" style="24" customWidth="1"/>
    <col min="773" max="773" width="16.140625" style="24" customWidth="1"/>
    <col min="774" max="774" width="9.140625" style="24" customWidth="1"/>
    <col min="775" max="775" width="10.140625" style="24" customWidth="1"/>
    <col min="776" max="1024" width="9.140625" style="24"/>
    <col min="1025" max="1025" width="26.85546875" style="24" customWidth="1"/>
    <col min="1026" max="1026" width="30.42578125" style="24" customWidth="1"/>
    <col min="1027" max="1027" width="9.85546875" style="24" customWidth="1"/>
    <col min="1028" max="1028" width="16" style="24" customWidth="1"/>
    <col min="1029" max="1029" width="16.140625" style="24" customWidth="1"/>
    <col min="1030" max="1030" width="9.140625" style="24" customWidth="1"/>
    <col min="1031" max="1031" width="10.140625" style="24" customWidth="1"/>
    <col min="1032" max="1280" width="9.140625" style="24"/>
    <col min="1281" max="1281" width="26.85546875" style="24" customWidth="1"/>
    <col min="1282" max="1282" width="30.42578125" style="24" customWidth="1"/>
    <col min="1283" max="1283" width="9.85546875" style="24" customWidth="1"/>
    <col min="1284" max="1284" width="16" style="24" customWidth="1"/>
    <col min="1285" max="1285" width="16.140625" style="24" customWidth="1"/>
    <col min="1286" max="1286" width="9.140625" style="24" customWidth="1"/>
    <col min="1287" max="1287" width="10.140625" style="24" customWidth="1"/>
    <col min="1288" max="1536" width="9.140625" style="24"/>
    <col min="1537" max="1537" width="26.85546875" style="24" customWidth="1"/>
    <col min="1538" max="1538" width="30.42578125" style="24" customWidth="1"/>
    <col min="1539" max="1539" width="9.85546875" style="24" customWidth="1"/>
    <col min="1540" max="1540" width="16" style="24" customWidth="1"/>
    <col min="1541" max="1541" width="16.140625" style="24" customWidth="1"/>
    <col min="1542" max="1542" width="9.140625" style="24" customWidth="1"/>
    <col min="1543" max="1543" width="10.140625" style="24" customWidth="1"/>
    <col min="1544" max="1792" width="9.140625" style="24"/>
    <col min="1793" max="1793" width="26.85546875" style="24" customWidth="1"/>
    <col min="1794" max="1794" width="30.42578125" style="24" customWidth="1"/>
    <col min="1795" max="1795" width="9.85546875" style="24" customWidth="1"/>
    <col min="1796" max="1796" width="16" style="24" customWidth="1"/>
    <col min="1797" max="1797" width="16.140625" style="24" customWidth="1"/>
    <col min="1798" max="1798" width="9.140625" style="24" customWidth="1"/>
    <col min="1799" max="1799" width="10.140625" style="24" customWidth="1"/>
    <col min="1800" max="2048" width="9.140625" style="24"/>
    <col min="2049" max="2049" width="26.85546875" style="24" customWidth="1"/>
    <col min="2050" max="2050" width="30.42578125" style="24" customWidth="1"/>
    <col min="2051" max="2051" width="9.85546875" style="24" customWidth="1"/>
    <col min="2052" max="2052" width="16" style="24" customWidth="1"/>
    <col min="2053" max="2053" width="16.140625" style="24" customWidth="1"/>
    <col min="2054" max="2054" width="9.140625" style="24" customWidth="1"/>
    <col min="2055" max="2055" width="10.140625" style="24" customWidth="1"/>
    <col min="2056" max="2304" width="9.140625" style="24"/>
    <col min="2305" max="2305" width="26.85546875" style="24" customWidth="1"/>
    <col min="2306" max="2306" width="30.42578125" style="24" customWidth="1"/>
    <col min="2307" max="2307" width="9.85546875" style="24" customWidth="1"/>
    <col min="2308" max="2308" width="16" style="24" customWidth="1"/>
    <col min="2309" max="2309" width="16.140625" style="24" customWidth="1"/>
    <col min="2310" max="2310" width="9.140625" style="24" customWidth="1"/>
    <col min="2311" max="2311" width="10.140625" style="24" customWidth="1"/>
    <col min="2312" max="2560" width="9.140625" style="24"/>
    <col min="2561" max="2561" width="26.85546875" style="24" customWidth="1"/>
    <col min="2562" max="2562" width="30.42578125" style="24" customWidth="1"/>
    <col min="2563" max="2563" width="9.85546875" style="24" customWidth="1"/>
    <col min="2564" max="2564" width="16" style="24" customWidth="1"/>
    <col min="2565" max="2565" width="16.140625" style="24" customWidth="1"/>
    <col min="2566" max="2566" width="9.140625" style="24" customWidth="1"/>
    <col min="2567" max="2567" width="10.140625" style="24" customWidth="1"/>
    <col min="2568" max="2816" width="9.140625" style="24"/>
    <col min="2817" max="2817" width="26.85546875" style="24" customWidth="1"/>
    <col min="2818" max="2818" width="30.42578125" style="24" customWidth="1"/>
    <col min="2819" max="2819" width="9.85546875" style="24" customWidth="1"/>
    <col min="2820" max="2820" width="16" style="24" customWidth="1"/>
    <col min="2821" max="2821" width="16.140625" style="24" customWidth="1"/>
    <col min="2822" max="2822" width="9.140625" style="24" customWidth="1"/>
    <col min="2823" max="2823" width="10.140625" style="24" customWidth="1"/>
    <col min="2824" max="3072" width="9.140625" style="24"/>
    <col min="3073" max="3073" width="26.85546875" style="24" customWidth="1"/>
    <col min="3074" max="3074" width="30.42578125" style="24" customWidth="1"/>
    <col min="3075" max="3075" width="9.85546875" style="24" customWidth="1"/>
    <col min="3076" max="3076" width="16" style="24" customWidth="1"/>
    <col min="3077" max="3077" width="16.140625" style="24" customWidth="1"/>
    <col min="3078" max="3078" width="9.140625" style="24" customWidth="1"/>
    <col min="3079" max="3079" width="10.140625" style="24" customWidth="1"/>
    <col min="3080" max="3328" width="9.140625" style="24"/>
    <col min="3329" max="3329" width="26.85546875" style="24" customWidth="1"/>
    <col min="3330" max="3330" width="30.42578125" style="24" customWidth="1"/>
    <col min="3331" max="3331" width="9.85546875" style="24" customWidth="1"/>
    <col min="3332" max="3332" width="16" style="24" customWidth="1"/>
    <col min="3333" max="3333" width="16.140625" style="24" customWidth="1"/>
    <col min="3334" max="3334" width="9.140625" style="24" customWidth="1"/>
    <col min="3335" max="3335" width="10.140625" style="24" customWidth="1"/>
    <col min="3336" max="3584" width="9.140625" style="24"/>
    <col min="3585" max="3585" width="26.85546875" style="24" customWidth="1"/>
    <col min="3586" max="3586" width="30.42578125" style="24" customWidth="1"/>
    <col min="3587" max="3587" width="9.85546875" style="24" customWidth="1"/>
    <col min="3588" max="3588" width="16" style="24" customWidth="1"/>
    <col min="3589" max="3589" width="16.140625" style="24" customWidth="1"/>
    <col min="3590" max="3590" width="9.140625" style="24" customWidth="1"/>
    <col min="3591" max="3591" width="10.140625" style="24" customWidth="1"/>
    <col min="3592" max="3840" width="9.140625" style="24"/>
    <col min="3841" max="3841" width="26.85546875" style="24" customWidth="1"/>
    <col min="3842" max="3842" width="30.42578125" style="24" customWidth="1"/>
    <col min="3843" max="3843" width="9.85546875" style="24" customWidth="1"/>
    <col min="3844" max="3844" width="16" style="24" customWidth="1"/>
    <col min="3845" max="3845" width="16.140625" style="24" customWidth="1"/>
    <col min="3846" max="3846" width="9.140625" style="24" customWidth="1"/>
    <col min="3847" max="3847" width="10.140625" style="24" customWidth="1"/>
    <col min="3848" max="4096" width="9.140625" style="24"/>
    <col min="4097" max="4097" width="26.85546875" style="24" customWidth="1"/>
    <col min="4098" max="4098" width="30.42578125" style="24" customWidth="1"/>
    <col min="4099" max="4099" width="9.85546875" style="24" customWidth="1"/>
    <col min="4100" max="4100" width="16" style="24" customWidth="1"/>
    <col min="4101" max="4101" width="16.140625" style="24" customWidth="1"/>
    <col min="4102" max="4102" width="9.140625" style="24" customWidth="1"/>
    <col min="4103" max="4103" width="10.140625" style="24" customWidth="1"/>
    <col min="4104" max="4352" width="9.140625" style="24"/>
    <col min="4353" max="4353" width="26.85546875" style="24" customWidth="1"/>
    <col min="4354" max="4354" width="30.42578125" style="24" customWidth="1"/>
    <col min="4355" max="4355" width="9.85546875" style="24" customWidth="1"/>
    <col min="4356" max="4356" width="16" style="24" customWidth="1"/>
    <col min="4357" max="4357" width="16.140625" style="24" customWidth="1"/>
    <col min="4358" max="4358" width="9.140625" style="24" customWidth="1"/>
    <col min="4359" max="4359" width="10.140625" style="24" customWidth="1"/>
    <col min="4360" max="4608" width="9.140625" style="24"/>
    <col min="4609" max="4609" width="26.85546875" style="24" customWidth="1"/>
    <col min="4610" max="4610" width="30.42578125" style="24" customWidth="1"/>
    <col min="4611" max="4611" width="9.85546875" style="24" customWidth="1"/>
    <col min="4612" max="4612" width="16" style="24" customWidth="1"/>
    <col min="4613" max="4613" width="16.140625" style="24" customWidth="1"/>
    <col min="4614" max="4614" width="9.140625" style="24" customWidth="1"/>
    <col min="4615" max="4615" width="10.140625" style="24" customWidth="1"/>
    <col min="4616" max="4864" width="9.140625" style="24"/>
    <col min="4865" max="4865" width="26.85546875" style="24" customWidth="1"/>
    <col min="4866" max="4866" width="30.42578125" style="24" customWidth="1"/>
    <col min="4867" max="4867" width="9.85546875" style="24" customWidth="1"/>
    <col min="4868" max="4868" width="16" style="24" customWidth="1"/>
    <col min="4869" max="4869" width="16.140625" style="24" customWidth="1"/>
    <col min="4870" max="4870" width="9.140625" style="24" customWidth="1"/>
    <col min="4871" max="4871" width="10.140625" style="24" customWidth="1"/>
    <col min="4872" max="5120" width="9.140625" style="24"/>
    <col min="5121" max="5121" width="26.85546875" style="24" customWidth="1"/>
    <col min="5122" max="5122" width="30.42578125" style="24" customWidth="1"/>
    <col min="5123" max="5123" width="9.85546875" style="24" customWidth="1"/>
    <col min="5124" max="5124" width="16" style="24" customWidth="1"/>
    <col min="5125" max="5125" width="16.140625" style="24" customWidth="1"/>
    <col min="5126" max="5126" width="9.140625" style="24" customWidth="1"/>
    <col min="5127" max="5127" width="10.140625" style="24" customWidth="1"/>
    <col min="5128" max="5376" width="9.140625" style="24"/>
    <col min="5377" max="5377" width="26.85546875" style="24" customWidth="1"/>
    <col min="5378" max="5378" width="30.42578125" style="24" customWidth="1"/>
    <col min="5379" max="5379" width="9.85546875" style="24" customWidth="1"/>
    <col min="5380" max="5380" width="16" style="24" customWidth="1"/>
    <col min="5381" max="5381" width="16.140625" style="24" customWidth="1"/>
    <col min="5382" max="5382" width="9.140625" style="24" customWidth="1"/>
    <col min="5383" max="5383" width="10.140625" style="24" customWidth="1"/>
    <col min="5384" max="5632" width="9.140625" style="24"/>
    <col min="5633" max="5633" width="26.85546875" style="24" customWidth="1"/>
    <col min="5634" max="5634" width="30.42578125" style="24" customWidth="1"/>
    <col min="5635" max="5635" width="9.85546875" style="24" customWidth="1"/>
    <col min="5636" max="5636" width="16" style="24" customWidth="1"/>
    <col min="5637" max="5637" width="16.140625" style="24" customWidth="1"/>
    <col min="5638" max="5638" width="9.140625" style="24" customWidth="1"/>
    <col min="5639" max="5639" width="10.140625" style="24" customWidth="1"/>
    <col min="5640" max="5888" width="9.140625" style="24"/>
    <col min="5889" max="5889" width="26.85546875" style="24" customWidth="1"/>
    <col min="5890" max="5890" width="30.42578125" style="24" customWidth="1"/>
    <col min="5891" max="5891" width="9.85546875" style="24" customWidth="1"/>
    <col min="5892" max="5892" width="16" style="24" customWidth="1"/>
    <col min="5893" max="5893" width="16.140625" style="24" customWidth="1"/>
    <col min="5894" max="5894" width="9.140625" style="24" customWidth="1"/>
    <col min="5895" max="5895" width="10.140625" style="24" customWidth="1"/>
    <col min="5896" max="6144" width="9.140625" style="24"/>
    <col min="6145" max="6145" width="26.85546875" style="24" customWidth="1"/>
    <col min="6146" max="6146" width="30.42578125" style="24" customWidth="1"/>
    <col min="6147" max="6147" width="9.85546875" style="24" customWidth="1"/>
    <col min="6148" max="6148" width="16" style="24" customWidth="1"/>
    <col min="6149" max="6149" width="16.140625" style="24" customWidth="1"/>
    <col min="6150" max="6150" width="9.140625" style="24" customWidth="1"/>
    <col min="6151" max="6151" width="10.140625" style="24" customWidth="1"/>
    <col min="6152" max="6400" width="9.140625" style="24"/>
    <col min="6401" max="6401" width="26.85546875" style="24" customWidth="1"/>
    <col min="6402" max="6402" width="30.42578125" style="24" customWidth="1"/>
    <col min="6403" max="6403" width="9.85546875" style="24" customWidth="1"/>
    <col min="6404" max="6404" width="16" style="24" customWidth="1"/>
    <col min="6405" max="6405" width="16.140625" style="24" customWidth="1"/>
    <col min="6406" max="6406" width="9.140625" style="24" customWidth="1"/>
    <col min="6407" max="6407" width="10.140625" style="24" customWidth="1"/>
    <col min="6408" max="6656" width="9.140625" style="24"/>
    <col min="6657" max="6657" width="26.85546875" style="24" customWidth="1"/>
    <col min="6658" max="6658" width="30.42578125" style="24" customWidth="1"/>
    <col min="6659" max="6659" width="9.85546875" style="24" customWidth="1"/>
    <col min="6660" max="6660" width="16" style="24" customWidth="1"/>
    <col min="6661" max="6661" width="16.140625" style="24" customWidth="1"/>
    <col min="6662" max="6662" width="9.140625" style="24" customWidth="1"/>
    <col min="6663" max="6663" width="10.140625" style="24" customWidth="1"/>
    <col min="6664" max="6912" width="9.140625" style="24"/>
    <col min="6913" max="6913" width="26.85546875" style="24" customWidth="1"/>
    <col min="6914" max="6914" width="30.42578125" style="24" customWidth="1"/>
    <col min="6915" max="6915" width="9.85546875" style="24" customWidth="1"/>
    <col min="6916" max="6916" width="16" style="24" customWidth="1"/>
    <col min="6917" max="6917" width="16.140625" style="24" customWidth="1"/>
    <col min="6918" max="6918" width="9.140625" style="24" customWidth="1"/>
    <col min="6919" max="6919" width="10.140625" style="24" customWidth="1"/>
    <col min="6920" max="7168" width="9.140625" style="24"/>
    <col min="7169" max="7169" width="26.85546875" style="24" customWidth="1"/>
    <col min="7170" max="7170" width="30.42578125" style="24" customWidth="1"/>
    <col min="7171" max="7171" width="9.85546875" style="24" customWidth="1"/>
    <col min="7172" max="7172" width="16" style="24" customWidth="1"/>
    <col min="7173" max="7173" width="16.140625" style="24" customWidth="1"/>
    <col min="7174" max="7174" width="9.140625" style="24" customWidth="1"/>
    <col min="7175" max="7175" width="10.140625" style="24" customWidth="1"/>
    <col min="7176" max="7424" width="9.140625" style="24"/>
    <col min="7425" max="7425" width="26.85546875" style="24" customWidth="1"/>
    <col min="7426" max="7426" width="30.42578125" style="24" customWidth="1"/>
    <col min="7427" max="7427" width="9.85546875" style="24" customWidth="1"/>
    <col min="7428" max="7428" width="16" style="24" customWidth="1"/>
    <col min="7429" max="7429" width="16.140625" style="24" customWidth="1"/>
    <col min="7430" max="7430" width="9.140625" style="24" customWidth="1"/>
    <col min="7431" max="7431" width="10.140625" style="24" customWidth="1"/>
    <col min="7432" max="7680" width="9.140625" style="24"/>
    <col min="7681" max="7681" width="26.85546875" style="24" customWidth="1"/>
    <col min="7682" max="7682" width="30.42578125" style="24" customWidth="1"/>
    <col min="7683" max="7683" width="9.85546875" style="24" customWidth="1"/>
    <col min="7684" max="7684" width="16" style="24" customWidth="1"/>
    <col min="7685" max="7685" width="16.140625" style="24" customWidth="1"/>
    <col min="7686" max="7686" width="9.140625" style="24" customWidth="1"/>
    <col min="7687" max="7687" width="10.140625" style="24" customWidth="1"/>
    <col min="7688" max="7936" width="9.140625" style="24"/>
    <col min="7937" max="7937" width="26.85546875" style="24" customWidth="1"/>
    <col min="7938" max="7938" width="30.42578125" style="24" customWidth="1"/>
    <col min="7939" max="7939" width="9.85546875" style="24" customWidth="1"/>
    <col min="7940" max="7940" width="16" style="24" customWidth="1"/>
    <col min="7941" max="7941" width="16.140625" style="24" customWidth="1"/>
    <col min="7942" max="7942" width="9.140625" style="24" customWidth="1"/>
    <col min="7943" max="7943" width="10.140625" style="24" customWidth="1"/>
    <col min="7944" max="8192" width="9.140625" style="24"/>
    <col min="8193" max="8193" width="26.85546875" style="24" customWidth="1"/>
    <col min="8194" max="8194" width="30.42578125" style="24" customWidth="1"/>
    <col min="8195" max="8195" width="9.85546875" style="24" customWidth="1"/>
    <col min="8196" max="8196" width="16" style="24" customWidth="1"/>
    <col min="8197" max="8197" width="16.140625" style="24" customWidth="1"/>
    <col min="8198" max="8198" width="9.140625" style="24" customWidth="1"/>
    <col min="8199" max="8199" width="10.140625" style="24" customWidth="1"/>
    <col min="8200" max="8448" width="9.140625" style="24"/>
    <col min="8449" max="8449" width="26.85546875" style="24" customWidth="1"/>
    <col min="8450" max="8450" width="30.42578125" style="24" customWidth="1"/>
    <col min="8451" max="8451" width="9.85546875" style="24" customWidth="1"/>
    <col min="8452" max="8452" width="16" style="24" customWidth="1"/>
    <col min="8453" max="8453" width="16.140625" style="24" customWidth="1"/>
    <col min="8454" max="8454" width="9.140625" style="24" customWidth="1"/>
    <col min="8455" max="8455" width="10.140625" style="24" customWidth="1"/>
    <col min="8456" max="8704" width="9.140625" style="24"/>
    <col min="8705" max="8705" width="26.85546875" style="24" customWidth="1"/>
    <col min="8706" max="8706" width="30.42578125" style="24" customWidth="1"/>
    <col min="8707" max="8707" width="9.85546875" style="24" customWidth="1"/>
    <col min="8708" max="8708" width="16" style="24" customWidth="1"/>
    <col min="8709" max="8709" width="16.140625" style="24" customWidth="1"/>
    <col min="8710" max="8710" width="9.140625" style="24" customWidth="1"/>
    <col min="8711" max="8711" width="10.140625" style="24" customWidth="1"/>
    <col min="8712" max="8960" width="9.140625" style="24"/>
    <col min="8961" max="8961" width="26.85546875" style="24" customWidth="1"/>
    <col min="8962" max="8962" width="30.42578125" style="24" customWidth="1"/>
    <col min="8963" max="8963" width="9.85546875" style="24" customWidth="1"/>
    <col min="8964" max="8964" width="16" style="24" customWidth="1"/>
    <col min="8965" max="8965" width="16.140625" style="24" customWidth="1"/>
    <col min="8966" max="8966" width="9.140625" style="24" customWidth="1"/>
    <col min="8967" max="8967" width="10.140625" style="24" customWidth="1"/>
    <col min="8968" max="9216" width="9.140625" style="24"/>
    <col min="9217" max="9217" width="26.85546875" style="24" customWidth="1"/>
    <col min="9218" max="9218" width="30.42578125" style="24" customWidth="1"/>
    <col min="9219" max="9219" width="9.85546875" style="24" customWidth="1"/>
    <col min="9220" max="9220" width="16" style="24" customWidth="1"/>
    <col min="9221" max="9221" width="16.140625" style="24" customWidth="1"/>
    <col min="9222" max="9222" width="9.140625" style="24" customWidth="1"/>
    <col min="9223" max="9223" width="10.140625" style="24" customWidth="1"/>
    <col min="9224" max="9472" width="9.140625" style="24"/>
    <col min="9473" max="9473" width="26.85546875" style="24" customWidth="1"/>
    <col min="9474" max="9474" width="30.42578125" style="24" customWidth="1"/>
    <col min="9475" max="9475" width="9.85546875" style="24" customWidth="1"/>
    <col min="9476" max="9476" width="16" style="24" customWidth="1"/>
    <col min="9477" max="9477" width="16.140625" style="24" customWidth="1"/>
    <col min="9478" max="9478" width="9.140625" style="24" customWidth="1"/>
    <col min="9479" max="9479" width="10.140625" style="24" customWidth="1"/>
    <col min="9480" max="9728" width="9.140625" style="24"/>
    <col min="9729" max="9729" width="26.85546875" style="24" customWidth="1"/>
    <col min="9730" max="9730" width="30.42578125" style="24" customWidth="1"/>
    <col min="9731" max="9731" width="9.85546875" style="24" customWidth="1"/>
    <col min="9732" max="9732" width="16" style="24" customWidth="1"/>
    <col min="9733" max="9733" width="16.140625" style="24" customWidth="1"/>
    <col min="9734" max="9734" width="9.140625" style="24" customWidth="1"/>
    <col min="9735" max="9735" width="10.140625" style="24" customWidth="1"/>
    <col min="9736" max="9984" width="9.140625" style="24"/>
    <col min="9985" max="9985" width="26.85546875" style="24" customWidth="1"/>
    <col min="9986" max="9986" width="30.42578125" style="24" customWidth="1"/>
    <col min="9987" max="9987" width="9.85546875" style="24" customWidth="1"/>
    <col min="9988" max="9988" width="16" style="24" customWidth="1"/>
    <col min="9989" max="9989" width="16.140625" style="24" customWidth="1"/>
    <col min="9990" max="9990" width="9.140625" style="24" customWidth="1"/>
    <col min="9991" max="9991" width="10.140625" style="24" customWidth="1"/>
    <col min="9992" max="10240" width="9.140625" style="24"/>
    <col min="10241" max="10241" width="26.85546875" style="24" customWidth="1"/>
    <col min="10242" max="10242" width="30.42578125" style="24" customWidth="1"/>
    <col min="10243" max="10243" width="9.85546875" style="24" customWidth="1"/>
    <col min="10244" max="10244" width="16" style="24" customWidth="1"/>
    <col min="10245" max="10245" width="16.140625" style="24" customWidth="1"/>
    <col min="10246" max="10246" width="9.140625" style="24" customWidth="1"/>
    <col min="10247" max="10247" width="10.140625" style="24" customWidth="1"/>
    <col min="10248" max="10496" width="9.140625" style="24"/>
    <col min="10497" max="10497" width="26.85546875" style="24" customWidth="1"/>
    <col min="10498" max="10498" width="30.42578125" style="24" customWidth="1"/>
    <col min="10499" max="10499" width="9.85546875" style="24" customWidth="1"/>
    <col min="10500" max="10500" width="16" style="24" customWidth="1"/>
    <col min="10501" max="10501" width="16.140625" style="24" customWidth="1"/>
    <col min="10502" max="10502" width="9.140625" style="24" customWidth="1"/>
    <col min="10503" max="10503" width="10.140625" style="24" customWidth="1"/>
    <col min="10504" max="10752" width="9.140625" style="24"/>
    <col min="10753" max="10753" width="26.85546875" style="24" customWidth="1"/>
    <col min="10754" max="10754" width="30.42578125" style="24" customWidth="1"/>
    <col min="10755" max="10755" width="9.85546875" style="24" customWidth="1"/>
    <col min="10756" max="10756" width="16" style="24" customWidth="1"/>
    <col min="10757" max="10757" width="16.140625" style="24" customWidth="1"/>
    <col min="10758" max="10758" width="9.140625" style="24" customWidth="1"/>
    <col min="10759" max="10759" width="10.140625" style="24" customWidth="1"/>
    <col min="10760" max="11008" width="9.140625" style="24"/>
    <col min="11009" max="11009" width="26.85546875" style="24" customWidth="1"/>
    <col min="11010" max="11010" width="30.42578125" style="24" customWidth="1"/>
    <col min="11011" max="11011" width="9.85546875" style="24" customWidth="1"/>
    <col min="11012" max="11012" width="16" style="24" customWidth="1"/>
    <col min="11013" max="11013" width="16.140625" style="24" customWidth="1"/>
    <col min="11014" max="11014" width="9.140625" style="24" customWidth="1"/>
    <col min="11015" max="11015" width="10.140625" style="24" customWidth="1"/>
    <col min="11016" max="11264" width="9.140625" style="24"/>
    <col min="11265" max="11265" width="26.85546875" style="24" customWidth="1"/>
    <col min="11266" max="11266" width="30.42578125" style="24" customWidth="1"/>
    <col min="11267" max="11267" width="9.85546875" style="24" customWidth="1"/>
    <col min="11268" max="11268" width="16" style="24" customWidth="1"/>
    <col min="11269" max="11269" width="16.140625" style="24" customWidth="1"/>
    <col min="11270" max="11270" width="9.140625" style="24" customWidth="1"/>
    <col min="11271" max="11271" width="10.140625" style="24" customWidth="1"/>
    <col min="11272" max="11520" width="9.140625" style="24"/>
    <col min="11521" max="11521" width="26.85546875" style="24" customWidth="1"/>
    <col min="11522" max="11522" width="30.42578125" style="24" customWidth="1"/>
    <col min="11523" max="11523" width="9.85546875" style="24" customWidth="1"/>
    <col min="11524" max="11524" width="16" style="24" customWidth="1"/>
    <col min="11525" max="11525" width="16.140625" style="24" customWidth="1"/>
    <col min="11526" max="11526" width="9.140625" style="24" customWidth="1"/>
    <col min="11527" max="11527" width="10.140625" style="24" customWidth="1"/>
    <col min="11528" max="11776" width="9.140625" style="24"/>
    <col min="11777" max="11777" width="26.85546875" style="24" customWidth="1"/>
    <col min="11778" max="11778" width="30.42578125" style="24" customWidth="1"/>
    <col min="11779" max="11779" width="9.85546875" style="24" customWidth="1"/>
    <col min="11780" max="11780" width="16" style="24" customWidth="1"/>
    <col min="11781" max="11781" width="16.140625" style="24" customWidth="1"/>
    <col min="11782" max="11782" width="9.140625" style="24" customWidth="1"/>
    <col min="11783" max="11783" width="10.140625" style="24" customWidth="1"/>
    <col min="11784" max="12032" width="9.140625" style="24"/>
    <col min="12033" max="12033" width="26.85546875" style="24" customWidth="1"/>
    <col min="12034" max="12034" width="30.42578125" style="24" customWidth="1"/>
    <col min="12035" max="12035" width="9.85546875" style="24" customWidth="1"/>
    <col min="12036" max="12036" width="16" style="24" customWidth="1"/>
    <col min="12037" max="12037" width="16.140625" style="24" customWidth="1"/>
    <col min="12038" max="12038" width="9.140625" style="24" customWidth="1"/>
    <col min="12039" max="12039" width="10.140625" style="24" customWidth="1"/>
    <col min="12040" max="12288" width="9.140625" style="24"/>
    <col min="12289" max="12289" width="26.85546875" style="24" customWidth="1"/>
    <col min="12290" max="12290" width="30.42578125" style="24" customWidth="1"/>
    <col min="12291" max="12291" width="9.85546875" style="24" customWidth="1"/>
    <col min="12292" max="12292" width="16" style="24" customWidth="1"/>
    <col min="12293" max="12293" width="16.140625" style="24" customWidth="1"/>
    <col min="12294" max="12294" width="9.140625" style="24" customWidth="1"/>
    <col min="12295" max="12295" width="10.140625" style="24" customWidth="1"/>
    <col min="12296" max="12544" width="9.140625" style="24"/>
    <col min="12545" max="12545" width="26.85546875" style="24" customWidth="1"/>
    <col min="12546" max="12546" width="30.42578125" style="24" customWidth="1"/>
    <col min="12547" max="12547" width="9.85546875" style="24" customWidth="1"/>
    <col min="12548" max="12548" width="16" style="24" customWidth="1"/>
    <col min="12549" max="12549" width="16.140625" style="24" customWidth="1"/>
    <col min="12550" max="12550" width="9.140625" style="24" customWidth="1"/>
    <col min="12551" max="12551" width="10.140625" style="24" customWidth="1"/>
    <col min="12552" max="12800" width="9.140625" style="24"/>
    <col min="12801" max="12801" width="26.85546875" style="24" customWidth="1"/>
    <col min="12802" max="12802" width="30.42578125" style="24" customWidth="1"/>
    <col min="12803" max="12803" width="9.85546875" style="24" customWidth="1"/>
    <col min="12804" max="12804" width="16" style="24" customWidth="1"/>
    <col min="12805" max="12805" width="16.140625" style="24" customWidth="1"/>
    <col min="12806" max="12806" width="9.140625" style="24" customWidth="1"/>
    <col min="12807" max="12807" width="10.140625" style="24" customWidth="1"/>
    <col min="12808" max="13056" width="9.140625" style="24"/>
    <col min="13057" max="13057" width="26.85546875" style="24" customWidth="1"/>
    <col min="13058" max="13058" width="30.42578125" style="24" customWidth="1"/>
    <col min="13059" max="13059" width="9.85546875" style="24" customWidth="1"/>
    <col min="13060" max="13060" width="16" style="24" customWidth="1"/>
    <col min="13061" max="13061" width="16.140625" style="24" customWidth="1"/>
    <col min="13062" max="13062" width="9.140625" style="24" customWidth="1"/>
    <col min="13063" max="13063" width="10.140625" style="24" customWidth="1"/>
    <col min="13064" max="13312" width="9.140625" style="24"/>
    <col min="13313" max="13313" width="26.85546875" style="24" customWidth="1"/>
    <col min="13314" max="13314" width="30.42578125" style="24" customWidth="1"/>
    <col min="13315" max="13315" width="9.85546875" style="24" customWidth="1"/>
    <col min="13316" max="13316" width="16" style="24" customWidth="1"/>
    <col min="13317" max="13317" width="16.140625" style="24" customWidth="1"/>
    <col min="13318" max="13318" width="9.140625" style="24" customWidth="1"/>
    <col min="13319" max="13319" width="10.140625" style="24" customWidth="1"/>
    <col min="13320" max="13568" width="9.140625" style="24"/>
    <col min="13569" max="13569" width="26.85546875" style="24" customWidth="1"/>
    <col min="13570" max="13570" width="30.42578125" style="24" customWidth="1"/>
    <col min="13571" max="13571" width="9.85546875" style="24" customWidth="1"/>
    <col min="13572" max="13572" width="16" style="24" customWidth="1"/>
    <col min="13573" max="13573" width="16.140625" style="24" customWidth="1"/>
    <col min="13574" max="13574" width="9.140625" style="24" customWidth="1"/>
    <col min="13575" max="13575" width="10.140625" style="24" customWidth="1"/>
    <col min="13576" max="13824" width="9.140625" style="24"/>
    <col min="13825" max="13825" width="26.85546875" style="24" customWidth="1"/>
    <col min="13826" max="13826" width="30.42578125" style="24" customWidth="1"/>
    <col min="13827" max="13827" width="9.85546875" style="24" customWidth="1"/>
    <col min="13828" max="13828" width="16" style="24" customWidth="1"/>
    <col min="13829" max="13829" width="16.140625" style="24" customWidth="1"/>
    <col min="13830" max="13830" width="9.140625" style="24" customWidth="1"/>
    <col min="13831" max="13831" width="10.140625" style="24" customWidth="1"/>
    <col min="13832" max="14080" width="9.140625" style="24"/>
    <col min="14081" max="14081" width="26.85546875" style="24" customWidth="1"/>
    <col min="14082" max="14082" width="30.42578125" style="24" customWidth="1"/>
    <col min="14083" max="14083" width="9.85546875" style="24" customWidth="1"/>
    <col min="14084" max="14084" width="16" style="24" customWidth="1"/>
    <col min="14085" max="14085" width="16.140625" style="24" customWidth="1"/>
    <col min="14086" max="14086" width="9.140625" style="24" customWidth="1"/>
    <col min="14087" max="14087" width="10.140625" style="24" customWidth="1"/>
    <col min="14088" max="14336" width="9.140625" style="24"/>
    <col min="14337" max="14337" width="26.85546875" style="24" customWidth="1"/>
    <col min="14338" max="14338" width="30.42578125" style="24" customWidth="1"/>
    <col min="14339" max="14339" width="9.85546875" style="24" customWidth="1"/>
    <col min="14340" max="14340" width="16" style="24" customWidth="1"/>
    <col min="14341" max="14341" width="16.140625" style="24" customWidth="1"/>
    <col min="14342" max="14342" width="9.140625" style="24" customWidth="1"/>
    <col min="14343" max="14343" width="10.140625" style="24" customWidth="1"/>
    <col min="14344" max="14592" width="9.140625" style="24"/>
    <col min="14593" max="14593" width="26.85546875" style="24" customWidth="1"/>
    <col min="14594" max="14594" width="30.42578125" style="24" customWidth="1"/>
    <col min="14595" max="14595" width="9.85546875" style="24" customWidth="1"/>
    <col min="14596" max="14596" width="16" style="24" customWidth="1"/>
    <col min="14597" max="14597" width="16.140625" style="24" customWidth="1"/>
    <col min="14598" max="14598" width="9.140625" style="24" customWidth="1"/>
    <col min="14599" max="14599" width="10.140625" style="24" customWidth="1"/>
    <col min="14600" max="14848" width="9.140625" style="24"/>
    <col min="14849" max="14849" width="26.85546875" style="24" customWidth="1"/>
    <col min="14850" max="14850" width="30.42578125" style="24" customWidth="1"/>
    <col min="14851" max="14851" width="9.85546875" style="24" customWidth="1"/>
    <col min="14852" max="14852" width="16" style="24" customWidth="1"/>
    <col min="14853" max="14853" width="16.140625" style="24" customWidth="1"/>
    <col min="14854" max="14854" width="9.140625" style="24" customWidth="1"/>
    <col min="14855" max="14855" width="10.140625" style="24" customWidth="1"/>
    <col min="14856" max="15104" width="9.140625" style="24"/>
    <col min="15105" max="15105" width="26.85546875" style="24" customWidth="1"/>
    <col min="15106" max="15106" width="30.42578125" style="24" customWidth="1"/>
    <col min="15107" max="15107" width="9.85546875" style="24" customWidth="1"/>
    <col min="15108" max="15108" width="16" style="24" customWidth="1"/>
    <col min="15109" max="15109" width="16.140625" style="24" customWidth="1"/>
    <col min="15110" max="15110" width="9.140625" style="24" customWidth="1"/>
    <col min="15111" max="15111" width="10.140625" style="24" customWidth="1"/>
    <col min="15112" max="15360" width="9.140625" style="24"/>
    <col min="15361" max="15361" width="26.85546875" style="24" customWidth="1"/>
    <col min="15362" max="15362" width="30.42578125" style="24" customWidth="1"/>
    <col min="15363" max="15363" width="9.85546875" style="24" customWidth="1"/>
    <col min="15364" max="15364" width="16" style="24" customWidth="1"/>
    <col min="15365" max="15365" width="16.140625" style="24" customWidth="1"/>
    <col min="15366" max="15366" width="9.140625" style="24" customWidth="1"/>
    <col min="15367" max="15367" width="10.140625" style="24" customWidth="1"/>
    <col min="15368" max="15616" width="9.140625" style="24"/>
    <col min="15617" max="15617" width="26.85546875" style="24" customWidth="1"/>
    <col min="15618" max="15618" width="30.42578125" style="24" customWidth="1"/>
    <col min="15619" max="15619" width="9.85546875" style="24" customWidth="1"/>
    <col min="15620" max="15620" width="16" style="24" customWidth="1"/>
    <col min="15621" max="15621" width="16.140625" style="24" customWidth="1"/>
    <col min="15622" max="15622" width="9.140625" style="24" customWidth="1"/>
    <col min="15623" max="15623" width="10.140625" style="24" customWidth="1"/>
    <col min="15624" max="15872" width="9.140625" style="24"/>
    <col min="15873" max="15873" width="26.85546875" style="24" customWidth="1"/>
    <col min="15874" max="15874" width="30.42578125" style="24" customWidth="1"/>
    <col min="15875" max="15875" width="9.85546875" style="24" customWidth="1"/>
    <col min="15876" max="15876" width="16" style="24" customWidth="1"/>
    <col min="15877" max="15877" width="16.140625" style="24" customWidth="1"/>
    <col min="15878" max="15878" width="9.140625" style="24" customWidth="1"/>
    <col min="15879" max="15879" width="10.140625" style="24" customWidth="1"/>
    <col min="15880" max="16128" width="9.140625" style="24"/>
    <col min="16129" max="16129" width="26.85546875" style="24" customWidth="1"/>
    <col min="16130" max="16130" width="30.42578125" style="24" customWidth="1"/>
    <col min="16131" max="16131" width="9.85546875" style="24" customWidth="1"/>
    <col min="16132" max="16132" width="16" style="24" customWidth="1"/>
    <col min="16133" max="16133" width="16.140625" style="24" customWidth="1"/>
    <col min="16134" max="16134" width="9.140625" style="24" customWidth="1"/>
    <col min="16135" max="16135" width="10.140625" style="24" customWidth="1"/>
    <col min="16136" max="16384" width="9.140625" style="24"/>
  </cols>
  <sheetData>
    <row r="1" spans="1:6" s="18" customFormat="1" ht="12.75" hidden="1">
      <c r="A1" s="12" t="s">
        <v>349</v>
      </c>
      <c r="B1" s="17"/>
    </row>
    <row r="2" spans="1:6" s="18" customFormat="1" ht="12.75" hidden="1">
      <c r="A2" s="13" t="s">
        <v>350</v>
      </c>
      <c r="B2" s="17"/>
    </row>
    <row r="3" spans="1:6" s="18" customFormat="1" ht="12.75" hidden="1">
      <c r="A3" s="14" t="s">
        <v>351</v>
      </c>
      <c r="B3" s="17"/>
    </row>
    <row r="4" spans="1:6" s="19" customFormat="1" ht="12.75" hidden="1">
      <c r="A4" s="63" t="s">
        <v>352</v>
      </c>
      <c r="B4" s="63"/>
      <c r="C4" s="15"/>
      <c r="E4" s="20"/>
    </row>
    <row r="5" spans="1:6" s="18" customFormat="1" ht="12.75" hidden="1">
      <c r="A5" s="21" t="s">
        <v>353</v>
      </c>
      <c r="B5" s="21"/>
      <c r="C5" s="21"/>
      <c r="D5" s="22"/>
      <c r="E5" s="21"/>
      <c r="F5" s="21"/>
    </row>
    <row r="6" spans="1:6" s="18" customFormat="1" ht="12.75" hidden="1">
      <c r="A6" s="21" t="s">
        <v>354</v>
      </c>
      <c r="B6" s="21"/>
      <c r="C6" s="21"/>
      <c r="D6" s="23"/>
      <c r="E6" s="21"/>
      <c r="F6" s="21"/>
    </row>
    <row r="7" spans="1:6" ht="21.75" customHeight="1">
      <c r="A7" s="271" t="s">
        <v>355</v>
      </c>
      <c r="B7" s="271"/>
      <c r="C7" s="271"/>
      <c r="D7" s="271"/>
      <c r="E7" s="271"/>
    </row>
    <row r="8" spans="1:6" ht="21.75" customHeight="1">
      <c r="A8" s="271" t="s">
        <v>356</v>
      </c>
      <c r="B8" s="271"/>
      <c r="C8" s="271"/>
      <c r="D8" s="271"/>
      <c r="E8" s="271"/>
    </row>
    <row r="9" spans="1:6" ht="18.75" customHeight="1">
      <c r="A9" s="271" t="s">
        <v>357</v>
      </c>
      <c r="B9" s="271"/>
      <c r="C9" s="271"/>
      <c r="D9" s="271"/>
      <c r="E9" s="271"/>
    </row>
    <row r="10" spans="1:6" ht="23.25" customHeight="1">
      <c r="A10" s="272" t="s">
        <v>306</v>
      </c>
      <c r="B10" s="272"/>
      <c r="C10" s="272"/>
      <c r="D10" s="272"/>
      <c r="E10" s="272"/>
    </row>
    <row r="11" spans="1:6">
      <c r="A11" s="245" t="s">
        <v>616</v>
      </c>
      <c r="B11" s="246" t="str">
        <f>Реквизиты!B4</f>
        <v>АО "Тема Ко"</v>
      </c>
      <c r="C11" s="245"/>
      <c r="D11" s="245"/>
      <c r="E11" s="245"/>
    </row>
    <row r="12" spans="1:6">
      <c r="A12" s="245" t="s">
        <v>358</v>
      </c>
      <c r="B12" s="246">
        <f>Реквизиты!B5</f>
        <v>0</v>
      </c>
      <c r="C12" s="245"/>
      <c r="D12" s="245"/>
      <c r="E12" s="245"/>
    </row>
    <row r="13" spans="1:6" ht="15" customHeight="1">
      <c r="A13" s="245" t="s">
        <v>359</v>
      </c>
      <c r="B13" s="246" t="str">
        <f>Реквизиты!B6</f>
        <v>Гостиничный бизнес</v>
      </c>
      <c r="C13" s="245"/>
      <c r="D13" s="245"/>
      <c r="E13" s="245"/>
    </row>
    <row r="14" spans="1:6" ht="15" customHeight="1">
      <c r="A14" s="245" t="s">
        <v>360</v>
      </c>
      <c r="B14" s="246" t="str">
        <f>Реквизиты!B7</f>
        <v>Акционерное общество</v>
      </c>
      <c r="C14" s="245"/>
      <c r="D14" s="245"/>
      <c r="E14" s="245"/>
    </row>
    <row r="15" spans="1:6" ht="15" customHeight="1">
      <c r="A15" s="245" t="s">
        <v>361</v>
      </c>
      <c r="B15" s="246" t="str">
        <f>Реквизиты!B8</f>
        <v>Консолидированный</v>
      </c>
      <c r="C15" s="245"/>
      <c r="D15" s="245"/>
      <c r="E15" s="245"/>
    </row>
    <row r="16" spans="1:6" ht="15" customHeight="1">
      <c r="A16" s="245" t="s">
        <v>613</v>
      </c>
      <c r="B16" s="246" t="str">
        <f>Реквизиты!B9</f>
        <v>1 чел.</v>
      </c>
      <c r="C16" s="245"/>
      <c r="D16" s="245"/>
      <c r="E16" s="245"/>
    </row>
    <row r="17" spans="1:7" ht="15" customHeight="1">
      <c r="A17" s="245" t="s">
        <v>362</v>
      </c>
      <c r="B17" s="246">
        <f>Реквизиты!B10</f>
        <v>0</v>
      </c>
      <c r="C17" s="245"/>
      <c r="D17" s="245"/>
      <c r="E17" s="245"/>
    </row>
    <row r="18" spans="1:7" ht="24">
      <c r="A18" s="59" t="s">
        <v>363</v>
      </c>
      <c r="B18" s="270">
        <f>Реквизиты!B11</f>
        <v>0</v>
      </c>
      <c r="C18" s="270"/>
      <c r="D18" s="270"/>
      <c r="E18" s="270"/>
    </row>
    <row r="19" spans="1:7">
      <c r="A19" s="275" t="s">
        <v>659</v>
      </c>
      <c r="B19" s="275"/>
      <c r="C19" s="275"/>
      <c r="D19" s="275"/>
      <c r="E19" s="275"/>
    </row>
    <row r="20" spans="1:7">
      <c r="A20" s="276" t="str">
        <f>Реквизиты!A2</f>
        <v>за период с 01.01.2013 г. по 31.12.2013 г.</v>
      </c>
      <c r="B20" s="276"/>
      <c r="C20" s="276"/>
      <c r="D20" s="276"/>
      <c r="E20" s="276"/>
    </row>
    <row r="21" spans="1:7">
      <c r="A21" s="60" t="s">
        <v>305</v>
      </c>
      <c r="B21" s="60" t="s">
        <v>305</v>
      </c>
      <c r="C21" s="25" t="s">
        <v>305</v>
      </c>
      <c r="D21" s="25" t="s">
        <v>305</v>
      </c>
      <c r="E21" s="123" t="s">
        <v>307</v>
      </c>
    </row>
    <row r="22" spans="1:7" ht="36">
      <c r="A22" s="277" t="s">
        <v>308</v>
      </c>
      <c r="B22" s="278"/>
      <c r="C22" s="27" t="s">
        <v>364</v>
      </c>
      <c r="D22" s="27" t="s">
        <v>309</v>
      </c>
      <c r="E22" s="27" t="s">
        <v>365</v>
      </c>
    </row>
    <row r="23" spans="1:7">
      <c r="A23" s="279" t="s">
        <v>366</v>
      </c>
      <c r="B23" s="280"/>
      <c r="C23" s="280"/>
      <c r="D23" s="280"/>
      <c r="E23" s="281"/>
    </row>
    <row r="24" spans="1:7">
      <c r="A24" s="282" t="s">
        <v>367</v>
      </c>
      <c r="B24" s="283"/>
      <c r="C24" s="28" t="s">
        <v>305</v>
      </c>
      <c r="D24" s="29"/>
      <c r="E24" s="29"/>
    </row>
    <row r="25" spans="1:7">
      <c r="A25" s="273" t="s">
        <v>368</v>
      </c>
      <c r="B25" s="274"/>
      <c r="C25" s="30" t="s">
        <v>310</v>
      </c>
      <c r="D25" s="31">
        <v>414.96896999999996</v>
      </c>
      <c r="E25" s="31">
        <v>35533.584289999999</v>
      </c>
      <c r="G25" s="33"/>
    </row>
    <row r="26" spans="1:7">
      <c r="A26" s="273" t="s">
        <v>369</v>
      </c>
      <c r="B26" s="274"/>
      <c r="C26" s="30" t="s">
        <v>311</v>
      </c>
      <c r="D26" s="31">
        <v>0</v>
      </c>
      <c r="E26" s="31">
        <v>0</v>
      </c>
    </row>
    <row r="27" spans="1:7">
      <c r="A27" s="273" t="s">
        <v>370</v>
      </c>
      <c r="B27" s="274"/>
      <c r="C27" s="30" t="s">
        <v>312</v>
      </c>
      <c r="D27" s="31">
        <v>0</v>
      </c>
      <c r="E27" s="31">
        <v>0</v>
      </c>
    </row>
    <row r="28" spans="1:7" ht="15" customHeight="1">
      <c r="A28" s="273" t="s">
        <v>371</v>
      </c>
      <c r="B28" s="274"/>
      <c r="C28" s="30" t="s">
        <v>313</v>
      </c>
      <c r="D28" s="31">
        <v>0</v>
      </c>
      <c r="E28" s="31">
        <v>0</v>
      </c>
    </row>
    <row r="29" spans="1:7">
      <c r="A29" s="273" t="s">
        <v>372</v>
      </c>
      <c r="B29" s="274"/>
      <c r="C29" s="30" t="s">
        <v>315</v>
      </c>
      <c r="D29" s="31">
        <v>0</v>
      </c>
      <c r="E29" s="31">
        <v>0</v>
      </c>
    </row>
    <row r="30" spans="1:7">
      <c r="A30" s="273" t="s">
        <v>373</v>
      </c>
      <c r="B30" s="274"/>
      <c r="C30" s="30" t="s">
        <v>316</v>
      </c>
      <c r="D30" s="31">
        <v>0</v>
      </c>
      <c r="E30" s="31">
        <v>0</v>
      </c>
    </row>
    <row r="31" spans="1:7" ht="15" customHeight="1">
      <c r="A31" s="273" t="s">
        <v>374</v>
      </c>
      <c r="B31" s="274"/>
      <c r="C31" s="30" t="s">
        <v>317</v>
      </c>
      <c r="D31" s="31">
        <v>3074230.4938300001</v>
      </c>
      <c r="E31" s="31">
        <v>2739599.2088800003</v>
      </c>
    </row>
    <row r="32" spans="1:7">
      <c r="A32" s="273" t="s">
        <v>314</v>
      </c>
      <c r="B32" s="274"/>
      <c r="C32" s="30" t="s">
        <v>375</v>
      </c>
      <c r="D32" s="31">
        <v>323.27094</v>
      </c>
      <c r="E32" s="31">
        <v>323.27094</v>
      </c>
    </row>
    <row r="33" spans="1:6">
      <c r="A33" s="273" t="s">
        <v>110</v>
      </c>
      <c r="B33" s="274"/>
      <c r="C33" s="30" t="s">
        <v>376</v>
      </c>
      <c r="D33" s="31">
        <v>64.125</v>
      </c>
      <c r="E33" s="31">
        <v>31183.734840000001</v>
      </c>
    </row>
    <row r="34" spans="1:6">
      <c r="A34" s="273" t="s">
        <v>13</v>
      </c>
      <c r="B34" s="274"/>
      <c r="C34" s="30" t="s">
        <v>377</v>
      </c>
      <c r="D34" s="31">
        <v>36662.613239999999</v>
      </c>
      <c r="E34" s="31">
        <v>20354.599019999998</v>
      </c>
    </row>
    <row r="35" spans="1:6" ht="15" customHeight="1">
      <c r="A35" s="282" t="s">
        <v>378</v>
      </c>
      <c r="B35" s="283"/>
      <c r="C35" s="27">
        <v>100</v>
      </c>
      <c r="D35" s="16">
        <f>SUM(D25:D34)</f>
        <v>3111695.4719799999</v>
      </c>
      <c r="E35" s="16">
        <f>SUM(E25:E34)</f>
        <v>2826994.3979700007</v>
      </c>
    </row>
    <row r="36" spans="1:6" ht="15" customHeight="1">
      <c r="A36" s="273" t="s">
        <v>379</v>
      </c>
      <c r="B36" s="274"/>
      <c r="C36" s="28">
        <v>101</v>
      </c>
      <c r="D36" s="32"/>
      <c r="E36" s="32"/>
    </row>
    <row r="37" spans="1:6">
      <c r="A37" s="282" t="s">
        <v>318</v>
      </c>
      <c r="B37" s="283"/>
      <c r="C37" s="27" t="s">
        <v>305</v>
      </c>
      <c r="D37" s="29" t="s">
        <v>305</v>
      </c>
      <c r="E37" s="29" t="s">
        <v>305</v>
      </c>
    </row>
    <row r="38" spans="1:6">
      <c r="A38" s="273" t="s">
        <v>369</v>
      </c>
      <c r="B38" s="274"/>
      <c r="C38" s="28">
        <v>110</v>
      </c>
      <c r="D38" s="31">
        <v>3062129.5781900003</v>
      </c>
      <c r="E38" s="31">
        <v>3199155.5781900003</v>
      </c>
    </row>
    <row r="39" spans="1:6">
      <c r="A39" s="273" t="s">
        <v>370</v>
      </c>
      <c r="B39" s="274"/>
      <c r="C39" s="28">
        <v>111</v>
      </c>
      <c r="D39" s="31">
        <v>0</v>
      </c>
      <c r="E39" s="31">
        <v>0</v>
      </c>
    </row>
    <row r="40" spans="1:6" ht="15" customHeight="1">
      <c r="A40" s="273" t="s">
        <v>371</v>
      </c>
      <c r="B40" s="274"/>
      <c r="C40" s="28">
        <v>112</v>
      </c>
      <c r="D40" s="31">
        <v>0</v>
      </c>
      <c r="E40" s="31">
        <v>0</v>
      </c>
    </row>
    <row r="41" spans="1:6">
      <c r="A41" s="273" t="s">
        <v>372</v>
      </c>
      <c r="B41" s="274"/>
      <c r="C41" s="28">
        <v>113</v>
      </c>
      <c r="D41" s="31">
        <v>0</v>
      </c>
      <c r="E41" s="31">
        <v>0</v>
      </c>
    </row>
    <row r="42" spans="1:6">
      <c r="A42" s="273" t="s">
        <v>380</v>
      </c>
      <c r="B42" s="274"/>
      <c r="C42" s="28">
        <v>114</v>
      </c>
      <c r="D42" s="31">
        <v>0</v>
      </c>
      <c r="E42" s="31">
        <v>0</v>
      </c>
      <c r="F42" s="24" t="s">
        <v>653</v>
      </c>
    </row>
    <row r="43" spans="1:6" ht="15" customHeight="1">
      <c r="A43" s="273" t="s">
        <v>381</v>
      </c>
      <c r="B43" s="274"/>
      <c r="C43" s="28">
        <v>115</v>
      </c>
      <c r="D43" s="31">
        <v>23915.85096</v>
      </c>
      <c r="E43" s="31">
        <v>23924.42196</v>
      </c>
    </row>
    <row r="44" spans="1:6">
      <c r="A44" s="273" t="s">
        <v>148</v>
      </c>
      <c r="B44" s="274"/>
      <c r="C44" s="28">
        <v>116</v>
      </c>
      <c r="D44" s="31">
        <v>0</v>
      </c>
      <c r="E44" s="31">
        <v>0</v>
      </c>
    </row>
    <row r="45" spans="1:6">
      <c r="A45" s="273" t="s">
        <v>19</v>
      </c>
      <c r="B45" s="274"/>
      <c r="C45" s="28">
        <v>117</v>
      </c>
      <c r="D45" s="31">
        <v>0</v>
      </c>
      <c r="E45" s="31">
        <v>0</v>
      </c>
    </row>
    <row r="46" spans="1:6">
      <c r="A46" s="273" t="s">
        <v>21</v>
      </c>
      <c r="B46" s="274"/>
      <c r="C46" s="28">
        <v>118</v>
      </c>
      <c r="D46" s="31">
        <v>17463.999099999994</v>
      </c>
      <c r="E46" s="31">
        <v>369782.17730000004</v>
      </c>
      <c r="F46" s="24" t="s">
        <v>653</v>
      </c>
    </row>
    <row r="47" spans="1:6">
      <c r="A47" s="273" t="s">
        <v>154</v>
      </c>
      <c r="B47" s="274"/>
      <c r="C47" s="28">
        <v>119</v>
      </c>
      <c r="D47" s="31">
        <v>0</v>
      </c>
      <c r="E47" s="31">
        <v>0</v>
      </c>
    </row>
    <row r="48" spans="1:6">
      <c r="A48" s="273" t="s">
        <v>157</v>
      </c>
      <c r="B48" s="274"/>
      <c r="C48" s="28">
        <v>120</v>
      </c>
      <c r="D48" s="31">
        <v>0</v>
      </c>
      <c r="E48" s="31">
        <v>0</v>
      </c>
    </row>
    <row r="49" spans="1:7">
      <c r="A49" s="273" t="s">
        <v>75</v>
      </c>
      <c r="B49" s="274"/>
      <c r="C49" s="28">
        <v>121</v>
      </c>
      <c r="D49" s="31">
        <v>2765.9787500000002</v>
      </c>
      <c r="E49" s="31">
        <v>3377.9274299999997</v>
      </c>
      <c r="F49" s="24" t="s">
        <v>653</v>
      </c>
      <c r="G49" s="33"/>
    </row>
    <row r="50" spans="1:7">
      <c r="A50" s="273" t="s">
        <v>164</v>
      </c>
      <c r="B50" s="274"/>
      <c r="C50" s="28">
        <v>122</v>
      </c>
      <c r="D50" s="31">
        <v>0</v>
      </c>
      <c r="E50" s="31">
        <v>0</v>
      </c>
    </row>
    <row r="51" spans="1:7">
      <c r="A51" s="273" t="s">
        <v>166</v>
      </c>
      <c r="B51" s="274"/>
      <c r="C51" s="28">
        <v>123</v>
      </c>
      <c r="D51" s="31">
        <v>5</v>
      </c>
      <c r="E51" s="31">
        <v>0</v>
      </c>
      <c r="F51" s="24" t="s">
        <v>653</v>
      </c>
    </row>
    <row r="52" spans="1:7">
      <c r="A52" s="273" t="s">
        <v>339</v>
      </c>
      <c r="B52" s="274"/>
      <c r="C52" s="28">
        <v>124</v>
      </c>
      <c r="D52" s="31">
        <v>0</v>
      </c>
      <c r="E52" s="31">
        <v>0</v>
      </c>
      <c r="F52" s="24" t="s">
        <v>653</v>
      </c>
    </row>
    <row r="53" spans="1:7" ht="15" customHeight="1">
      <c r="A53" s="282" t="s">
        <v>382</v>
      </c>
      <c r="B53" s="283"/>
      <c r="C53" s="27">
        <v>200</v>
      </c>
      <c r="D53" s="16">
        <v>3106280.4070000001</v>
      </c>
      <c r="E53" s="16">
        <v>3596240.1048800005</v>
      </c>
    </row>
    <row r="54" spans="1:7">
      <c r="A54" s="282" t="s">
        <v>383</v>
      </c>
      <c r="B54" s="283"/>
      <c r="C54" s="27" t="s">
        <v>305</v>
      </c>
      <c r="D54" s="16">
        <v>6217975.8789799996</v>
      </c>
      <c r="E54" s="16">
        <v>6423234.5028500017</v>
      </c>
    </row>
    <row r="55" spans="1:7">
      <c r="A55" s="284" t="s">
        <v>384</v>
      </c>
      <c r="B55" s="285"/>
      <c r="C55" s="285"/>
      <c r="D55" s="285"/>
      <c r="E55" s="286"/>
      <c r="F55" s="34">
        <f>D54-D85</f>
        <v>0</v>
      </c>
      <c r="G55" s="34">
        <f>E54-E85</f>
        <v>0</v>
      </c>
    </row>
    <row r="56" spans="1:7">
      <c r="A56" s="282" t="s">
        <v>326</v>
      </c>
      <c r="B56" s="283"/>
      <c r="C56" s="27" t="s">
        <v>305</v>
      </c>
      <c r="D56" s="29" t="s">
        <v>305</v>
      </c>
      <c r="E56" s="29" t="s">
        <v>305</v>
      </c>
    </row>
    <row r="57" spans="1:7">
      <c r="A57" s="273" t="s">
        <v>41</v>
      </c>
      <c r="B57" s="274"/>
      <c r="C57" s="28">
        <v>210</v>
      </c>
      <c r="D57" s="31">
        <v>25231</v>
      </c>
      <c r="E57" s="31">
        <v>40000</v>
      </c>
    </row>
    <row r="58" spans="1:7">
      <c r="A58" s="273" t="s">
        <v>370</v>
      </c>
      <c r="B58" s="274"/>
      <c r="C58" s="28">
        <v>211</v>
      </c>
      <c r="D58" s="31">
        <v>0</v>
      </c>
      <c r="E58" s="31">
        <v>0</v>
      </c>
    </row>
    <row r="59" spans="1:7">
      <c r="A59" s="273" t="s">
        <v>176</v>
      </c>
      <c r="B59" s="274"/>
      <c r="C59" s="28">
        <v>212</v>
      </c>
      <c r="D59" s="31">
        <v>0</v>
      </c>
      <c r="E59" s="31">
        <v>0</v>
      </c>
    </row>
    <row r="60" spans="1:7" ht="15" customHeight="1">
      <c r="A60" s="273" t="s">
        <v>385</v>
      </c>
      <c r="B60" s="274"/>
      <c r="C60" s="28">
        <v>213</v>
      </c>
      <c r="D60" s="31">
        <v>316407.17488000001</v>
      </c>
      <c r="E60" s="31">
        <v>100142.82112000001</v>
      </c>
    </row>
    <row r="61" spans="1:7">
      <c r="A61" s="273" t="s">
        <v>386</v>
      </c>
      <c r="B61" s="274"/>
      <c r="C61" s="28">
        <v>214</v>
      </c>
      <c r="D61" s="31">
        <v>1676.3436299999998</v>
      </c>
      <c r="E61" s="31">
        <v>1697.1355600000002</v>
      </c>
    </row>
    <row r="62" spans="1:7" ht="15" customHeight="1">
      <c r="A62" s="273" t="s">
        <v>387</v>
      </c>
      <c r="B62" s="274"/>
      <c r="C62" s="28">
        <v>215</v>
      </c>
      <c r="D62" s="31">
        <v>-22072.483170000003</v>
      </c>
      <c r="E62" s="31">
        <v>-11586.147570000001</v>
      </c>
    </row>
    <row r="63" spans="1:7">
      <c r="A63" s="273" t="s">
        <v>388</v>
      </c>
      <c r="B63" s="274"/>
      <c r="C63" s="28">
        <v>216</v>
      </c>
      <c r="D63" s="31">
        <v>-3.03992</v>
      </c>
      <c r="E63" s="31">
        <v>2103.9445900000001</v>
      </c>
    </row>
    <row r="64" spans="1:7">
      <c r="A64" s="273" t="s">
        <v>209</v>
      </c>
      <c r="B64" s="274"/>
      <c r="C64" s="28">
        <v>217</v>
      </c>
      <c r="D64" s="31">
        <v>62415.396309999996</v>
      </c>
      <c r="E64" s="31">
        <v>32971.640489999998</v>
      </c>
    </row>
    <row r="65" spans="1:7" ht="15" customHeight="1">
      <c r="A65" s="282" t="s">
        <v>389</v>
      </c>
      <c r="B65" s="283"/>
      <c r="C65" s="27">
        <v>300</v>
      </c>
      <c r="D65" s="16">
        <v>383654.39172999997</v>
      </c>
      <c r="E65" s="16">
        <v>165329.39418999999</v>
      </c>
    </row>
    <row r="66" spans="1:7" ht="15" customHeight="1">
      <c r="A66" s="273" t="s">
        <v>390</v>
      </c>
      <c r="B66" s="274"/>
      <c r="C66" s="28">
        <v>301</v>
      </c>
      <c r="D66" s="31"/>
      <c r="E66" s="31"/>
    </row>
    <row r="67" spans="1:7">
      <c r="A67" s="282" t="s">
        <v>327</v>
      </c>
      <c r="B67" s="283"/>
      <c r="C67" s="27" t="s">
        <v>305</v>
      </c>
      <c r="D67" s="29" t="s">
        <v>305</v>
      </c>
      <c r="E67" s="29" t="s">
        <v>305</v>
      </c>
    </row>
    <row r="68" spans="1:7">
      <c r="A68" s="273" t="s">
        <v>490</v>
      </c>
      <c r="B68" s="274"/>
      <c r="C68" s="28">
        <v>310</v>
      </c>
      <c r="D68" s="31">
        <v>0</v>
      </c>
      <c r="E68" s="31">
        <v>0</v>
      </c>
      <c r="F68" s="24" t="s">
        <v>653</v>
      </c>
    </row>
    <row r="69" spans="1:7">
      <c r="A69" s="273" t="s">
        <v>370</v>
      </c>
      <c r="B69" s="274"/>
      <c r="C69" s="28">
        <v>311</v>
      </c>
      <c r="D69" s="31">
        <v>0</v>
      </c>
      <c r="E69" s="31">
        <v>0</v>
      </c>
    </row>
    <row r="70" spans="1:7">
      <c r="A70" s="273" t="s">
        <v>216</v>
      </c>
      <c r="B70" s="274"/>
      <c r="C70" s="28">
        <v>312</v>
      </c>
      <c r="D70" s="31">
        <v>210453.99205999999</v>
      </c>
      <c r="E70" s="31">
        <v>233903.99205999999</v>
      </c>
    </row>
    <row r="71" spans="1:7" ht="15" customHeight="1">
      <c r="A71" s="273" t="s">
        <v>391</v>
      </c>
      <c r="B71" s="274"/>
      <c r="C71" s="28">
        <v>313</v>
      </c>
      <c r="D71" s="31">
        <v>0</v>
      </c>
      <c r="E71" s="31">
        <v>223006.15400000001</v>
      </c>
    </row>
    <row r="72" spans="1:7">
      <c r="A72" s="273" t="s">
        <v>392</v>
      </c>
      <c r="B72" s="274"/>
      <c r="C72" s="28">
        <v>314</v>
      </c>
      <c r="D72" s="31">
        <v>0</v>
      </c>
      <c r="E72" s="31">
        <v>0</v>
      </c>
    </row>
    <row r="73" spans="1:7">
      <c r="A73" s="273" t="s">
        <v>73</v>
      </c>
      <c r="B73" s="274"/>
      <c r="C73" s="28">
        <v>315</v>
      </c>
      <c r="D73" s="31">
        <v>29525.11621</v>
      </c>
      <c r="E73" s="31">
        <v>29525.11621</v>
      </c>
      <c r="F73" s="24" t="s">
        <v>653</v>
      </c>
    </row>
    <row r="74" spans="1:7">
      <c r="A74" s="273" t="s">
        <v>237</v>
      </c>
      <c r="B74" s="274"/>
      <c r="C74" s="28">
        <v>316</v>
      </c>
      <c r="D74" s="31">
        <v>0</v>
      </c>
      <c r="E74" s="31">
        <v>0</v>
      </c>
    </row>
    <row r="75" spans="1:7" ht="15" customHeight="1">
      <c r="A75" s="282" t="s">
        <v>393</v>
      </c>
      <c r="B75" s="283"/>
      <c r="C75" s="27">
        <v>400</v>
      </c>
      <c r="D75" s="16">
        <v>239979.10827</v>
      </c>
      <c r="E75" s="16">
        <v>486435.26227000001</v>
      </c>
    </row>
    <row r="76" spans="1:7">
      <c r="A76" s="282" t="s">
        <v>328</v>
      </c>
      <c r="B76" s="283"/>
      <c r="C76" s="27" t="s">
        <v>305</v>
      </c>
      <c r="D76" s="29" t="s">
        <v>305</v>
      </c>
      <c r="E76" s="29" t="s">
        <v>305</v>
      </c>
    </row>
    <row r="77" spans="1:7">
      <c r="A77" s="273" t="s">
        <v>394</v>
      </c>
      <c r="B77" s="274"/>
      <c r="C77" s="28">
        <v>410</v>
      </c>
      <c r="D77" s="31">
        <v>5801575.0269999998</v>
      </c>
      <c r="E77" s="31">
        <v>5801575.0269999998</v>
      </c>
      <c r="F77" s="24" t="s">
        <v>653</v>
      </c>
      <c r="G77" s="33"/>
    </row>
    <row r="78" spans="1:7">
      <c r="A78" s="273" t="s">
        <v>245</v>
      </c>
      <c r="B78" s="274"/>
      <c r="C78" s="28">
        <v>411</v>
      </c>
      <c r="D78" s="31">
        <v>0</v>
      </c>
      <c r="E78" s="31">
        <v>0</v>
      </c>
    </row>
    <row r="79" spans="1:7">
      <c r="A79" s="273" t="s">
        <v>244</v>
      </c>
      <c r="B79" s="274"/>
      <c r="C79" s="28">
        <v>412</v>
      </c>
      <c r="D79" s="31">
        <v>0</v>
      </c>
      <c r="E79" s="31">
        <v>0</v>
      </c>
    </row>
    <row r="80" spans="1:7">
      <c r="A80" s="273" t="s">
        <v>246</v>
      </c>
      <c r="B80" s="274"/>
      <c r="C80" s="28">
        <v>413</v>
      </c>
      <c r="D80" s="31">
        <v>0</v>
      </c>
      <c r="E80" s="31">
        <v>0</v>
      </c>
    </row>
    <row r="81" spans="1:8">
      <c r="A81" s="273" t="s">
        <v>346</v>
      </c>
      <c r="B81" s="274"/>
      <c r="C81" s="28">
        <v>414</v>
      </c>
      <c r="D81" s="31">
        <v>-207232.64802000002</v>
      </c>
      <c r="E81" s="31">
        <v>-30105.180609999999</v>
      </c>
      <c r="F81" s="33">
        <f>D81-E81-ФО.2!C49</f>
        <v>-6.1118043959140778E-10</v>
      </c>
      <c r="G81" s="33"/>
      <c r="H81" s="33"/>
    </row>
    <row r="82" spans="1:8" ht="15" customHeight="1">
      <c r="A82" s="273" t="s">
        <v>395</v>
      </c>
      <c r="B82" s="274"/>
      <c r="C82" s="28">
        <v>420</v>
      </c>
      <c r="D82" s="16">
        <v>5594342.3789799996</v>
      </c>
      <c r="E82" s="16">
        <v>5771469.8463899996</v>
      </c>
    </row>
    <row r="83" spans="1:8">
      <c r="A83" s="273" t="s">
        <v>396</v>
      </c>
      <c r="B83" s="274"/>
      <c r="C83" s="28">
        <v>421</v>
      </c>
      <c r="D83" s="31">
        <v>0</v>
      </c>
      <c r="E83" s="31">
        <v>0</v>
      </c>
      <c r="F83" s="33"/>
    </row>
    <row r="84" spans="1:8">
      <c r="A84" s="282" t="s">
        <v>397</v>
      </c>
      <c r="B84" s="283"/>
      <c r="C84" s="27">
        <v>500</v>
      </c>
      <c r="D84" s="16">
        <v>5594342.3789799996</v>
      </c>
      <c r="E84" s="16">
        <v>5771469.8463899996</v>
      </c>
      <c r="F84" s="33"/>
    </row>
    <row r="85" spans="1:8" ht="15" customHeight="1">
      <c r="A85" s="282" t="s">
        <v>398</v>
      </c>
      <c r="B85" s="283"/>
      <c r="C85" s="27" t="s">
        <v>305</v>
      </c>
      <c r="D85" s="16">
        <v>6217975.8789799996</v>
      </c>
      <c r="E85" s="16">
        <v>6423234.5028499998</v>
      </c>
    </row>
    <row r="86" spans="1:8">
      <c r="A86" s="60" t="s">
        <v>305</v>
      </c>
      <c r="B86" s="60" t="s">
        <v>305</v>
      </c>
      <c r="C86" s="25" t="s">
        <v>305</v>
      </c>
      <c r="D86" s="25" t="s">
        <v>305</v>
      </c>
      <c r="E86" s="25" t="s">
        <v>305</v>
      </c>
    </row>
    <row r="87" spans="1:8">
      <c r="A87" s="60" t="s">
        <v>305</v>
      </c>
      <c r="B87" s="60" t="s">
        <v>305</v>
      </c>
      <c r="C87" s="25" t="s">
        <v>305</v>
      </c>
      <c r="D87" s="25" t="s">
        <v>305</v>
      </c>
      <c r="E87" s="25" t="s">
        <v>305</v>
      </c>
    </row>
    <row r="88" spans="1:8">
      <c r="A88" s="288" t="str">
        <f>CONCATENATE(Реквизиты!A12,Реквизиты!B12)</f>
        <v>Руководитель: Ембергенов Руслан Адилович</v>
      </c>
      <c r="B88" s="288"/>
      <c r="C88" s="35" t="s">
        <v>305</v>
      </c>
      <c r="D88" s="36" t="s">
        <v>305</v>
      </c>
      <c r="E88" s="35" t="s">
        <v>305</v>
      </c>
    </row>
    <row r="89" spans="1:8">
      <c r="A89" s="287" t="s">
        <v>399</v>
      </c>
      <c r="B89" s="287"/>
      <c r="C89" s="35" t="s">
        <v>305</v>
      </c>
      <c r="D89" s="37" t="s">
        <v>330</v>
      </c>
      <c r="E89" s="35" t="s">
        <v>305</v>
      </c>
    </row>
    <row r="90" spans="1:8">
      <c r="A90" s="38"/>
      <c r="B90" s="38"/>
      <c r="C90" s="35"/>
      <c r="D90" s="37"/>
      <c r="E90" s="35"/>
    </row>
    <row r="91" spans="1:8">
      <c r="A91" s="288" t="str">
        <f>CONCATENATE(Реквизиты!A13,Реквизиты!B13)</f>
        <v>Главный бухгалтер: Муканова Наталья Анатольевна</v>
      </c>
      <c r="B91" s="288"/>
      <c r="C91" s="35" t="s">
        <v>305</v>
      </c>
      <c r="D91" s="36" t="s">
        <v>305</v>
      </c>
      <c r="E91" s="35" t="s">
        <v>305</v>
      </c>
    </row>
    <row r="92" spans="1:8">
      <c r="A92" s="287" t="s">
        <v>400</v>
      </c>
      <c r="B92" s="287"/>
      <c r="C92" s="35" t="s">
        <v>305</v>
      </c>
      <c r="D92" s="37" t="s">
        <v>330</v>
      </c>
      <c r="E92" s="35" t="s">
        <v>305</v>
      </c>
    </row>
    <row r="93" spans="1:8">
      <c r="A93" s="289" t="s">
        <v>331</v>
      </c>
      <c r="B93" s="289"/>
      <c r="C93" s="289"/>
      <c r="D93" s="289"/>
      <c r="E93" s="289"/>
    </row>
  </sheetData>
  <sheetProtection formatCells="0" formatColumns="0" formatRows="0" insertColumns="0" insertRows="0" insertHyperlinks="0" deleteColumns="0" deleteRows="0" sort="0" autoFilter="0" pivotTables="0"/>
  <mergeCells count="76">
    <mergeCell ref="A89:B89"/>
    <mergeCell ref="A91:B91"/>
    <mergeCell ref="A92:B92"/>
    <mergeCell ref="A93:E93"/>
    <mergeCell ref="A51:B51"/>
    <mergeCell ref="A81:B81"/>
    <mergeCell ref="A82:B82"/>
    <mergeCell ref="A83:B83"/>
    <mergeCell ref="A84:B84"/>
    <mergeCell ref="A85:B85"/>
    <mergeCell ref="A88:B88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8:B68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6:B56"/>
    <mergeCell ref="A44:B44"/>
    <mergeCell ref="A45:B45"/>
    <mergeCell ref="A46:B46"/>
    <mergeCell ref="A47:B47"/>
    <mergeCell ref="A48:B48"/>
    <mergeCell ref="A49:B49"/>
    <mergeCell ref="A50:B50"/>
    <mergeCell ref="A52:B52"/>
    <mergeCell ref="A53:B53"/>
    <mergeCell ref="A54:B54"/>
    <mergeCell ref="A55:E55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19:E19"/>
    <mergeCell ref="A20:E20"/>
    <mergeCell ref="A22:B22"/>
    <mergeCell ref="A23:E23"/>
    <mergeCell ref="A26:B26"/>
    <mergeCell ref="A27:B27"/>
    <mergeCell ref="A28:B28"/>
    <mergeCell ref="A29:B29"/>
    <mergeCell ref="A30:B30"/>
    <mergeCell ref="A24:B24"/>
    <mergeCell ref="A25:B25"/>
    <mergeCell ref="B18:E18"/>
    <mergeCell ref="A7:E7"/>
    <mergeCell ref="A8:E8"/>
    <mergeCell ref="A9:E9"/>
    <mergeCell ref="A10:E10"/>
  </mergeCells>
  <hyperlinks>
    <hyperlink ref="A1" r:id="rId1"/>
    <hyperlink ref="A2" r:id="rId2" display="mailto:admin@balans.kz"/>
    <hyperlink ref="A3" r:id="rId3" display="Омаров Асаин Муратбаевич (Compas)"/>
  </hyperlinks>
  <pageMargins left="0.94488188976377963" right="3.937007874015748E-2" top="0.51181102362204722" bottom="0.70866141732283472" header="0.31496062992125984" footer="0.15748031496062992"/>
  <pageSetup paperSize="9" scale="95" fitToHeight="2" orientation="portrait" verticalDpi="0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7"/>
  <sheetViews>
    <sheetView topLeftCell="A22" workbookViewId="0">
      <selection activeCell="G36" sqref="G36"/>
    </sheetView>
  </sheetViews>
  <sheetFormatPr defaultRowHeight="22.5" customHeight="1" outlineLevelRow="1" outlineLevelCol="1"/>
  <cols>
    <col min="1" max="1" width="58.28515625" style="39" bestFit="1" customWidth="1"/>
    <col min="2" max="2" width="9.7109375" style="39" bestFit="1" customWidth="1"/>
    <col min="3" max="3" width="12" style="39" customWidth="1"/>
    <col min="4" max="4" width="12" style="39" customWidth="1" outlineLevel="1"/>
    <col min="5" max="256" width="9.140625" style="39"/>
    <col min="257" max="257" width="58.28515625" style="39" bestFit="1" customWidth="1"/>
    <col min="258" max="258" width="9.7109375" style="39" bestFit="1" customWidth="1"/>
    <col min="259" max="259" width="16.85546875" style="39" bestFit="1" customWidth="1"/>
    <col min="260" max="260" width="13.28515625" style="39" bestFit="1" customWidth="1"/>
    <col min="261" max="512" width="9.140625" style="39"/>
    <col min="513" max="513" width="58.28515625" style="39" bestFit="1" customWidth="1"/>
    <col min="514" max="514" width="9.7109375" style="39" bestFit="1" customWidth="1"/>
    <col min="515" max="515" width="16.85546875" style="39" bestFit="1" customWidth="1"/>
    <col min="516" max="516" width="13.28515625" style="39" bestFit="1" customWidth="1"/>
    <col min="517" max="768" width="9.140625" style="39"/>
    <col min="769" max="769" width="58.28515625" style="39" bestFit="1" customWidth="1"/>
    <col min="770" max="770" width="9.7109375" style="39" bestFit="1" customWidth="1"/>
    <col min="771" max="771" width="16.85546875" style="39" bestFit="1" customWidth="1"/>
    <col min="772" max="772" width="13.28515625" style="39" bestFit="1" customWidth="1"/>
    <col min="773" max="1024" width="9.140625" style="39"/>
    <col min="1025" max="1025" width="58.28515625" style="39" bestFit="1" customWidth="1"/>
    <col min="1026" max="1026" width="9.7109375" style="39" bestFit="1" customWidth="1"/>
    <col min="1027" max="1027" width="16.85546875" style="39" bestFit="1" customWidth="1"/>
    <col min="1028" max="1028" width="13.28515625" style="39" bestFit="1" customWidth="1"/>
    <col min="1029" max="1280" width="9.140625" style="39"/>
    <col min="1281" max="1281" width="58.28515625" style="39" bestFit="1" customWidth="1"/>
    <col min="1282" max="1282" width="9.7109375" style="39" bestFit="1" customWidth="1"/>
    <col min="1283" max="1283" width="16.85546875" style="39" bestFit="1" customWidth="1"/>
    <col min="1284" max="1284" width="13.28515625" style="39" bestFit="1" customWidth="1"/>
    <col min="1285" max="1536" width="9.140625" style="39"/>
    <col min="1537" max="1537" width="58.28515625" style="39" bestFit="1" customWidth="1"/>
    <col min="1538" max="1538" width="9.7109375" style="39" bestFit="1" customWidth="1"/>
    <col min="1539" max="1539" width="16.85546875" style="39" bestFit="1" customWidth="1"/>
    <col min="1540" max="1540" width="13.28515625" style="39" bestFit="1" customWidth="1"/>
    <col min="1541" max="1792" width="9.140625" style="39"/>
    <col min="1793" max="1793" width="58.28515625" style="39" bestFit="1" customWidth="1"/>
    <col min="1794" max="1794" width="9.7109375" style="39" bestFit="1" customWidth="1"/>
    <col min="1795" max="1795" width="16.85546875" style="39" bestFit="1" customWidth="1"/>
    <col min="1796" max="1796" width="13.28515625" style="39" bestFit="1" customWidth="1"/>
    <col min="1797" max="2048" width="9.140625" style="39"/>
    <col min="2049" max="2049" width="58.28515625" style="39" bestFit="1" customWidth="1"/>
    <col min="2050" max="2050" width="9.7109375" style="39" bestFit="1" customWidth="1"/>
    <col min="2051" max="2051" width="16.85546875" style="39" bestFit="1" customWidth="1"/>
    <col min="2052" max="2052" width="13.28515625" style="39" bestFit="1" customWidth="1"/>
    <col min="2053" max="2304" width="9.140625" style="39"/>
    <col min="2305" max="2305" width="58.28515625" style="39" bestFit="1" customWidth="1"/>
    <col min="2306" max="2306" width="9.7109375" style="39" bestFit="1" customWidth="1"/>
    <col min="2307" max="2307" width="16.85546875" style="39" bestFit="1" customWidth="1"/>
    <col min="2308" max="2308" width="13.28515625" style="39" bestFit="1" customWidth="1"/>
    <col min="2309" max="2560" width="9.140625" style="39"/>
    <col min="2561" max="2561" width="58.28515625" style="39" bestFit="1" customWidth="1"/>
    <col min="2562" max="2562" width="9.7109375" style="39" bestFit="1" customWidth="1"/>
    <col min="2563" max="2563" width="16.85546875" style="39" bestFit="1" customWidth="1"/>
    <col min="2564" max="2564" width="13.28515625" style="39" bestFit="1" customWidth="1"/>
    <col min="2565" max="2816" width="9.140625" style="39"/>
    <col min="2817" max="2817" width="58.28515625" style="39" bestFit="1" customWidth="1"/>
    <col min="2818" max="2818" width="9.7109375" style="39" bestFit="1" customWidth="1"/>
    <col min="2819" max="2819" width="16.85546875" style="39" bestFit="1" customWidth="1"/>
    <col min="2820" max="2820" width="13.28515625" style="39" bestFit="1" customWidth="1"/>
    <col min="2821" max="3072" width="9.140625" style="39"/>
    <col min="3073" max="3073" width="58.28515625" style="39" bestFit="1" customWidth="1"/>
    <col min="3074" max="3074" width="9.7109375" style="39" bestFit="1" customWidth="1"/>
    <col min="3075" max="3075" width="16.85546875" style="39" bestFit="1" customWidth="1"/>
    <col min="3076" max="3076" width="13.28515625" style="39" bestFit="1" customWidth="1"/>
    <col min="3077" max="3328" width="9.140625" style="39"/>
    <col min="3329" max="3329" width="58.28515625" style="39" bestFit="1" customWidth="1"/>
    <col min="3330" max="3330" width="9.7109375" style="39" bestFit="1" customWidth="1"/>
    <col min="3331" max="3331" width="16.85546875" style="39" bestFit="1" customWidth="1"/>
    <col min="3332" max="3332" width="13.28515625" style="39" bestFit="1" customWidth="1"/>
    <col min="3333" max="3584" width="9.140625" style="39"/>
    <col min="3585" max="3585" width="58.28515625" style="39" bestFit="1" customWidth="1"/>
    <col min="3586" max="3586" width="9.7109375" style="39" bestFit="1" customWidth="1"/>
    <col min="3587" max="3587" width="16.85546875" style="39" bestFit="1" customWidth="1"/>
    <col min="3588" max="3588" width="13.28515625" style="39" bestFit="1" customWidth="1"/>
    <col min="3589" max="3840" width="9.140625" style="39"/>
    <col min="3841" max="3841" width="58.28515625" style="39" bestFit="1" customWidth="1"/>
    <col min="3842" max="3842" width="9.7109375" style="39" bestFit="1" customWidth="1"/>
    <col min="3843" max="3843" width="16.85546875" style="39" bestFit="1" customWidth="1"/>
    <col min="3844" max="3844" width="13.28515625" style="39" bestFit="1" customWidth="1"/>
    <col min="3845" max="4096" width="9.140625" style="39"/>
    <col min="4097" max="4097" width="58.28515625" style="39" bestFit="1" customWidth="1"/>
    <col min="4098" max="4098" width="9.7109375" style="39" bestFit="1" customWidth="1"/>
    <col min="4099" max="4099" width="16.85546875" style="39" bestFit="1" customWidth="1"/>
    <col min="4100" max="4100" width="13.28515625" style="39" bestFit="1" customWidth="1"/>
    <col min="4101" max="4352" width="9.140625" style="39"/>
    <col min="4353" max="4353" width="58.28515625" style="39" bestFit="1" customWidth="1"/>
    <col min="4354" max="4354" width="9.7109375" style="39" bestFit="1" customWidth="1"/>
    <col min="4355" max="4355" width="16.85546875" style="39" bestFit="1" customWidth="1"/>
    <col min="4356" max="4356" width="13.28515625" style="39" bestFit="1" customWidth="1"/>
    <col min="4357" max="4608" width="9.140625" style="39"/>
    <col min="4609" max="4609" width="58.28515625" style="39" bestFit="1" customWidth="1"/>
    <col min="4610" max="4610" width="9.7109375" style="39" bestFit="1" customWidth="1"/>
    <col min="4611" max="4611" width="16.85546875" style="39" bestFit="1" customWidth="1"/>
    <col min="4612" max="4612" width="13.28515625" style="39" bestFit="1" customWidth="1"/>
    <col min="4613" max="4864" width="9.140625" style="39"/>
    <col min="4865" max="4865" width="58.28515625" style="39" bestFit="1" customWidth="1"/>
    <col min="4866" max="4866" width="9.7109375" style="39" bestFit="1" customWidth="1"/>
    <col min="4867" max="4867" width="16.85546875" style="39" bestFit="1" customWidth="1"/>
    <col min="4868" max="4868" width="13.28515625" style="39" bestFit="1" customWidth="1"/>
    <col min="4869" max="5120" width="9.140625" style="39"/>
    <col min="5121" max="5121" width="58.28515625" style="39" bestFit="1" customWidth="1"/>
    <col min="5122" max="5122" width="9.7109375" style="39" bestFit="1" customWidth="1"/>
    <col min="5123" max="5123" width="16.85546875" style="39" bestFit="1" customWidth="1"/>
    <col min="5124" max="5124" width="13.28515625" style="39" bestFit="1" customWidth="1"/>
    <col min="5125" max="5376" width="9.140625" style="39"/>
    <col min="5377" max="5377" width="58.28515625" style="39" bestFit="1" customWidth="1"/>
    <col min="5378" max="5378" width="9.7109375" style="39" bestFit="1" customWidth="1"/>
    <col min="5379" max="5379" width="16.85546875" style="39" bestFit="1" customWidth="1"/>
    <col min="5380" max="5380" width="13.28515625" style="39" bestFit="1" customWidth="1"/>
    <col min="5381" max="5632" width="9.140625" style="39"/>
    <col min="5633" max="5633" width="58.28515625" style="39" bestFit="1" customWidth="1"/>
    <col min="5634" max="5634" width="9.7109375" style="39" bestFit="1" customWidth="1"/>
    <col min="5635" max="5635" width="16.85546875" style="39" bestFit="1" customWidth="1"/>
    <col min="5636" max="5636" width="13.28515625" style="39" bestFit="1" customWidth="1"/>
    <col min="5637" max="5888" width="9.140625" style="39"/>
    <col min="5889" max="5889" width="58.28515625" style="39" bestFit="1" customWidth="1"/>
    <col min="5890" max="5890" width="9.7109375" style="39" bestFit="1" customWidth="1"/>
    <col min="5891" max="5891" width="16.85546875" style="39" bestFit="1" customWidth="1"/>
    <col min="5892" max="5892" width="13.28515625" style="39" bestFit="1" customWidth="1"/>
    <col min="5893" max="6144" width="9.140625" style="39"/>
    <col min="6145" max="6145" width="58.28515625" style="39" bestFit="1" customWidth="1"/>
    <col min="6146" max="6146" width="9.7109375" style="39" bestFit="1" customWidth="1"/>
    <col min="6147" max="6147" width="16.85546875" style="39" bestFit="1" customWidth="1"/>
    <col min="6148" max="6148" width="13.28515625" style="39" bestFit="1" customWidth="1"/>
    <col min="6149" max="6400" width="9.140625" style="39"/>
    <col min="6401" max="6401" width="58.28515625" style="39" bestFit="1" customWidth="1"/>
    <col min="6402" max="6402" width="9.7109375" style="39" bestFit="1" customWidth="1"/>
    <col min="6403" max="6403" width="16.85546875" style="39" bestFit="1" customWidth="1"/>
    <col min="6404" max="6404" width="13.28515625" style="39" bestFit="1" customWidth="1"/>
    <col min="6405" max="6656" width="9.140625" style="39"/>
    <col min="6657" max="6657" width="58.28515625" style="39" bestFit="1" customWidth="1"/>
    <col min="6658" max="6658" width="9.7109375" style="39" bestFit="1" customWidth="1"/>
    <col min="6659" max="6659" width="16.85546875" style="39" bestFit="1" customWidth="1"/>
    <col min="6660" max="6660" width="13.28515625" style="39" bestFit="1" customWidth="1"/>
    <col min="6661" max="6912" width="9.140625" style="39"/>
    <col min="6913" max="6913" width="58.28515625" style="39" bestFit="1" customWidth="1"/>
    <col min="6914" max="6914" width="9.7109375" style="39" bestFit="1" customWidth="1"/>
    <col min="6915" max="6915" width="16.85546875" style="39" bestFit="1" customWidth="1"/>
    <col min="6916" max="6916" width="13.28515625" style="39" bestFit="1" customWidth="1"/>
    <col min="6917" max="7168" width="9.140625" style="39"/>
    <col min="7169" max="7169" width="58.28515625" style="39" bestFit="1" customWidth="1"/>
    <col min="7170" max="7170" width="9.7109375" style="39" bestFit="1" customWidth="1"/>
    <col min="7171" max="7171" width="16.85546875" style="39" bestFit="1" customWidth="1"/>
    <col min="7172" max="7172" width="13.28515625" style="39" bestFit="1" customWidth="1"/>
    <col min="7173" max="7424" width="9.140625" style="39"/>
    <col min="7425" max="7425" width="58.28515625" style="39" bestFit="1" customWidth="1"/>
    <col min="7426" max="7426" width="9.7109375" style="39" bestFit="1" customWidth="1"/>
    <col min="7427" max="7427" width="16.85546875" style="39" bestFit="1" customWidth="1"/>
    <col min="7428" max="7428" width="13.28515625" style="39" bestFit="1" customWidth="1"/>
    <col min="7429" max="7680" width="9.140625" style="39"/>
    <col min="7681" max="7681" width="58.28515625" style="39" bestFit="1" customWidth="1"/>
    <col min="7682" max="7682" width="9.7109375" style="39" bestFit="1" customWidth="1"/>
    <col min="7683" max="7683" width="16.85546875" style="39" bestFit="1" customWidth="1"/>
    <col min="7684" max="7684" width="13.28515625" style="39" bestFit="1" customWidth="1"/>
    <col min="7685" max="7936" width="9.140625" style="39"/>
    <col min="7937" max="7937" width="58.28515625" style="39" bestFit="1" customWidth="1"/>
    <col min="7938" max="7938" width="9.7109375" style="39" bestFit="1" customWidth="1"/>
    <col min="7939" max="7939" width="16.85546875" style="39" bestFit="1" customWidth="1"/>
    <col min="7940" max="7940" width="13.28515625" style="39" bestFit="1" customWidth="1"/>
    <col min="7941" max="8192" width="9.140625" style="39"/>
    <col min="8193" max="8193" width="58.28515625" style="39" bestFit="1" customWidth="1"/>
    <col min="8194" max="8194" width="9.7109375" style="39" bestFit="1" customWidth="1"/>
    <col min="8195" max="8195" width="16.85546875" style="39" bestFit="1" customWidth="1"/>
    <col min="8196" max="8196" width="13.28515625" style="39" bestFit="1" customWidth="1"/>
    <col min="8197" max="8448" width="9.140625" style="39"/>
    <col min="8449" max="8449" width="58.28515625" style="39" bestFit="1" customWidth="1"/>
    <col min="8450" max="8450" width="9.7109375" style="39" bestFit="1" customWidth="1"/>
    <col min="8451" max="8451" width="16.85546875" style="39" bestFit="1" customWidth="1"/>
    <col min="8452" max="8452" width="13.28515625" style="39" bestFit="1" customWidth="1"/>
    <col min="8453" max="8704" width="9.140625" style="39"/>
    <col min="8705" max="8705" width="58.28515625" style="39" bestFit="1" customWidth="1"/>
    <col min="8706" max="8706" width="9.7109375" style="39" bestFit="1" customWidth="1"/>
    <col min="8707" max="8707" width="16.85546875" style="39" bestFit="1" customWidth="1"/>
    <col min="8708" max="8708" width="13.28515625" style="39" bestFit="1" customWidth="1"/>
    <col min="8709" max="8960" width="9.140625" style="39"/>
    <col min="8961" max="8961" width="58.28515625" style="39" bestFit="1" customWidth="1"/>
    <col min="8962" max="8962" width="9.7109375" style="39" bestFit="1" customWidth="1"/>
    <col min="8963" max="8963" width="16.85546875" style="39" bestFit="1" customWidth="1"/>
    <col min="8964" max="8964" width="13.28515625" style="39" bestFit="1" customWidth="1"/>
    <col min="8965" max="9216" width="9.140625" style="39"/>
    <col min="9217" max="9217" width="58.28515625" style="39" bestFit="1" customWidth="1"/>
    <col min="9218" max="9218" width="9.7109375" style="39" bestFit="1" customWidth="1"/>
    <col min="9219" max="9219" width="16.85546875" style="39" bestFit="1" customWidth="1"/>
    <col min="9220" max="9220" width="13.28515625" style="39" bestFit="1" customWidth="1"/>
    <col min="9221" max="9472" width="9.140625" style="39"/>
    <col min="9473" max="9473" width="58.28515625" style="39" bestFit="1" customWidth="1"/>
    <col min="9474" max="9474" width="9.7109375" style="39" bestFit="1" customWidth="1"/>
    <col min="9475" max="9475" width="16.85546875" style="39" bestFit="1" customWidth="1"/>
    <col min="9476" max="9476" width="13.28515625" style="39" bestFit="1" customWidth="1"/>
    <col min="9477" max="9728" width="9.140625" style="39"/>
    <col min="9729" max="9729" width="58.28515625" style="39" bestFit="1" customWidth="1"/>
    <col min="9730" max="9730" width="9.7109375" style="39" bestFit="1" customWidth="1"/>
    <col min="9731" max="9731" width="16.85546875" style="39" bestFit="1" customWidth="1"/>
    <col min="9732" max="9732" width="13.28515625" style="39" bestFit="1" customWidth="1"/>
    <col min="9733" max="9984" width="9.140625" style="39"/>
    <col min="9985" max="9985" width="58.28515625" style="39" bestFit="1" customWidth="1"/>
    <col min="9986" max="9986" width="9.7109375" style="39" bestFit="1" customWidth="1"/>
    <col min="9987" max="9987" width="16.85546875" style="39" bestFit="1" customWidth="1"/>
    <col min="9988" max="9988" width="13.28515625" style="39" bestFit="1" customWidth="1"/>
    <col min="9989" max="10240" width="9.140625" style="39"/>
    <col min="10241" max="10241" width="58.28515625" style="39" bestFit="1" customWidth="1"/>
    <col min="10242" max="10242" width="9.7109375" style="39" bestFit="1" customWidth="1"/>
    <col min="10243" max="10243" width="16.85546875" style="39" bestFit="1" customWidth="1"/>
    <col min="10244" max="10244" width="13.28515625" style="39" bestFit="1" customWidth="1"/>
    <col min="10245" max="10496" width="9.140625" style="39"/>
    <col min="10497" max="10497" width="58.28515625" style="39" bestFit="1" customWidth="1"/>
    <col min="10498" max="10498" width="9.7109375" style="39" bestFit="1" customWidth="1"/>
    <col min="10499" max="10499" width="16.85546875" style="39" bestFit="1" customWidth="1"/>
    <col min="10500" max="10500" width="13.28515625" style="39" bestFit="1" customWidth="1"/>
    <col min="10501" max="10752" width="9.140625" style="39"/>
    <col min="10753" max="10753" width="58.28515625" style="39" bestFit="1" customWidth="1"/>
    <col min="10754" max="10754" width="9.7109375" style="39" bestFit="1" customWidth="1"/>
    <col min="10755" max="10755" width="16.85546875" style="39" bestFit="1" customWidth="1"/>
    <col min="10756" max="10756" width="13.28515625" style="39" bestFit="1" customWidth="1"/>
    <col min="10757" max="11008" width="9.140625" style="39"/>
    <col min="11009" max="11009" width="58.28515625" style="39" bestFit="1" customWidth="1"/>
    <col min="11010" max="11010" width="9.7109375" style="39" bestFit="1" customWidth="1"/>
    <col min="11011" max="11011" width="16.85546875" style="39" bestFit="1" customWidth="1"/>
    <col min="11012" max="11012" width="13.28515625" style="39" bestFit="1" customWidth="1"/>
    <col min="11013" max="11264" width="9.140625" style="39"/>
    <col min="11265" max="11265" width="58.28515625" style="39" bestFit="1" customWidth="1"/>
    <col min="11266" max="11266" width="9.7109375" style="39" bestFit="1" customWidth="1"/>
    <col min="11267" max="11267" width="16.85546875" style="39" bestFit="1" customWidth="1"/>
    <col min="11268" max="11268" width="13.28515625" style="39" bestFit="1" customWidth="1"/>
    <col min="11269" max="11520" width="9.140625" style="39"/>
    <col min="11521" max="11521" width="58.28515625" style="39" bestFit="1" customWidth="1"/>
    <col min="11522" max="11522" width="9.7109375" style="39" bestFit="1" customWidth="1"/>
    <col min="11523" max="11523" width="16.85546875" style="39" bestFit="1" customWidth="1"/>
    <col min="11524" max="11524" width="13.28515625" style="39" bestFit="1" customWidth="1"/>
    <col min="11525" max="11776" width="9.140625" style="39"/>
    <col min="11777" max="11777" width="58.28515625" style="39" bestFit="1" customWidth="1"/>
    <col min="11778" max="11778" width="9.7109375" style="39" bestFit="1" customWidth="1"/>
    <col min="11779" max="11779" width="16.85546875" style="39" bestFit="1" customWidth="1"/>
    <col min="11780" max="11780" width="13.28515625" style="39" bestFit="1" customWidth="1"/>
    <col min="11781" max="12032" width="9.140625" style="39"/>
    <col min="12033" max="12033" width="58.28515625" style="39" bestFit="1" customWidth="1"/>
    <col min="12034" max="12034" width="9.7109375" style="39" bestFit="1" customWidth="1"/>
    <col min="12035" max="12035" width="16.85546875" style="39" bestFit="1" customWidth="1"/>
    <col min="12036" max="12036" width="13.28515625" style="39" bestFit="1" customWidth="1"/>
    <col min="12037" max="12288" width="9.140625" style="39"/>
    <col min="12289" max="12289" width="58.28515625" style="39" bestFit="1" customWidth="1"/>
    <col min="12290" max="12290" width="9.7109375" style="39" bestFit="1" customWidth="1"/>
    <col min="12291" max="12291" width="16.85546875" style="39" bestFit="1" customWidth="1"/>
    <col min="12292" max="12292" width="13.28515625" style="39" bestFit="1" customWidth="1"/>
    <col min="12293" max="12544" width="9.140625" style="39"/>
    <col min="12545" max="12545" width="58.28515625" style="39" bestFit="1" customWidth="1"/>
    <col min="12546" max="12546" width="9.7109375" style="39" bestFit="1" customWidth="1"/>
    <col min="12547" max="12547" width="16.85546875" style="39" bestFit="1" customWidth="1"/>
    <col min="12548" max="12548" width="13.28515625" style="39" bestFit="1" customWidth="1"/>
    <col min="12549" max="12800" width="9.140625" style="39"/>
    <col min="12801" max="12801" width="58.28515625" style="39" bestFit="1" customWidth="1"/>
    <col min="12802" max="12802" width="9.7109375" style="39" bestFit="1" customWidth="1"/>
    <col min="12803" max="12803" width="16.85546875" style="39" bestFit="1" customWidth="1"/>
    <col min="12804" max="12804" width="13.28515625" style="39" bestFit="1" customWidth="1"/>
    <col min="12805" max="13056" width="9.140625" style="39"/>
    <col min="13057" max="13057" width="58.28515625" style="39" bestFit="1" customWidth="1"/>
    <col min="13058" max="13058" width="9.7109375" style="39" bestFit="1" customWidth="1"/>
    <col min="13059" max="13059" width="16.85546875" style="39" bestFit="1" customWidth="1"/>
    <col min="13060" max="13060" width="13.28515625" style="39" bestFit="1" customWidth="1"/>
    <col min="13061" max="13312" width="9.140625" style="39"/>
    <col min="13313" max="13313" width="58.28515625" style="39" bestFit="1" customWidth="1"/>
    <col min="13314" max="13314" width="9.7109375" style="39" bestFit="1" customWidth="1"/>
    <col min="13315" max="13315" width="16.85546875" style="39" bestFit="1" customWidth="1"/>
    <col min="13316" max="13316" width="13.28515625" style="39" bestFit="1" customWidth="1"/>
    <col min="13317" max="13568" width="9.140625" style="39"/>
    <col min="13569" max="13569" width="58.28515625" style="39" bestFit="1" customWidth="1"/>
    <col min="13570" max="13570" width="9.7109375" style="39" bestFit="1" customWidth="1"/>
    <col min="13571" max="13571" width="16.85546875" style="39" bestFit="1" customWidth="1"/>
    <col min="13572" max="13572" width="13.28515625" style="39" bestFit="1" customWidth="1"/>
    <col min="13573" max="13824" width="9.140625" style="39"/>
    <col min="13825" max="13825" width="58.28515625" style="39" bestFit="1" customWidth="1"/>
    <col min="13826" max="13826" width="9.7109375" style="39" bestFit="1" customWidth="1"/>
    <col min="13827" max="13827" width="16.85546875" style="39" bestFit="1" customWidth="1"/>
    <col min="13828" max="13828" width="13.28515625" style="39" bestFit="1" customWidth="1"/>
    <col min="13829" max="14080" width="9.140625" style="39"/>
    <col min="14081" max="14081" width="58.28515625" style="39" bestFit="1" customWidth="1"/>
    <col min="14082" max="14082" width="9.7109375" style="39" bestFit="1" customWidth="1"/>
    <col min="14083" max="14083" width="16.85546875" style="39" bestFit="1" customWidth="1"/>
    <col min="14084" max="14084" width="13.28515625" style="39" bestFit="1" customWidth="1"/>
    <col min="14085" max="14336" width="9.140625" style="39"/>
    <col min="14337" max="14337" width="58.28515625" style="39" bestFit="1" customWidth="1"/>
    <col min="14338" max="14338" width="9.7109375" style="39" bestFit="1" customWidth="1"/>
    <col min="14339" max="14339" width="16.85546875" style="39" bestFit="1" customWidth="1"/>
    <col min="14340" max="14340" width="13.28515625" style="39" bestFit="1" customWidth="1"/>
    <col min="14341" max="14592" width="9.140625" style="39"/>
    <col min="14593" max="14593" width="58.28515625" style="39" bestFit="1" customWidth="1"/>
    <col min="14594" max="14594" width="9.7109375" style="39" bestFit="1" customWidth="1"/>
    <col min="14595" max="14595" width="16.85546875" style="39" bestFit="1" customWidth="1"/>
    <col min="14596" max="14596" width="13.28515625" style="39" bestFit="1" customWidth="1"/>
    <col min="14597" max="14848" width="9.140625" style="39"/>
    <col min="14849" max="14849" width="58.28515625" style="39" bestFit="1" customWidth="1"/>
    <col min="14850" max="14850" width="9.7109375" style="39" bestFit="1" customWidth="1"/>
    <col min="14851" max="14851" width="16.85546875" style="39" bestFit="1" customWidth="1"/>
    <col min="14852" max="14852" width="13.28515625" style="39" bestFit="1" customWidth="1"/>
    <col min="14853" max="15104" width="9.140625" style="39"/>
    <col min="15105" max="15105" width="58.28515625" style="39" bestFit="1" customWidth="1"/>
    <col min="15106" max="15106" width="9.7109375" style="39" bestFit="1" customWidth="1"/>
    <col min="15107" max="15107" width="16.85546875" style="39" bestFit="1" customWidth="1"/>
    <col min="15108" max="15108" width="13.28515625" style="39" bestFit="1" customWidth="1"/>
    <col min="15109" max="15360" width="9.140625" style="39"/>
    <col min="15361" max="15361" width="58.28515625" style="39" bestFit="1" customWidth="1"/>
    <col min="15362" max="15362" width="9.7109375" style="39" bestFit="1" customWidth="1"/>
    <col min="15363" max="15363" width="16.85546875" style="39" bestFit="1" customWidth="1"/>
    <col min="15364" max="15364" width="13.28515625" style="39" bestFit="1" customWidth="1"/>
    <col min="15365" max="15616" width="9.140625" style="39"/>
    <col min="15617" max="15617" width="58.28515625" style="39" bestFit="1" customWidth="1"/>
    <col min="15618" max="15618" width="9.7109375" style="39" bestFit="1" customWidth="1"/>
    <col min="15619" max="15619" width="16.85546875" style="39" bestFit="1" customWidth="1"/>
    <col min="15620" max="15620" width="13.28515625" style="39" bestFit="1" customWidth="1"/>
    <col min="15621" max="15872" width="9.140625" style="39"/>
    <col min="15873" max="15873" width="58.28515625" style="39" bestFit="1" customWidth="1"/>
    <col min="15874" max="15874" width="9.7109375" style="39" bestFit="1" customWidth="1"/>
    <col min="15875" max="15875" width="16.85546875" style="39" bestFit="1" customWidth="1"/>
    <col min="15876" max="15876" width="13.28515625" style="39" bestFit="1" customWidth="1"/>
    <col min="15877" max="16128" width="9.140625" style="39"/>
    <col min="16129" max="16129" width="58.28515625" style="39" bestFit="1" customWidth="1"/>
    <col min="16130" max="16130" width="9.7109375" style="39" bestFit="1" customWidth="1"/>
    <col min="16131" max="16131" width="16.85546875" style="39" bestFit="1" customWidth="1"/>
    <col min="16132" max="16132" width="13.28515625" style="39" bestFit="1" customWidth="1"/>
    <col min="16133" max="16384" width="9.140625" style="39"/>
  </cols>
  <sheetData>
    <row r="1" spans="1:4" s="18" customFormat="1" ht="22.5" hidden="1" customHeight="1">
      <c r="A1" s="12" t="s">
        <v>349</v>
      </c>
      <c r="B1" s="17"/>
    </row>
    <row r="2" spans="1:4" s="18" customFormat="1" ht="22.5" hidden="1" customHeight="1">
      <c r="A2" s="13" t="s">
        <v>350</v>
      </c>
      <c r="B2" s="17"/>
    </row>
    <row r="3" spans="1:4" s="18" customFormat="1" ht="22.5" hidden="1" customHeight="1">
      <c r="A3" s="14" t="s">
        <v>351</v>
      </c>
      <c r="B3" s="17"/>
    </row>
    <row r="4" spans="1:4" s="19" customFormat="1" ht="22.5" hidden="1" customHeight="1">
      <c r="A4" s="15" t="s">
        <v>352</v>
      </c>
      <c r="B4" s="15"/>
      <c r="C4" s="15"/>
    </row>
    <row r="5" spans="1:4" s="18" customFormat="1" ht="22.5" hidden="1" customHeight="1">
      <c r="A5" s="21" t="s">
        <v>353</v>
      </c>
      <c r="B5" s="21"/>
      <c r="C5" s="22"/>
    </row>
    <row r="6" spans="1:4" s="18" customFormat="1" ht="22.5" hidden="1" customHeight="1">
      <c r="A6" s="21" t="s">
        <v>354</v>
      </c>
      <c r="B6" s="21"/>
      <c r="C6" s="23"/>
    </row>
    <row r="7" spans="1:4" ht="22.5" customHeight="1">
      <c r="A7" s="238"/>
      <c r="B7" s="239"/>
      <c r="D7" s="236" t="s">
        <v>401</v>
      </c>
    </row>
    <row r="8" spans="1:4" ht="22.5" customHeight="1">
      <c r="A8" s="238"/>
      <c r="B8" s="239"/>
      <c r="D8" s="236" t="s">
        <v>356</v>
      </c>
    </row>
    <row r="9" spans="1:4" ht="22.5" customHeight="1">
      <c r="A9" s="238"/>
      <c r="B9" s="239"/>
      <c r="D9" s="236" t="s">
        <v>357</v>
      </c>
    </row>
    <row r="10" spans="1:4" ht="22.5" customHeight="1">
      <c r="A10" s="238"/>
      <c r="B10" s="240"/>
      <c r="D10" s="237" t="s">
        <v>332</v>
      </c>
    </row>
    <row r="11" spans="1:4" ht="22.5" customHeight="1">
      <c r="A11" s="289" t="str">
        <f>CONCATENATE(Реквизиты!A4,Реквизиты!B4)</f>
        <v>Наименование организации: АО "Тема Ко"</v>
      </c>
      <c r="B11" s="289"/>
      <c r="C11" s="289"/>
      <c r="D11" s="289"/>
    </row>
    <row r="12" spans="1:4" ht="22.5" customHeight="1">
      <c r="A12" s="208" t="s">
        <v>660</v>
      </c>
      <c r="B12" s="208"/>
      <c r="C12" s="208"/>
      <c r="D12" s="208"/>
    </row>
    <row r="13" spans="1:4" ht="22.5" customHeight="1">
      <c r="A13" s="209" t="str">
        <f>Реквизиты!A2</f>
        <v>за период с 01.01.2013 г. по 31.12.2013 г.</v>
      </c>
      <c r="B13" s="208"/>
      <c r="C13" s="208"/>
      <c r="D13" s="208"/>
    </row>
    <row r="14" spans="1:4" ht="22.5" customHeight="1">
      <c r="A14" s="25" t="s">
        <v>305</v>
      </c>
      <c r="B14" s="25" t="s">
        <v>305</v>
      </c>
      <c r="C14" s="235"/>
      <c r="D14" s="123" t="s">
        <v>307</v>
      </c>
    </row>
    <row r="15" spans="1:4" ht="22.5" customHeight="1">
      <c r="A15" s="27" t="s">
        <v>402</v>
      </c>
      <c r="B15" s="27" t="s">
        <v>364</v>
      </c>
      <c r="C15" s="27" t="s">
        <v>333</v>
      </c>
      <c r="D15" s="27" t="s">
        <v>334</v>
      </c>
    </row>
    <row r="16" spans="1:4" ht="22.5" customHeight="1">
      <c r="A16" s="40" t="s">
        <v>403</v>
      </c>
      <c r="B16" s="30" t="s">
        <v>310</v>
      </c>
      <c r="C16" s="41">
        <v>337623.81842999998</v>
      </c>
      <c r="D16" s="41">
        <v>235980.99697000021</v>
      </c>
    </row>
    <row r="17" spans="1:4" ht="22.5" customHeight="1">
      <c r="A17" s="40" t="s">
        <v>404</v>
      </c>
      <c r="B17" s="30" t="s">
        <v>311</v>
      </c>
      <c r="C17" s="41">
        <v>541085.31163999997</v>
      </c>
      <c r="D17" s="41">
        <v>167704.00003</v>
      </c>
    </row>
    <row r="18" spans="1:4" ht="22.5" customHeight="1">
      <c r="A18" s="42" t="s">
        <v>405</v>
      </c>
      <c r="B18" s="43" t="s">
        <v>312</v>
      </c>
      <c r="C18" s="16">
        <v>-203461.49320999999</v>
      </c>
      <c r="D18" s="16">
        <v>68276.996940000216</v>
      </c>
    </row>
    <row r="19" spans="1:4" ht="22.5" customHeight="1">
      <c r="A19" s="40" t="s">
        <v>57</v>
      </c>
      <c r="B19" s="30" t="s">
        <v>313</v>
      </c>
      <c r="C19" s="41">
        <v>5242.9812099999999</v>
      </c>
      <c r="D19" s="41">
        <v>1107</v>
      </c>
    </row>
    <row r="20" spans="1:4" ht="22.5" customHeight="1">
      <c r="A20" s="40" t="s">
        <v>55</v>
      </c>
      <c r="B20" s="30" t="s">
        <v>315</v>
      </c>
      <c r="C20" s="41">
        <v>94785.458859999999</v>
      </c>
      <c r="D20" s="41">
        <v>23770.995900000009</v>
      </c>
    </row>
    <row r="21" spans="1:4" ht="22.5" customHeight="1">
      <c r="A21" s="40" t="s">
        <v>286</v>
      </c>
      <c r="B21" s="30" t="s">
        <v>316</v>
      </c>
      <c r="C21" s="41">
        <v>2963819.5949999997</v>
      </c>
      <c r="D21" s="41">
        <v>208.99674999993294</v>
      </c>
    </row>
    <row r="22" spans="1:4" ht="22.5" customHeight="1">
      <c r="A22" s="40" t="s">
        <v>266</v>
      </c>
      <c r="B22" s="30" t="s">
        <v>317</v>
      </c>
      <c r="C22" s="41">
        <v>3105220.0712900003</v>
      </c>
      <c r="D22" s="41">
        <v>422.99565000040457</v>
      </c>
    </row>
    <row r="23" spans="1:4" ht="22.5" customHeight="1">
      <c r="A23" s="42" t="s">
        <v>406</v>
      </c>
      <c r="B23" s="43" t="s">
        <v>319</v>
      </c>
      <c r="C23" s="16">
        <v>-162089.45698999939</v>
      </c>
      <c r="D23" s="16">
        <v>43612.999940000678</v>
      </c>
    </row>
    <row r="24" spans="1:4" ht="22.5" customHeight="1">
      <c r="A24" s="40" t="s">
        <v>63</v>
      </c>
      <c r="B24" s="30" t="s">
        <v>320</v>
      </c>
      <c r="C24" s="41">
        <v>0</v>
      </c>
      <c r="D24" s="41">
        <v>3.3600000024307519E-3</v>
      </c>
    </row>
    <row r="25" spans="1:4" ht="22.5" customHeight="1">
      <c r="A25" s="40" t="s">
        <v>65</v>
      </c>
      <c r="B25" s="30" t="s">
        <v>321</v>
      </c>
      <c r="C25" s="41">
        <v>26713.94441</v>
      </c>
      <c r="D25" s="41">
        <v>8486.9969599999968</v>
      </c>
    </row>
    <row r="26" spans="1:4" ht="22.5" customHeight="1">
      <c r="A26" s="40" t="s">
        <v>407</v>
      </c>
      <c r="B26" s="30" t="s">
        <v>323</v>
      </c>
      <c r="C26" s="41">
        <v>0</v>
      </c>
      <c r="D26" s="41">
        <v>0</v>
      </c>
    </row>
    <row r="27" spans="1:4" ht="22.5" customHeight="1">
      <c r="A27" s="40" t="s">
        <v>408</v>
      </c>
      <c r="B27" s="30" t="s">
        <v>324</v>
      </c>
      <c r="C27" s="41">
        <v>0</v>
      </c>
      <c r="D27" s="41">
        <v>0</v>
      </c>
    </row>
    <row r="28" spans="1:4" ht="22.5" customHeight="1">
      <c r="A28" s="40" t="s">
        <v>409</v>
      </c>
      <c r="B28" s="30" t="s">
        <v>325</v>
      </c>
      <c r="C28" s="41">
        <v>0</v>
      </c>
      <c r="D28" s="41">
        <v>0</v>
      </c>
    </row>
    <row r="29" spans="1:4" ht="22.5" customHeight="1">
      <c r="A29" s="42" t="s">
        <v>410</v>
      </c>
      <c r="B29" s="27">
        <v>100</v>
      </c>
      <c r="C29" s="16">
        <v>-188803.40139999939</v>
      </c>
      <c r="D29" s="16">
        <v>35126.006340000684</v>
      </c>
    </row>
    <row r="30" spans="1:4" ht="22.5" customHeight="1">
      <c r="A30" s="40" t="s">
        <v>411</v>
      </c>
      <c r="B30" s="28">
        <v>101</v>
      </c>
      <c r="C30" s="41">
        <v>-11675.93399</v>
      </c>
      <c r="D30" s="41">
        <v>3.9999999999054126E-3</v>
      </c>
    </row>
    <row r="31" spans="1:4" ht="22.5" customHeight="1">
      <c r="A31" s="42" t="s">
        <v>412</v>
      </c>
      <c r="B31" s="27">
        <v>200</v>
      </c>
      <c r="C31" s="16">
        <v>-177127.4674099994</v>
      </c>
      <c r="D31" s="16">
        <v>35126.002340000683</v>
      </c>
    </row>
    <row r="32" spans="1:4" ht="22.5" customHeight="1">
      <c r="A32" s="40" t="s">
        <v>413</v>
      </c>
      <c r="B32" s="28">
        <v>201</v>
      </c>
      <c r="C32" s="41">
        <v>0</v>
      </c>
      <c r="D32" s="41">
        <v>0</v>
      </c>
    </row>
    <row r="33" spans="1:4" ht="22.5" customHeight="1">
      <c r="A33" s="42" t="s">
        <v>414</v>
      </c>
      <c r="B33" s="27">
        <v>300</v>
      </c>
      <c r="C33" s="16">
        <v>-177127.4674099994</v>
      </c>
      <c r="D33" s="16">
        <v>35126.002340000683</v>
      </c>
    </row>
    <row r="34" spans="1:4" ht="22.5" customHeight="1">
      <c r="A34" s="40" t="s">
        <v>415</v>
      </c>
      <c r="B34" s="28" t="s">
        <v>305</v>
      </c>
      <c r="C34" s="41">
        <v>-177127.4674099994</v>
      </c>
      <c r="D34" s="41">
        <v>2.3400008212774992E-3</v>
      </c>
    </row>
    <row r="35" spans="1:4" ht="22.5" customHeight="1">
      <c r="A35" s="40" t="s">
        <v>416</v>
      </c>
      <c r="B35" s="28" t="s">
        <v>305</v>
      </c>
      <c r="C35" s="41">
        <v>0</v>
      </c>
      <c r="D35" s="41">
        <v>0</v>
      </c>
    </row>
    <row r="36" spans="1:4" ht="22.5" customHeight="1">
      <c r="A36" s="42" t="s">
        <v>417</v>
      </c>
      <c r="B36" s="27">
        <v>400</v>
      </c>
      <c r="C36" s="16">
        <v>0</v>
      </c>
      <c r="D36" s="16">
        <v>0</v>
      </c>
    </row>
    <row r="37" spans="1:4" ht="22.5" hidden="1" customHeight="1" outlineLevel="1">
      <c r="A37" s="273" t="s">
        <v>418</v>
      </c>
      <c r="B37" s="290"/>
      <c r="C37" s="290"/>
      <c r="D37" s="274"/>
    </row>
    <row r="38" spans="1:4" ht="22.5" hidden="1" customHeight="1" outlineLevel="1">
      <c r="A38" s="40" t="s">
        <v>419</v>
      </c>
      <c r="B38" s="28">
        <v>410</v>
      </c>
      <c r="C38" s="41"/>
      <c r="D38" s="41"/>
    </row>
    <row r="39" spans="1:4" ht="22.5" hidden="1" customHeight="1" outlineLevel="1">
      <c r="A39" s="40" t="s">
        <v>420</v>
      </c>
      <c r="B39" s="28">
        <v>411</v>
      </c>
      <c r="C39" s="41"/>
      <c r="D39" s="41"/>
    </row>
    <row r="40" spans="1:4" ht="22.5" hidden="1" customHeight="1" outlineLevel="1">
      <c r="A40" s="40" t="s">
        <v>421</v>
      </c>
      <c r="B40" s="28">
        <v>412</v>
      </c>
      <c r="C40" s="41"/>
      <c r="D40" s="41"/>
    </row>
    <row r="41" spans="1:4" ht="22.5" hidden="1" customHeight="1" outlineLevel="1">
      <c r="A41" s="40" t="s">
        <v>422</v>
      </c>
      <c r="B41" s="28">
        <v>413</v>
      </c>
      <c r="C41" s="41"/>
      <c r="D41" s="41"/>
    </row>
    <row r="42" spans="1:4" ht="22.5" hidden="1" customHeight="1" outlineLevel="1">
      <c r="A42" s="40" t="s">
        <v>423</v>
      </c>
      <c r="B42" s="28">
        <v>414</v>
      </c>
      <c r="C42" s="41"/>
      <c r="D42" s="41"/>
    </row>
    <row r="43" spans="1:4" ht="22.5" hidden="1" customHeight="1" outlineLevel="1">
      <c r="A43" s="40" t="s">
        <v>338</v>
      </c>
      <c r="B43" s="28">
        <v>415</v>
      </c>
      <c r="C43" s="41"/>
      <c r="D43" s="41"/>
    </row>
    <row r="44" spans="1:4" ht="22.5" hidden="1" customHeight="1" outlineLevel="1">
      <c r="A44" s="40" t="s">
        <v>424</v>
      </c>
      <c r="B44" s="28">
        <v>416</v>
      </c>
      <c r="C44" s="41"/>
      <c r="D44" s="41"/>
    </row>
    <row r="45" spans="1:4" ht="22.5" hidden="1" customHeight="1" outlineLevel="1">
      <c r="A45" s="40" t="s">
        <v>425</v>
      </c>
      <c r="B45" s="28">
        <v>417</v>
      </c>
      <c r="C45" s="41"/>
      <c r="D45" s="41"/>
    </row>
    <row r="46" spans="1:4" ht="22.5" hidden="1" customHeight="1" outlineLevel="1">
      <c r="A46" s="40" t="s">
        <v>426</v>
      </c>
      <c r="B46" s="28">
        <v>418</v>
      </c>
      <c r="C46" s="41"/>
      <c r="D46" s="41"/>
    </row>
    <row r="47" spans="1:4" ht="22.5" hidden="1" customHeight="1" outlineLevel="1">
      <c r="A47" s="40" t="s">
        <v>427</v>
      </c>
      <c r="B47" s="28">
        <v>419</v>
      </c>
      <c r="C47" s="41"/>
      <c r="D47" s="41"/>
    </row>
    <row r="48" spans="1:4" ht="22.5" hidden="1" customHeight="1" outlineLevel="1">
      <c r="A48" s="40" t="s">
        <v>428</v>
      </c>
      <c r="B48" s="28">
        <v>420</v>
      </c>
      <c r="C48" s="41"/>
      <c r="D48" s="41"/>
    </row>
    <row r="49" spans="1:4" ht="22.5" customHeight="1" collapsed="1">
      <c r="A49" s="42" t="s">
        <v>429</v>
      </c>
      <c r="B49" s="27">
        <v>500</v>
      </c>
      <c r="C49" s="16">
        <v>-177127.4674099994</v>
      </c>
      <c r="D49" s="16">
        <v>35126.002340000683</v>
      </c>
    </row>
    <row r="50" spans="1:4" ht="22.5" hidden="1" customHeight="1" outlineLevel="1">
      <c r="A50" s="40" t="s">
        <v>430</v>
      </c>
      <c r="B50" s="28" t="s">
        <v>305</v>
      </c>
      <c r="C50" s="41" t="s">
        <v>305</v>
      </c>
      <c r="D50" s="41" t="s">
        <v>305</v>
      </c>
    </row>
    <row r="51" spans="1:4" ht="22.5" hidden="1" customHeight="1" outlineLevel="1">
      <c r="A51" s="40" t="s">
        <v>415</v>
      </c>
      <c r="B51" s="28" t="s">
        <v>305</v>
      </c>
      <c r="C51" s="41"/>
      <c r="D51" s="41"/>
    </row>
    <row r="52" spans="1:4" ht="22.5" hidden="1" customHeight="1" outlineLevel="1">
      <c r="A52" s="40" t="s">
        <v>431</v>
      </c>
      <c r="B52" s="28" t="s">
        <v>305</v>
      </c>
      <c r="C52" s="41"/>
      <c r="D52" s="41"/>
    </row>
    <row r="53" spans="1:4" ht="22.5" customHeight="1" collapsed="1">
      <c r="A53" s="42" t="s">
        <v>432</v>
      </c>
      <c r="B53" s="27">
        <v>600</v>
      </c>
      <c r="C53" s="41"/>
      <c r="D53" s="41"/>
    </row>
    <row r="54" spans="1:4" ht="22.5" hidden="1" customHeight="1" outlineLevel="1">
      <c r="A54" s="44" t="s">
        <v>418</v>
      </c>
      <c r="B54" s="16"/>
      <c r="C54" s="45"/>
      <c r="D54" s="45"/>
    </row>
    <row r="55" spans="1:4" ht="22.5" hidden="1" customHeight="1" outlineLevel="1">
      <c r="A55" s="40" t="s">
        <v>433</v>
      </c>
      <c r="B55" s="28" t="s">
        <v>305</v>
      </c>
      <c r="C55" s="41" t="s">
        <v>305</v>
      </c>
      <c r="D55" s="41" t="s">
        <v>305</v>
      </c>
    </row>
    <row r="56" spans="1:4" ht="22.5" hidden="1" customHeight="1" outlineLevel="1">
      <c r="A56" s="40" t="s">
        <v>434</v>
      </c>
      <c r="B56" s="28" t="s">
        <v>305</v>
      </c>
      <c r="C56" s="41"/>
      <c r="D56" s="41"/>
    </row>
    <row r="57" spans="1:4" ht="22.5" hidden="1" customHeight="1" outlineLevel="1">
      <c r="A57" s="40" t="s">
        <v>435</v>
      </c>
      <c r="B57" s="28" t="s">
        <v>305</v>
      </c>
      <c r="C57" s="41"/>
      <c r="D57" s="41"/>
    </row>
    <row r="58" spans="1:4" ht="22.5" hidden="1" customHeight="1" outlineLevel="1">
      <c r="A58" s="40" t="s">
        <v>436</v>
      </c>
      <c r="B58" s="28" t="s">
        <v>305</v>
      </c>
      <c r="C58" s="41" t="s">
        <v>305</v>
      </c>
      <c r="D58" s="41" t="s">
        <v>305</v>
      </c>
    </row>
    <row r="59" spans="1:4" ht="22.5" hidden="1" customHeight="1" outlineLevel="1">
      <c r="A59" s="40" t="s">
        <v>434</v>
      </c>
      <c r="B59" s="28" t="s">
        <v>305</v>
      </c>
      <c r="C59" s="41"/>
      <c r="D59" s="41"/>
    </row>
    <row r="60" spans="1:4" ht="22.5" hidden="1" customHeight="1" outlineLevel="1">
      <c r="A60" s="40" t="s">
        <v>435</v>
      </c>
      <c r="B60" s="28" t="s">
        <v>305</v>
      </c>
      <c r="C60" s="41"/>
      <c r="D60" s="41"/>
    </row>
    <row r="61" spans="1:4" ht="22.5" customHeight="1" collapsed="1">
      <c r="A61" s="25" t="s">
        <v>305</v>
      </c>
      <c r="B61" s="25" t="s">
        <v>305</v>
      </c>
      <c r="C61" s="25" t="s">
        <v>305</v>
      </c>
      <c r="D61" s="25" t="s">
        <v>305</v>
      </c>
    </row>
    <row r="62" spans="1:4" ht="22.5" customHeight="1">
      <c r="A62" s="210" t="str">
        <f>CONCATENATE(Реквизиты!A12,Реквизиты!B12)</f>
        <v>Руководитель: Ембергенов Руслан Адилович</v>
      </c>
      <c r="B62" s="35" t="s">
        <v>305</v>
      </c>
      <c r="C62" s="36" t="s">
        <v>305</v>
      </c>
      <c r="D62" s="35" t="s">
        <v>305</v>
      </c>
    </row>
    <row r="63" spans="1:4" ht="22.5" customHeight="1">
      <c r="A63" s="35" t="s">
        <v>399</v>
      </c>
      <c r="B63" s="35" t="s">
        <v>305</v>
      </c>
      <c r="C63" s="37" t="s">
        <v>330</v>
      </c>
      <c r="D63" s="35" t="s">
        <v>305</v>
      </c>
    </row>
    <row r="64" spans="1:4" ht="22.5" customHeight="1">
      <c r="A64" s="35"/>
      <c r="B64" s="35"/>
      <c r="C64" s="37"/>
      <c r="D64" s="35"/>
    </row>
    <row r="65" spans="1:4" ht="22.5" customHeight="1">
      <c r="A65" s="36" t="str">
        <f>CONCATENATE(Реквизиты!A13,Реквизиты!B13)</f>
        <v>Главный бухгалтер: Муканова Наталья Анатольевна</v>
      </c>
      <c r="B65" s="35" t="s">
        <v>305</v>
      </c>
      <c r="C65" s="36" t="s">
        <v>305</v>
      </c>
      <c r="D65" s="35" t="s">
        <v>305</v>
      </c>
    </row>
    <row r="66" spans="1:4" ht="22.5" customHeight="1">
      <c r="A66" s="35" t="s">
        <v>400</v>
      </c>
      <c r="B66" s="35" t="s">
        <v>305</v>
      </c>
      <c r="C66" s="37" t="s">
        <v>330</v>
      </c>
      <c r="D66" s="35" t="s">
        <v>305</v>
      </c>
    </row>
    <row r="67" spans="1:4" ht="22.5" customHeight="1">
      <c r="A67" s="25" t="s">
        <v>331</v>
      </c>
      <c r="B67" s="25" t="s">
        <v>305</v>
      </c>
      <c r="C67" s="25" t="s">
        <v>305</v>
      </c>
      <c r="D67" s="25" t="s">
        <v>305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37:D37"/>
    <mergeCell ref="A11:D11"/>
  </mergeCells>
  <hyperlinks>
    <hyperlink ref="A1" r:id="rId1"/>
    <hyperlink ref="A2" r:id="rId2" display="mailto:admin@balans.kz"/>
    <hyperlink ref="A3" r:id="rId3" display="Омаров Асаин Муратбаевич (Compas)"/>
  </hyperlinks>
  <pageMargins left="0.43307086614173229" right="0" top="0.15748031496062992" bottom="0.27559055118110237" header="0.27559055118110237" footer="0.15748031496062992"/>
  <pageSetup paperSize="9" scale="95" orientation="portrait" verticalDpi="0"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2"/>
  <sheetViews>
    <sheetView topLeftCell="A12" workbookViewId="0">
      <selection activeCell="C94" sqref="C94"/>
    </sheetView>
  </sheetViews>
  <sheetFormatPr defaultRowHeight="15" customHeight="1" outlineLevelRow="1"/>
  <cols>
    <col min="1" max="1" width="42.28515625" style="39" customWidth="1"/>
    <col min="2" max="2" width="8.28515625" style="39" customWidth="1"/>
    <col min="3" max="3" width="13.7109375" style="39" customWidth="1"/>
    <col min="4" max="4" width="12.85546875" style="39" customWidth="1"/>
    <col min="5" max="5" width="14.85546875" style="39" customWidth="1"/>
    <col min="6" max="6" width="11.7109375" style="39" customWidth="1"/>
    <col min="7" max="7" width="16.140625" style="39" customWidth="1"/>
    <col min="8" max="8" width="12.85546875" style="39" customWidth="1"/>
    <col min="9" max="9" width="13.5703125" style="39" customWidth="1"/>
    <col min="10" max="10" width="10.85546875" style="39" bestFit="1" customWidth="1"/>
    <col min="11" max="256" width="9.140625" style="39"/>
    <col min="257" max="257" width="42.28515625" style="39" customWidth="1"/>
    <col min="258" max="258" width="8.28515625" style="39" customWidth="1"/>
    <col min="259" max="259" width="13.7109375" style="39" customWidth="1"/>
    <col min="260" max="260" width="12.85546875" style="39" customWidth="1"/>
    <col min="261" max="261" width="13.140625" style="39" customWidth="1"/>
    <col min="262" max="262" width="11.7109375" style="39" customWidth="1"/>
    <col min="263" max="263" width="16.140625" style="39" customWidth="1"/>
    <col min="264" max="264" width="12.85546875" style="39" customWidth="1"/>
    <col min="265" max="265" width="13.5703125" style="39" customWidth="1"/>
    <col min="266" max="512" width="9.140625" style="39"/>
    <col min="513" max="513" width="42.28515625" style="39" customWidth="1"/>
    <col min="514" max="514" width="8.28515625" style="39" customWidth="1"/>
    <col min="515" max="515" width="13.7109375" style="39" customWidth="1"/>
    <col min="516" max="516" width="12.85546875" style="39" customWidth="1"/>
    <col min="517" max="517" width="13.140625" style="39" customWidth="1"/>
    <col min="518" max="518" width="11.7109375" style="39" customWidth="1"/>
    <col min="519" max="519" width="16.140625" style="39" customWidth="1"/>
    <col min="520" max="520" width="12.85546875" style="39" customWidth="1"/>
    <col min="521" max="521" width="13.5703125" style="39" customWidth="1"/>
    <col min="522" max="768" width="9.140625" style="39"/>
    <col min="769" max="769" width="42.28515625" style="39" customWidth="1"/>
    <col min="770" max="770" width="8.28515625" style="39" customWidth="1"/>
    <col min="771" max="771" width="13.7109375" style="39" customWidth="1"/>
    <col min="772" max="772" width="12.85546875" style="39" customWidth="1"/>
    <col min="773" max="773" width="13.140625" style="39" customWidth="1"/>
    <col min="774" max="774" width="11.7109375" style="39" customWidth="1"/>
    <col min="775" max="775" width="16.140625" style="39" customWidth="1"/>
    <col min="776" max="776" width="12.85546875" style="39" customWidth="1"/>
    <col min="777" max="777" width="13.5703125" style="39" customWidth="1"/>
    <col min="778" max="1024" width="9.140625" style="39"/>
    <col min="1025" max="1025" width="42.28515625" style="39" customWidth="1"/>
    <col min="1026" max="1026" width="8.28515625" style="39" customWidth="1"/>
    <col min="1027" max="1027" width="13.7109375" style="39" customWidth="1"/>
    <col min="1028" max="1028" width="12.85546875" style="39" customWidth="1"/>
    <col min="1029" max="1029" width="13.140625" style="39" customWidth="1"/>
    <col min="1030" max="1030" width="11.7109375" style="39" customWidth="1"/>
    <col min="1031" max="1031" width="16.140625" style="39" customWidth="1"/>
    <col min="1032" max="1032" width="12.85546875" style="39" customWidth="1"/>
    <col min="1033" max="1033" width="13.5703125" style="39" customWidth="1"/>
    <col min="1034" max="1280" width="9.140625" style="39"/>
    <col min="1281" max="1281" width="42.28515625" style="39" customWidth="1"/>
    <col min="1282" max="1282" width="8.28515625" style="39" customWidth="1"/>
    <col min="1283" max="1283" width="13.7109375" style="39" customWidth="1"/>
    <col min="1284" max="1284" width="12.85546875" style="39" customWidth="1"/>
    <col min="1285" max="1285" width="13.140625" style="39" customWidth="1"/>
    <col min="1286" max="1286" width="11.7109375" style="39" customWidth="1"/>
    <col min="1287" max="1287" width="16.140625" style="39" customWidth="1"/>
    <col min="1288" max="1288" width="12.85546875" style="39" customWidth="1"/>
    <col min="1289" max="1289" width="13.5703125" style="39" customWidth="1"/>
    <col min="1290" max="1536" width="9.140625" style="39"/>
    <col min="1537" max="1537" width="42.28515625" style="39" customWidth="1"/>
    <col min="1538" max="1538" width="8.28515625" style="39" customWidth="1"/>
    <col min="1539" max="1539" width="13.7109375" style="39" customWidth="1"/>
    <col min="1540" max="1540" width="12.85546875" style="39" customWidth="1"/>
    <col min="1541" max="1541" width="13.140625" style="39" customWidth="1"/>
    <col min="1542" max="1542" width="11.7109375" style="39" customWidth="1"/>
    <col min="1543" max="1543" width="16.140625" style="39" customWidth="1"/>
    <col min="1544" max="1544" width="12.85546875" style="39" customWidth="1"/>
    <col min="1545" max="1545" width="13.5703125" style="39" customWidth="1"/>
    <col min="1546" max="1792" width="9.140625" style="39"/>
    <col min="1793" max="1793" width="42.28515625" style="39" customWidth="1"/>
    <col min="1794" max="1794" width="8.28515625" style="39" customWidth="1"/>
    <col min="1795" max="1795" width="13.7109375" style="39" customWidth="1"/>
    <col min="1796" max="1796" width="12.85546875" style="39" customWidth="1"/>
    <col min="1797" max="1797" width="13.140625" style="39" customWidth="1"/>
    <col min="1798" max="1798" width="11.7109375" style="39" customWidth="1"/>
    <col min="1799" max="1799" width="16.140625" style="39" customWidth="1"/>
    <col min="1800" max="1800" width="12.85546875" style="39" customWidth="1"/>
    <col min="1801" max="1801" width="13.5703125" style="39" customWidth="1"/>
    <col min="1802" max="2048" width="9.140625" style="39"/>
    <col min="2049" max="2049" width="42.28515625" style="39" customWidth="1"/>
    <col min="2050" max="2050" width="8.28515625" style="39" customWidth="1"/>
    <col min="2051" max="2051" width="13.7109375" style="39" customWidth="1"/>
    <col min="2052" max="2052" width="12.85546875" style="39" customWidth="1"/>
    <col min="2053" max="2053" width="13.140625" style="39" customWidth="1"/>
    <col min="2054" max="2054" width="11.7109375" style="39" customWidth="1"/>
    <col min="2055" max="2055" width="16.140625" style="39" customWidth="1"/>
    <col min="2056" max="2056" width="12.85546875" style="39" customWidth="1"/>
    <col min="2057" max="2057" width="13.5703125" style="39" customWidth="1"/>
    <col min="2058" max="2304" width="9.140625" style="39"/>
    <col min="2305" max="2305" width="42.28515625" style="39" customWidth="1"/>
    <col min="2306" max="2306" width="8.28515625" style="39" customWidth="1"/>
    <col min="2307" max="2307" width="13.7109375" style="39" customWidth="1"/>
    <col min="2308" max="2308" width="12.85546875" style="39" customWidth="1"/>
    <col min="2309" max="2309" width="13.140625" style="39" customWidth="1"/>
    <col min="2310" max="2310" width="11.7109375" style="39" customWidth="1"/>
    <col min="2311" max="2311" width="16.140625" style="39" customWidth="1"/>
    <col min="2312" max="2312" width="12.85546875" style="39" customWidth="1"/>
    <col min="2313" max="2313" width="13.5703125" style="39" customWidth="1"/>
    <col min="2314" max="2560" width="9.140625" style="39"/>
    <col min="2561" max="2561" width="42.28515625" style="39" customWidth="1"/>
    <col min="2562" max="2562" width="8.28515625" style="39" customWidth="1"/>
    <col min="2563" max="2563" width="13.7109375" style="39" customWidth="1"/>
    <col min="2564" max="2564" width="12.85546875" style="39" customWidth="1"/>
    <col min="2565" max="2565" width="13.140625" style="39" customWidth="1"/>
    <col min="2566" max="2566" width="11.7109375" style="39" customWidth="1"/>
    <col min="2567" max="2567" width="16.140625" style="39" customWidth="1"/>
    <col min="2568" max="2568" width="12.85546875" style="39" customWidth="1"/>
    <col min="2569" max="2569" width="13.5703125" style="39" customWidth="1"/>
    <col min="2570" max="2816" width="9.140625" style="39"/>
    <col min="2817" max="2817" width="42.28515625" style="39" customWidth="1"/>
    <col min="2818" max="2818" width="8.28515625" style="39" customWidth="1"/>
    <col min="2819" max="2819" width="13.7109375" style="39" customWidth="1"/>
    <col min="2820" max="2820" width="12.85546875" style="39" customWidth="1"/>
    <col min="2821" max="2821" width="13.140625" style="39" customWidth="1"/>
    <col min="2822" max="2822" width="11.7109375" style="39" customWidth="1"/>
    <col min="2823" max="2823" width="16.140625" style="39" customWidth="1"/>
    <col min="2824" max="2824" width="12.85546875" style="39" customWidth="1"/>
    <col min="2825" max="2825" width="13.5703125" style="39" customWidth="1"/>
    <col min="2826" max="3072" width="9.140625" style="39"/>
    <col min="3073" max="3073" width="42.28515625" style="39" customWidth="1"/>
    <col min="3074" max="3074" width="8.28515625" style="39" customWidth="1"/>
    <col min="3075" max="3075" width="13.7109375" style="39" customWidth="1"/>
    <col min="3076" max="3076" width="12.85546875" style="39" customWidth="1"/>
    <col min="3077" max="3077" width="13.140625" style="39" customWidth="1"/>
    <col min="3078" max="3078" width="11.7109375" style="39" customWidth="1"/>
    <col min="3079" max="3079" width="16.140625" style="39" customWidth="1"/>
    <col min="3080" max="3080" width="12.85546875" style="39" customWidth="1"/>
    <col min="3081" max="3081" width="13.5703125" style="39" customWidth="1"/>
    <col min="3082" max="3328" width="9.140625" style="39"/>
    <col min="3329" max="3329" width="42.28515625" style="39" customWidth="1"/>
    <col min="3330" max="3330" width="8.28515625" style="39" customWidth="1"/>
    <col min="3331" max="3331" width="13.7109375" style="39" customWidth="1"/>
    <col min="3332" max="3332" width="12.85546875" style="39" customWidth="1"/>
    <col min="3333" max="3333" width="13.140625" style="39" customWidth="1"/>
    <col min="3334" max="3334" width="11.7109375" style="39" customWidth="1"/>
    <col min="3335" max="3335" width="16.140625" style="39" customWidth="1"/>
    <col min="3336" max="3336" width="12.85546875" style="39" customWidth="1"/>
    <col min="3337" max="3337" width="13.5703125" style="39" customWidth="1"/>
    <col min="3338" max="3584" width="9.140625" style="39"/>
    <col min="3585" max="3585" width="42.28515625" style="39" customWidth="1"/>
    <col min="3586" max="3586" width="8.28515625" style="39" customWidth="1"/>
    <col min="3587" max="3587" width="13.7109375" style="39" customWidth="1"/>
    <col min="3588" max="3588" width="12.85546875" style="39" customWidth="1"/>
    <col min="3589" max="3589" width="13.140625" style="39" customWidth="1"/>
    <col min="3590" max="3590" width="11.7109375" style="39" customWidth="1"/>
    <col min="3591" max="3591" width="16.140625" style="39" customWidth="1"/>
    <col min="3592" max="3592" width="12.85546875" style="39" customWidth="1"/>
    <col min="3593" max="3593" width="13.5703125" style="39" customWidth="1"/>
    <col min="3594" max="3840" width="9.140625" style="39"/>
    <col min="3841" max="3841" width="42.28515625" style="39" customWidth="1"/>
    <col min="3842" max="3842" width="8.28515625" style="39" customWidth="1"/>
    <col min="3843" max="3843" width="13.7109375" style="39" customWidth="1"/>
    <col min="3844" max="3844" width="12.85546875" style="39" customWidth="1"/>
    <col min="3845" max="3845" width="13.140625" style="39" customWidth="1"/>
    <col min="3846" max="3846" width="11.7109375" style="39" customWidth="1"/>
    <col min="3847" max="3847" width="16.140625" style="39" customWidth="1"/>
    <col min="3848" max="3848" width="12.85546875" style="39" customWidth="1"/>
    <col min="3849" max="3849" width="13.5703125" style="39" customWidth="1"/>
    <col min="3850" max="4096" width="9.140625" style="39"/>
    <col min="4097" max="4097" width="42.28515625" style="39" customWidth="1"/>
    <col min="4098" max="4098" width="8.28515625" style="39" customWidth="1"/>
    <col min="4099" max="4099" width="13.7109375" style="39" customWidth="1"/>
    <col min="4100" max="4100" width="12.85546875" style="39" customWidth="1"/>
    <col min="4101" max="4101" width="13.140625" style="39" customWidth="1"/>
    <col min="4102" max="4102" width="11.7109375" style="39" customWidth="1"/>
    <col min="4103" max="4103" width="16.140625" style="39" customWidth="1"/>
    <col min="4104" max="4104" width="12.85546875" style="39" customWidth="1"/>
    <col min="4105" max="4105" width="13.5703125" style="39" customWidth="1"/>
    <col min="4106" max="4352" width="9.140625" style="39"/>
    <col min="4353" max="4353" width="42.28515625" style="39" customWidth="1"/>
    <col min="4354" max="4354" width="8.28515625" style="39" customWidth="1"/>
    <col min="4355" max="4355" width="13.7109375" style="39" customWidth="1"/>
    <col min="4356" max="4356" width="12.85546875" style="39" customWidth="1"/>
    <col min="4357" max="4357" width="13.140625" style="39" customWidth="1"/>
    <col min="4358" max="4358" width="11.7109375" style="39" customWidth="1"/>
    <col min="4359" max="4359" width="16.140625" style="39" customWidth="1"/>
    <col min="4360" max="4360" width="12.85546875" style="39" customWidth="1"/>
    <col min="4361" max="4361" width="13.5703125" style="39" customWidth="1"/>
    <col min="4362" max="4608" width="9.140625" style="39"/>
    <col min="4609" max="4609" width="42.28515625" style="39" customWidth="1"/>
    <col min="4610" max="4610" width="8.28515625" style="39" customWidth="1"/>
    <col min="4611" max="4611" width="13.7109375" style="39" customWidth="1"/>
    <col min="4612" max="4612" width="12.85546875" style="39" customWidth="1"/>
    <col min="4613" max="4613" width="13.140625" style="39" customWidth="1"/>
    <col min="4614" max="4614" width="11.7109375" style="39" customWidth="1"/>
    <col min="4615" max="4615" width="16.140625" style="39" customWidth="1"/>
    <col min="4616" max="4616" width="12.85546875" style="39" customWidth="1"/>
    <col min="4617" max="4617" width="13.5703125" style="39" customWidth="1"/>
    <col min="4618" max="4864" width="9.140625" style="39"/>
    <col min="4865" max="4865" width="42.28515625" style="39" customWidth="1"/>
    <col min="4866" max="4866" width="8.28515625" style="39" customWidth="1"/>
    <col min="4867" max="4867" width="13.7109375" style="39" customWidth="1"/>
    <col min="4868" max="4868" width="12.85546875" style="39" customWidth="1"/>
    <col min="4869" max="4869" width="13.140625" style="39" customWidth="1"/>
    <col min="4870" max="4870" width="11.7109375" style="39" customWidth="1"/>
    <col min="4871" max="4871" width="16.140625" style="39" customWidth="1"/>
    <col min="4872" max="4872" width="12.85546875" style="39" customWidth="1"/>
    <col min="4873" max="4873" width="13.5703125" style="39" customWidth="1"/>
    <col min="4874" max="5120" width="9.140625" style="39"/>
    <col min="5121" max="5121" width="42.28515625" style="39" customWidth="1"/>
    <col min="5122" max="5122" width="8.28515625" style="39" customWidth="1"/>
    <col min="5123" max="5123" width="13.7109375" style="39" customWidth="1"/>
    <col min="5124" max="5124" width="12.85546875" style="39" customWidth="1"/>
    <col min="5125" max="5125" width="13.140625" style="39" customWidth="1"/>
    <col min="5126" max="5126" width="11.7109375" style="39" customWidth="1"/>
    <col min="5127" max="5127" width="16.140625" style="39" customWidth="1"/>
    <col min="5128" max="5128" width="12.85546875" style="39" customWidth="1"/>
    <col min="5129" max="5129" width="13.5703125" style="39" customWidth="1"/>
    <col min="5130" max="5376" width="9.140625" style="39"/>
    <col min="5377" max="5377" width="42.28515625" style="39" customWidth="1"/>
    <col min="5378" max="5378" width="8.28515625" style="39" customWidth="1"/>
    <col min="5379" max="5379" width="13.7109375" style="39" customWidth="1"/>
    <col min="5380" max="5380" width="12.85546875" style="39" customWidth="1"/>
    <col min="5381" max="5381" width="13.140625" style="39" customWidth="1"/>
    <col min="5382" max="5382" width="11.7109375" style="39" customWidth="1"/>
    <col min="5383" max="5383" width="16.140625" style="39" customWidth="1"/>
    <col min="5384" max="5384" width="12.85546875" style="39" customWidth="1"/>
    <col min="5385" max="5385" width="13.5703125" style="39" customWidth="1"/>
    <col min="5386" max="5632" width="9.140625" style="39"/>
    <col min="5633" max="5633" width="42.28515625" style="39" customWidth="1"/>
    <col min="5634" max="5634" width="8.28515625" style="39" customWidth="1"/>
    <col min="5635" max="5635" width="13.7109375" style="39" customWidth="1"/>
    <col min="5636" max="5636" width="12.85546875" style="39" customWidth="1"/>
    <col min="5637" max="5637" width="13.140625" style="39" customWidth="1"/>
    <col min="5638" max="5638" width="11.7109375" style="39" customWidth="1"/>
    <col min="5639" max="5639" width="16.140625" style="39" customWidth="1"/>
    <col min="5640" max="5640" width="12.85546875" style="39" customWidth="1"/>
    <col min="5641" max="5641" width="13.5703125" style="39" customWidth="1"/>
    <col min="5642" max="5888" width="9.140625" style="39"/>
    <col min="5889" max="5889" width="42.28515625" style="39" customWidth="1"/>
    <col min="5890" max="5890" width="8.28515625" style="39" customWidth="1"/>
    <col min="5891" max="5891" width="13.7109375" style="39" customWidth="1"/>
    <col min="5892" max="5892" width="12.85546875" style="39" customWidth="1"/>
    <col min="5893" max="5893" width="13.140625" style="39" customWidth="1"/>
    <col min="5894" max="5894" width="11.7109375" style="39" customWidth="1"/>
    <col min="5895" max="5895" width="16.140625" style="39" customWidth="1"/>
    <col min="5896" max="5896" width="12.85546875" style="39" customWidth="1"/>
    <col min="5897" max="5897" width="13.5703125" style="39" customWidth="1"/>
    <col min="5898" max="6144" width="9.140625" style="39"/>
    <col min="6145" max="6145" width="42.28515625" style="39" customWidth="1"/>
    <col min="6146" max="6146" width="8.28515625" style="39" customWidth="1"/>
    <col min="6147" max="6147" width="13.7109375" style="39" customWidth="1"/>
    <col min="6148" max="6148" width="12.85546875" style="39" customWidth="1"/>
    <col min="6149" max="6149" width="13.140625" style="39" customWidth="1"/>
    <col min="6150" max="6150" width="11.7109375" style="39" customWidth="1"/>
    <col min="6151" max="6151" width="16.140625" style="39" customWidth="1"/>
    <col min="6152" max="6152" width="12.85546875" style="39" customWidth="1"/>
    <col min="6153" max="6153" width="13.5703125" style="39" customWidth="1"/>
    <col min="6154" max="6400" width="9.140625" style="39"/>
    <col min="6401" max="6401" width="42.28515625" style="39" customWidth="1"/>
    <col min="6402" max="6402" width="8.28515625" style="39" customWidth="1"/>
    <col min="6403" max="6403" width="13.7109375" style="39" customWidth="1"/>
    <col min="6404" max="6404" width="12.85546875" style="39" customWidth="1"/>
    <col min="6405" max="6405" width="13.140625" style="39" customWidth="1"/>
    <col min="6406" max="6406" width="11.7109375" style="39" customWidth="1"/>
    <col min="6407" max="6407" width="16.140625" style="39" customWidth="1"/>
    <col min="6408" max="6408" width="12.85546875" style="39" customWidth="1"/>
    <col min="6409" max="6409" width="13.5703125" style="39" customWidth="1"/>
    <col min="6410" max="6656" width="9.140625" style="39"/>
    <col min="6657" max="6657" width="42.28515625" style="39" customWidth="1"/>
    <col min="6658" max="6658" width="8.28515625" style="39" customWidth="1"/>
    <col min="6659" max="6659" width="13.7109375" style="39" customWidth="1"/>
    <col min="6660" max="6660" width="12.85546875" style="39" customWidth="1"/>
    <col min="6661" max="6661" width="13.140625" style="39" customWidth="1"/>
    <col min="6662" max="6662" width="11.7109375" style="39" customWidth="1"/>
    <col min="6663" max="6663" width="16.140625" style="39" customWidth="1"/>
    <col min="6664" max="6664" width="12.85546875" style="39" customWidth="1"/>
    <col min="6665" max="6665" width="13.5703125" style="39" customWidth="1"/>
    <col min="6666" max="6912" width="9.140625" style="39"/>
    <col min="6913" max="6913" width="42.28515625" style="39" customWidth="1"/>
    <col min="6914" max="6914" width="8.28515625" style="39" customWidth="1"/>
    <col min="6915" max="6915" width="13.7109375" style="39" customWidth="1"/>
    <col min="6916" max="6916" width="12.85546875" style="39" customWidth="1"/>
    <col min="6917" max="6917" width="13.140625" style="39" customWidth="1"/>
    <col min="6918" max="6918" width="11.7109375" style="39" customWidth="1"/>
    <col min="6919" max="6919" width="16.140625" style="39" customWidth="1"/>
    <col min="6920" max="6920" width="12.85546875" style="39" customWidth="1"/>
    <col min="6921" max="6921" width="13.5703125" style="39" customWidth="1"/>
    <col min="6922" max="7168" width="9.140625" style="39"/>
    <col min="7169" max="7169" width="42.28515625" style="39" customWidth="1"/>
    <col min="7170" max="7170" width="8.28515625" style="39" customWidth="1"/>
    <col min="7171" max="7171" width="13.7109375" style="39" customWidth="1"/>
    <col min="7172" max="7172" width="12.85546875" style="39" customWidth="1"/>
    <col min="7173" max="7173" width="13.140625" style="39" customWidth="1"/>
    <col min="7174" max="7174" width="11.7109375" style="39" customWidth="1"/>
    <col min="7175" max="7175" width="16.140625" style="39" customWidth="1"/>
    <col min="7176" max="7176" width="12.85546875" style="39" customWidth="1"/>
    <col min="7177" max="7177" width="13.5703125" style="39" customWidth="1"/>
    <col min="7178" max="7424" width="9.140625" style="39"/>
    <col min="7425" max="7425" width="42.28515625" style="39" customWidth="1"/>
    <col min="7426" max="7426" width="8.28515625" style="39" customWidth="1"/>
    <col min="7427" max="7427" width="13.7109375" style="39" customWidth="1"/>
    <col min="7428" max="7428" width="12.85546875" style="39" customWidth="1"/>
    <col min="7429" max="7429" width="13.140625" style="39" customWidth="1"/>
    <col min="7430" max="7430" width="11.7109375" style="39" customWidth="1"/>
    <col min="7431" max="7431" width="16.140625" style="39" customWidth="1"/>
    <col min="7432" max="7432" width="12.85546875" style="39" customWidth="1"/>
    <col min="7433" max="7433" width="13.5703125" style="39" customWidth="1"/>
    <col min="7434" max="7680" width="9.140625" style="39"/>
    <col min="7681" max="7681" width="42.28515625" style="39" customWidth="1"/>
    <col min="7682" max="7682" width="8.28515625" style="39" customWidth="1"/>
    <col min="7683" max="7683" width="13.7109375" style="39" customWidth="1"/>
    <col min="7684" max="7684" width="12.85546875" style="39" customWidth="1"/>
    <col min="7685" max="7685" width="13.140625" style="39" customWidth="1"/>
    <col min="7686" max="7686" width="11.7109375" style="39" customWidth="1"/>
    <col min="7687" max="7687" width="16.140625" style="39" customWidth="1"/>
    <col min="7688" max="7688" width="12.85546875" style="39" customWidth="1"/>
    <col min="7689" max="7689" width="13.5703125" style="39" customWidth="1"/>
    <col min="7690" max="7936" width="9.140625" style="39"/>
    <col min="7937" max="7937" width="42.28515625" style="39" customWidth="1"/>
    <col min="7938" max="7938" width="8.28515625" style="39" customWidth="1"/>
    <col min="7939" max="7939" width="13.7109375" style="39" customWidth="1"/>
    <col min="7940" max="7940" width="12.85546875" style="39" customWidth="1"/>
    <col min="7941" max="7941" width="13.140625" style="39" customWidth="1"/>
    <col min="7942" max="7942" width="11.7109375" style="39" customWidth="1"/>
    <col min="7943" max="7943" width="16.140625" style="39" customWidth="1"/>
    <col min="7944" max="7944" width="12.85546875" style="39" customWidth="1"/>
    <col min="7945" max="7945" width="13.5703125" style="39" customWidth="1"/>
    <col min="7946" max="8192" width="9.140625" style="39"/>
    <col min="8193" max="8193" width="42.28515625" style="39" customWidth="1"/>
    <col min="8194" max="8194" width="8.28515625" style="39" customWidth="1"/>
    <col min="8195" max="8195" width="13.7109375" style="39" customWidth="1"/>
    <col min="8196" max="8196" width="12.85546875" style="39" customWidth="1"/>
    <col min="8197" max="8197" width="13.140625" style="39" customWidth="1"/>
    <col min="8198" max="8198" width="11.7109375" style="39" customWidth="1"/>
    <col min="8199" max="8199" width="16.140625" style="39" customWidth="1"/>
    <col min="8200" max="8200" width="12.85546875" style="39" customWidth="1"/>
    <col min="8201" max="8201" width="13.5703125" style="39" customWidth="1"/>
    <col min="8202" max="8448" width="9.140625" style="39"/>
    <col min="8449" max="8449" width="42.28515625" style="39" customWidth="1"/>
    <col min="8450" max="8450" width="8.28515625" style="39" customWidth="1"/>
    <col min="8451" max="8451" width="13.7109375" style="39" customWidth="1"/>
    <col min="8452" max="8452" width="12.85546875" style="39" customWidth="1"/>
    <col min="8453" max="8453" width="13.140625" style="39" customWidth="1"/>
    <col min="8454" max="8454" width="11.7109375" style="39" customWidth="1"/>
    <col min="8455" max="8455" width="16.140625" style="39" customWidth="1"/>
    <col min="8456" max="8456" width="12.85546875" style="39" customWidth="1"/>
    <col min="8457" max="8457" width="13.5703125" style="39" customWidth="1"/>
    <col min="8458" max="8704" width="9.140625" style="39"/>
    <col min="8705" max="8705" width="42.28515625" style="39" customWidth="1"/>
    <col min="8706" max="8706" width="8.28515625" style="39" customWidth="1"/>
    <col min="8707" max="8707" width="13.7109375" style="39" customWidth="1"/>
    <col min="8708" max="8708" width="12.85546875" style="39" customWidth="1"/>
    <col min="8709" max="8709" width="13.140625" style="39" customWidth="1"/>
    <col min="8710" max="8710" width="11.7109375" style="39" customWidth="1"/>
    <col min="8711" max="8711" width="16.140625" style="39" customWidth="1"/>
    <col min="8712" max="8712" width="12.85546875" style="39" customWidth="1"/>
    <col min="8713" max="8713" width="13.5703125" style="39" customWidth="1"/>
    <col min="8714" max="8960" width="9.140625" style="39"/>
    <col min="8961" max="8961" width="42.28515625" style="39" customWidth="1"/>
    <col min="8962" max="8962" width="8.28515625" style="39" customWidth="1"/>
    <col min="8963" max="8963" width="13.7109375" style="39" customWidth="1"/>
    <col min="8964" max="8964" width="12.85546875" style="39" customWidth="1"/>
    <col min="8965" max="8965" width="13.140625" style="39" customWidth="1"/>
    <col min="8966" max="8966" width="11.7109375" style="39" customWidth="1"/>
    <col min="8967" max="8967" width="16.140625" style="39" customWidth="1"/>
    <col min="8968" max="8968" width="12.85546875" style="39" customWidth="1"/>
    <col min="8969" max="8969" width="13.5703125" style="39" customWidth="1"/>
    <col min="8970" max="9216" width="9.140625" style="39"/>
    <col min="9217" max="9217" width="42.28515625" style="39" customWidth="1"/>
    <col min="9218" max="9218" width="8.28515625" style="39" customWidth="1"/>
    <col min="9219" max="9219" width="13.7109375" style="39" customWidth="1"/>
    <col min="9220" max="9220" width="12.85546875" style="39" customWidth="1"/>
    <col min="9221" max="9221" width="13.140625" style="39" customWidth="1"/>
    <col min="9222" max="9222" width="11.7109375" style="39" customWidth="1"/>
    <col min="9223" max="9223" width="16.140625" style="39" customWidth="1"/>
    <col min="9224" max="9224" width="12.85546875" style="39" customWidth="1"/>
    <col min="9225" max="9225" width="13.5703125" style="39" customWidth="1"/>
    <col min="9226" max="9472" width="9.140625" style="39"/>
    <col min="9473" max="9473" width="42.28515625" style="39" customWidth="1"/>
    <col min="9474" max="9474" width="8.28515625" style="39" customWidth="1"/>
    <col min="9475" max="9475" width="13.7109375" style="39" customWidth="1"/>
    <col min="9476" max="9476" width="12.85546875" style="39" customWidth="1"/>
    <col min="9477" max="9477" width="13.140625" style="39" customWidth="1"/>
    <col min="9478" max="9478" width="11.7109375" style="39" customWidth="1"/>
    <col min="9479" max="9479" width="16.140625" style="39" customWidth="1"/>
    <col min="9480" max="9480" width="12.85546875" style="39" customWidth="1"/>
    <col min="9481" max="9481" width="13.5703125" style="39" customWidth="1"/>
    <col min="9482" max="9728" width="9.140625" style="39"/>
    <col min="9729" max="9729" width="42.28515625" style="39" customWidth="1"/>
    <col min="9730" max="9730" width="8.28515625" style="39" customWidth="1"/>
    <col min="9731" max="9731" width="13.7109375" style="39" customWidth="1"/>
    <col min="9732" max="9732" width="12.85546875" style="39" customWidth="1"/>
    <col min="9733" max="9733" width="13.140625" style="39" customWidth="1"/>
    <col min="9734" max="9734" width="11.7109375" style="39" customWidth="1"/>
    <col min="9735" max="9735" width="16.140625" style="39" customWidth="1"/>
    <col min="9736" max="9736" width="12.85546875" style="39" customWidth="1"/>
    <col min="9737" max="9737" width="13.5703125" style="39" customWidth="1"/>
    <col min="9738" max="9984" width="9.140625" style="39"/>
    <col min="9985" max="9985" width="42.28515625" style="39" customWidth="1"/>
    <col min="9986" max="9986" width="8.28515625" style="39" customWidth="1"/>
    <col min="9987" max="9987" width="13.7109375" style="39" customWidth="1"/>
    <col min="9988" max="9988" width="12.85546875" style="39" customWidth="1"/>
    <col min="9989" max="9989" width="13.140625" style="39" customWidth="1"/>
    <col min="9990" max="9990" width="11.7109375" style="39" customWidth="1"/>
    <col min="9991" max="9991" width="16.140625" style="39" customWidth="1"/>
    <col min="9992" max="9992" width="12.85546875" style="39" customWidth="1"/>
    <col min="9993" max="9993" width="13.5703125" style="39" customWidth="1"/>
    <col min="9994" max="10240" width="9.140625" style="39"/>
    <col min="10241" max="10241" width="42.28515625" style="39" customWidth="1"/>
    <col min="10242" max="10242" width="8.28515625" style="39" customWidth="1"/>
    <col min="10243" max="10243" width="13.7109375" style="39" customWidth="1"/>
    <col min="10244" max="10244" width="12.85546875" style="39" customWidth="1"/>
    <col min="10245" max="10245" width="13.140625" style="39" customWidth="1"/>
    <col min="10246" max="10246" width="11.7109375" style="39" customWidth="1"/>
    <col min="10247" max="10247" width="16.140625" style="39" customWidth="1"/>
    <col min="10248" max="10248" width="12.85546875" style="39" customWidth="1"/>
    <col min="10249" max="10249" width="13.5703125" style="39" customWidth="1"/>
    <col min="10250" max="10496" width="9.140625" style="39"/>
    <col min="10497" max="10497" width="42.28515625" style="39" customWidth="1"/>
    <col min="10498" max="10498" width="8.28515625" style="39" customWidth="1"/>
    <col min="10499" max="10499" width="13.7109375" style="39" customWidth="1"/>
    <col min="10500" max="10500" width="12.85546875" style="39" customWidth="1"/>
    <col min="10501" max="10501" width="13.140625" style="39" customWidth="1"/>
    <col min="10502" max="10502" width="11.7109375" style="39" customWidth="1"/>
    <col min="10503" max="10503" width="16.140625" style="39" customWidth="1"/>
    <col min="10504" max="10504" width="12.85546875" style="39" customWidth="1"/>
    <col min="10505" max="10505" width="13.5703125" style="39" customWidth="1"/>
    <col min="10506" max="10752" width="9.140625" style="39"/>
    <col min="10753" max="10753" width="42.28515625" style="39" customWidth="1"/>
    <col min="10754" max="10754" width="8.28515625" style="39" customWidth="1"/>
    <col min="10755" max="10755" width="13.7109375" style="39" customWidth="1"/>
    <col min="10756" max="10756" width="12.85546875" style="39" customWidth="1"/>
    <col min="10757" max="10757" width="13.140625" style="39" customWidth="1"/>
    <col min="10758" max="10758" width="11.7109375" style="39" customWidth="1"/>
    <col min="10759" max="10759" width="16.140625" style="39" customWidth="1"/>
    <col min="10760" max="10760" width="12.85546875" style="39" customWidth="1"/>
    <col min="10761" max="10761" width="13.5703125" style="39" customWidth="1"/>
    <col min="10762" max="11008" width="9.140625" style="39"/>
    <col min="11009" max="11009" width="42.28515625" style="39" customWidth="1"/>
    <col min="11010" max="11010" width="8.28515625" style="39" customWidth="1"/>
    <col min="11011" max="11011" width="13.7109375" style="39" customWidth="1"/>
    <col min="11012" max="11012" width="12.85546875" style="39" customWidth="1"/>
    <col min="11013" max="11013" width="13.140625" style="39" customWidth="1"/>
    <col min="11014" max="11014" width="11.7109375" style="39" customWidth="1"/>
    <col min="11015" max="11015" width="16.140625" style="39" customWidth="1"/>
    <col min="11016" max="11016" width="12.85546875" style="39" customWidth="1"/>
    <col min="11017" max="11017" width="13.5703125" style="39" customWidth="1"/>
    <col min="11018" max="11264" width="9.140625" style="39"/>
    <col min="11265" max="11265" width="42.28515625" style="39" customWidth="1"/>
    <col min="11266" max="11266" width="8.28515625" style="39" customWidth="1"/>
    <col min="11267" max="11267" width="13.7109375" style="39" customWidth="1"/>
    <col min="11268" max="11268" width="12.85546875" style="39" customWidth="1"/>
    <col min="11269" max="11269" width="13.140625" style="39" customWidth="1"/>
    <col min="11270" max="11270" width="11.7109375" style="39" customWidth="1"/>
    <col min="11271" max="11271" width="16.140625" style="39" customWidth="1"/>
    <col min="11272" max="11272" width="12.85546875" style="39" customWidth="1"/>
    <col min="11273" max="11273" width="13.5703125" style="39" customWidth="1"/>
    <col min="11274" max="11520" width="9.140625" style="39"/>
    <col min="11521" max="11521" width="42.28515625" style="39" customWidth="1"/>
    <col min="11522" max="11522" width="8.28515625" style="39" customWidth="1"/>
    <col min="11523" max="11523" width="13.7109375" style="39" customWidth="1"/>
    <col min="11524" max="11524" width="12.85546875" style="39" customWidth="1"/>
    <col min="11525" max="11525" width="13.140625" style="39" customWidth="1"/>
    <col min="11526" max="11526" width="11.7109375" style="39" customWidth="1"/>
    <col min="11527" max="11527" width="16.140625" style="39" customWidth="1"/>
    <col min="11528" max="11528" width="12.85546875" style="39" customWidth="1"/>
    <col min="11529" max="11529" width="13.5703125" style="39" customWidth="1"/>
    <col min="11530" max="11776" width="9.140625" style="39"/>
    <col min="11777" max="11777" width="42.28515625" style="39" customWidth="1"/>
    <col min="11778" max="11778" width="8.28515625" style="39" customWidth="1"/>
    <col min="11779" max="11779" width="13.7109375" style="39" customWidth="1"/>
    <col min="11780" max="11780" width="12.85546875" style="39" customWidth="1"/>
    <col min="11781" max="11781" width="13.140625" style="39" customWidth="1"/>
    <col min="11782" max="11782" width="11.7109375" style="39" customWidth="1"/>
    <col min="11783" max="11783" width="16.140625" style="39" customWidth="1"/>
    <col min="11784" max="11784" width="12.85546875" style="39" customWidth="1"/>
    <col min="11785" max="11785" width="13.5703125" style="39" customWidth="1"/>
    <col min="11786" max="12032" width="9.140625" style="39"/>
    <col min="12033" max="12033" width="42.28515625" style="39" customWidth="1"/>
    <col min="12034" max="12034" width="8.28515625" style="39" customWidth="1"/>
    <col min="12035" max="12035" width="13.7109375" style="39" customWidth="1"/>
    <col min="12036" max="12036" width="12.85546875" style="39" customWidth="1"/>
    <col min="12037" max="12037" width="13.140625" style="39" customWidth="1"/>
    <col min="12038" max="12038" width="11.7109375" style="39" customWidth="1"/>
    <col min="12039" max="12039" width="16.140625" style="39" customWidth="1"/>
    <col min="12040" max="12040" width="12.85546875" style="39" customWidth="1"/>
    <col min="12041" max="12041" width="13.5703125" style="39" customWidth="1"/>
    <col min="12042" max="12288" width="9.140625" style="39"/>
    <col min="12289" max="12289" width="42.28515625" style="39" customWidth="1"/>
    <col min="12290" max="12290" width="8.28515625" style="39" customWidth="1"/>
    <col min="12291" max="12291" width="13.7109375" style="39" customWidth="1"/>
    <col min="12292" max="12292" width="12.85546875" style="39" customWidth="1"/>
    <col min="12293" max="12293" width="13.140625" style="39" customWidth="1"/>
    <col min="12294" max="12294" width="11.7109375" style="39" customWidth="1"/>
    <col min="12295" max="12295" width="16.140625" style="39" customWidth="1"/>
    <col min="12296" max="12296" width="12.85546875" style="39" customWidth="1"/>
    <col min="12297" max="12297" width="13.5703125" style="39" customWidth="1"/>
    <col min="12298" max="12544" width="9.140625" style="39"/>
    <col min="12545" max="12545" width="42.28515625" style="39" customWidth="1"/>
    <col min="12546" max="12546" width="8.28515625" style="39" customWidth="1"/>
    <col min="12547" max="12547" width="13.7109375" style="39" customWidth="1"/>
    <col min="12548" max="12548" width="12.85546875" style="39" customWidth="1"/>
    <col min="12549" max="12549" width="13.140625" style="39" customWidth="1"/>
    <col min="12550" max="12550" width="11.7109375" style="39" customWidth="1"/>
    <col min="12551" max="12551" width="16.140625" style="39" customWidth="1"/>
    <col min="12552" max="12552" width="12.85546875" style="39" customWidth="1"/>
    <col min="12553" max="12553" width="13.5703125" style="39" customWidth="1"/>
    <col min="12554" max="12800" width="9.140625" style="39"/>
    <col min="12801" max="12801" width="42.28515625" style="39" customWidth="1"/>
    <col min="12802" max="12802" width="8.28515625" style="39" customWidth="1"/>
    <col min="12803" max="12803" width="13.7109375" style="39" customWidth="1"/>
    <col min="12804" max="12804" width="12.85546875" style="39" customWidth="1"/>
    <col min="12805" max="12805" width="13.140625" style="39" customWidth="1"/>
    <col min="12806" max="12806" width="11.7109375" style="39" customWidth="1"/>
    <col min="12807" max="12807" width="16.140625" style="39" customWidth="1"/>
    <col min="12808" max="12808" width="12.85546875" style="39" customWidth="1"/>
    <col min="12809" max="12809" width="13.5703125" style="39" customWidth="1"/>
    <col min="12810" max="13056" width="9.140625" style="39"/>
    <col min="13057" max="13057" width="42.28515625" style="39" customWidth="1"/>
    <col min="13058" max="13058" width="8.28515625" style="39" customWidth="1"/>
    <col min="13059" max="13059" width="13.7109375" style="39" customWidth="1"/>
    <col min="13060" max="13060" width="12.85546875" style="39" customWidth="1"/>
    <col min="13061" max="13061" width="13.140625" style="39" customWidth="1"/>
    <col min="13062" max="13062" width="11.7109375" style="39" customWidth="1"/>
    <col min="13063" max="13063" width="16.140625" style="39" customWidth="1"/>
    <col min="13064" max="13064" width="12.85546875" style="39" customWidth="1"/>
    <col min="13065" max="13065" width="13.5703125" style="39" customWidth="1"/>
    <col min="13066" max="13312" width="9.140625" style="39"/>
    <col min="13313" max="13313" width="42.28515625" style="39" customWidth="1"/>
    <col min="13314" max="13314" width="8.28515625" style="39" customWidth="1"/>
    <col min="13315" max="13315" width="13.7109375" style="39" customWidth="1"/>
    <col min="13316" max="13316" width="12.85546875" style="39" customWidth="1"/>
    <col min="13317" max="13317" width="13.140625" style="39" customWidth="1"/>
    <col min="13318" max="13318" width="11.7109375" style="39" customWidth="1"/>
    <col min="13319" max="13319" width="16.140625" style="39" customWidth="1"/>
    <col min="13320" max="13320" width="12.85546875" style="39" customWidth="1"/>
    <col min="13321" max="13321" width="13.5703125" style="39" customWidth="1"/>
    <col min="13322" max="13568" width="9.140625" style="39"/>
    <col min="13569" max="13569" width="42.28515625" style="39" customWidth="1"/>
    <col min="13570" max="13570" width="8.28515625" style="39" customWidth="1"/>
    <col min="13571" max="13571" width="13.7109375" style="39" customWidth="1"/>
    <col min="13572" max="13572" width="12.85546875" style="39" customWidth="1"/>
    <col min="13573" max="13573" width="13.140625" style="39" customWidth="1"/>
    <col min="13574" max="13574" width="11.7109375" style="39" customWidth="1"/>
    <col min="13575" max="13575" width="16.140625" style="39" customWidth="1"/>
    <col min="13576" max="13576" width="12.85546875" style="39" customWidth="1"/>
    <col min="13577" max="13577" width="13.5703125" style="39" customWidth="1"/>
    <col min="13578" max="13824" width="9.140625" style="39"/>
    <col min="13825" max="13825" width="42.28515625" style="39" customWidth="1"/>
    <col min="13826" max="13826" width="8.28515625" style="39" customWidth="1"/>
    <col min="13827" max="13827" width="13.7109375" style="39" customWidth="1"/>
    <col min="13828" max="13828" width="12.85546875" style="39" customWidth="1"/>
    <col min="13829" max="13829" width="13.140625" style="39" customWidth="1"/>
    <col min="13830" max="13830" width="11.7109375" style="39" customWidth="1"/>
    <col min="13831" max="13831" width="16.140625" style="39" customWidth="1"/>
    <col min="13832" max="13832" width="12.85546875" style="39" customWidth="1"/>
    <col min="13833" max="13833" width="13.5703125" style="39" customWidth="1"/>
    <col min="13834" max="14080" width="9.140625" style="39"/>
    <col min="14081" max="14081" width="42.28515625" style="39" customWidth="1"/>
    <col min="14082" max="14082" width="8.28515625" style="39" customWidth="1"/>
    <col min="14083" max="14083" width="13.7109375" style="39" customWidth="1"/>
    <col min="14084" max="14084" width="12.85546875" style="39" customWidth="1"/>
    <col min="14085" max="14085" width="13.140625" style="39" customWidth="1"/>
    <col min="14086" max="14086" width="11.7109375" style="39" customWidth="1"/>
    <col min="14087" max="14087" width="16.140625" style="39" customWidth="1"/>
    <col min="14088" max="14088" width="12.85546875" style="39" customWidth="1"/>
    <col min="14089" max="14089" width="13.5703125" style="39" customWidth="1"/>
    <col min="14090" max="14336" width="9.140625" style="39"/>
    <col min="14337" max="14337" width="42.28515625" style="39" customWidth="1"/>
    <col min="14338" max="14338" width="8.28515625" style="39" customWidth="1"/>
    <col min="14339" max="14339" width="13.7109375" style="39" customWidth="1"/>
    <col min="14340" max="14340" width="12.85546875" style="39" customWidth="1"/>
    <col min="14341" max="14341" width="13.140625" style="39" customWidth="1"/>
    <col min="14342" max="14342" width="11.7109375" style="39" customWidth="1"/>
    <col min="14343" max="14343" width="16.140625" style="39" customWidth="1"/>
    <col min="14344" max="14344" width="12.85546875" style="39" customWidth="1"/>
    <col min="14345" max="14345" width="13.5703125" style="39" customWidth="1"/>
    <col min="14346" max="14592" width="9.140625" style="39"/>
    <col min="14593" max="14593" width="42.28515625" style="39" customWidth="1"/>
    <col min="14594" max="14594" width="8.28515625" style="39" customWidth="1"/>
    <col min="14595" max="14595" width="13.7109375" style="39" customWidth="1"/>
    <col min="14596" max="14596" width="12.85546875" style="39" customWidth="1"/>
    <col min="14597" max="14597" width="13.140625" style="39" customWidth="1"/>
    <col min="14598" max="14598" width="11.7109375" style="39" customWidth="1"/>
    <col min="14599" max="14599" width="16.140625" style="39" customWidth="1"/>
    <col min="14600" max="14600" width="12.85546875" style="39" customWidth="1"/>
    <col min="14601" max="14601" width="13.5703125" style="39" customWidth="1"/>
    <col min="14602" max="14848" width="9.140625" style="39"/>
    <col min="14849" max="14849" width="42.28515625" style="39" customWidth="1"/>
    <col min="14850" max="14850" width="8.28515625" style="39" customWidth="1"/>
    <col min="14851" max="14851" width="13.7109375" style="39" customWidth="1"/>
    <col min="14852" max="14852" width="12.85546875" style="39" customWidth="1"/>
    <col min="14853" max="14853" width="13.140625" style="39" customWidth="1"/>
    <col min="14854" max="14854" width="11.7109375" style="39" customWidth="1"/>
    <col min="14855" max="14855" width="16.140625" style="39" customWidth="1"/>
    <col min="14856" max="14856" width="12.85546875" style="39" customWidth="1"/>
    <col min="14857" max="14857" width="13.5703125" style="39" customWidth="1"/>
    <col min="14858" max="15104" width="9.140625" style="39"/>
    <col min="15105" max="15105" width="42.28515625" style="39" customWidth="1"/>
    <col min="15106" max="15106" width="8.28515625" style="39" customWidth="1"/>
    <col min="15107" max="15107" width="13.7109375" style="39" customWidth="1"/>
    <col min="15108" max="15108" width="12.85546875" style="39" customWidth="1"/>
    <col min="15109" max="15109" width="13.140625" style="39" customWidth="1"/>
    <col min="15110" max="15110" width="11.7109375" style="39" customWidth="1"/>
    <col min="15111" max="15111" width="16.140625" style="39" customWidth="1"/>
    <col min="15112" max="15112" width="12.85546875" style="39" customWidth="1"/>
    <col min="15113" max="15113" width="13.5703125" style="39" customWidth="1"/>
    <col min="15114" max="15360" width="9.140625" style="39"/>
    <col min="15361" max="15361" width="42.28515625" style="39" customWidth="1"/>
    <col min="15362" max="15362" width="8.28515625" style="39" customWidth="1"/>
    <col min="15363" max="15363" width="13.7109375" style="39" customWidth="1"/>
    <col min="15364" max="15364" width="12.85546875" style="39" customWidth="1"/>
    <col min="15365" max="15365" width="13.140625" style="39" customWidth="1"/>
    <col min="15366" max="15366" width="11.7109375" style="39" customWidth="1"/>
    <col min="15367" max="15367" width="16.140625" style="39" customWidth="1"/>
    <col min="15368" max="15368" width="12.85546875" style="39" customWidth="1"/>
    <col min="15369" max="15369" width="13.5703125" style="39" customWidth="1"/>
    <col min="15370" max="15616" width="9.140625" style="39"/>
    <col min="15617" max="15617" width="42.28515625" style="39" customWidth="1"/>
    <col min="15618" max="15618" width="8.28515625" style="39" customWidth="1"/>
    <col min="15619" max="15619" width="13.7109375" style="39" customWidth="1"/>
    <col min="15620" max="15620" width="12.85546875" style="39" customWidth="1"/>
    <col min="15621" max="15621" width="13.140625" style="39" customWidth="1"/>
    <col min="15622" max="15622" width="11.7109375" style="39" customWidth="1"/>
    <col min="15623" max="15623" width="16.140625" style="39" customWidth="1"/>
    <col min="15624" max="15624" width="12.85546875" style="39" customWidth="1"/>
    <col min="15625" max="15625" width="13.5703125" style="39" customWidth="1"/>
    <col min="15626" max="15872" width="9.140625" style="39"/>
    <col min="15873" max="15873" width="42.28515625" style="39" customWidth="1"/>
    <col min="15874" max="15874" width="8.28515625" style="39" customWidth="1"/>
    <col min="15875" max="15875" width="13.7109375" style="39" customWidth="1"/>
    <col min="15876" max="15876" width="12.85546875" style="39" customWidth="1"/>
    <col min="15877" max="15877" width="13.140625" style="39" customWidth="1"/>
    <col min="15878" max="15878" width="11.7109375" style="39" customWidth="1"/>
    <col min="15879" max="15879" width="16.140625" style="39" customWidth="1"/>
    <col min="15880" max="15880" width="12.85546875" style="39" customWidth="1"/>
    <col min="15881" max="15881" width="13.5703125" style="39" customWidth="1"/>
    <col min="15882" max="16128" width="9.140625" style="39"/>
    <col min="16129" max="16129" width="42.28515625" style="39" customWidth="1"/>
    <col min="16130" max="16130" width="8.28515625" style="39" customWidth="1"/>
    <col min="16131" max="16131" width="13.7109375" style="39" customWidth="1"/>
    <col min="16132" max="16132" width="12.85546875" style="39" customWidth="1"/>
    <col min="16133" max="16133" width="13.140625" style="39" customWidth="1"/>
    <col min="16134" max="16134" width="11.7109375" style="39" customWidth="1"/>
    <col min="16135" max="16135" width="16.140625" style="39" customWidth="1"/>
    <col min="16136" max="16136" width="12.85546875" style="39" customWidth="1"/>
    <col min="16137" max="16137" width="13.5703125" style="39" customWidth="1"/>
    <col min="16138" max="16384" width="9.140625" style="39"/>
  </cols>
  <sheetData>
    <row r="1" spans="1:9" s="18" customFormat="1" ht="12.75" hidden="1">
      <c r="A1" s="12" t="s">
        <v>456</v>
      </c>
      <c r="B1" s="46"/>
      <c r="C1" s="17"/>
    </row>
    <row r="2" spans="1:9" s="18" customFormat="1" ht="12.75" hidden="1">
      <c r="A2" s="13" t="s">
        <v>350</v>
      </c>
      <c r="B2" s="46"/>
      <c r="C2" s="17"/>
    </row>
    <row r="3" spans="1:9" s="18" customFormat="1" ht="12.75" hidden="1">
      <c r="A3" s="14" t="s">
        <v>351</v>
      </c>
      <c r="B3" s="46"/>
      <c r="C3" s="17"/>
    </row>
    <row r="4" spans="1:9" s="19" customFormat="1" ht="12.75" hidden="1">
      <c r="A4" s="15" t="s">
        <v>352</v>
      </c>
      <c r="B4" s="15"/>
      <c r="C4" s="15"/>
      <c r="D4" s="15"/>
      <c r="F4" s="20"/>
    </row>
    <row r="5" spans="1:9" s="19" customFormat="1" ht="12.75" hidden="1">
      <c r="A5" s="47" t="s">
        <v>457</v>
      </c>
      <c r="B5" s="15"/>
      <c r="C5" s="15"/>
      <c r="D5" s="15"/>
      <c r="F5" s="20"/>
    </row>
    <row r="6" spans="1:9" s="18" customFormat="1" ht="12.75" hidden="1">
      <c r="A6" s="21" t="s">
        <v>353</v>
      </c>
      <c r="B6" s="21"/>
      <c r="D6" s="48"/>
      <c r="G6" s="21"/>
    </row>
    <row r="7" spans="1:9" s="18" customFormat="1" ht="12.75" hidden="1">
      <c r="A7" s="49" t="s">
        <v>354</v>
      </c>
      <c r="B7" s="21"/>
      <c r="D7" s="23"/>
      <c r="G7" s="21"/>
    </row>
    <row r="8" spans="1:9" ht="12" hidden="1" customHeight="1">
      <c r="A8" s="25" t="s">
        <v>305</v>
      </c>
      <c r="B8" s="25" t="s">
        <v>305</v>
      </c>
      <c r="C8" s="25" t="s">
        <v>305</v>
      </c>
      <c r="D8" s="25" t="s">
        <v>305</v>
      </c>
      <c r="E8" s="25" t="s">
        <v>305</v>
      </c>
      <c r="F8" s="25" t="s">
        <v>305</v>
      </c>
      <c r="G8" s="271" t="s">
        <v>458</v>
      </c>
      <c r="H8" s="271"/>
      <c r="I8" s="271"/>
    </row>
    <row r="9" spans="1:9" ht="12" hidden="1" customHeight="1">
      <c r="A9" s="25" t="s">
        <v>305</v>
      </c>
      <c r="B9" s="25" t="s">
        <v>305</v>
      </c>
      <c r="C9" s="25" t="s">
        <v>305</v>
      </c>
      <c r="D9" s="25" t="s">
        <v>305</v>
      </c>
      <c r="E9" s="25" t="s">
        <v>305</v>
      </c>
      <c r="F9" s="25" t="s">
        <v>305</v>
      </c>
      <c r="G9" s="271" t="s">
        <v>356</v>
      </c>
      <c r="H9" s="271"/>
      <c r="I9" s="271"/>
    </row>
    <row r="10" spans="1:9" ht="12" hidden="1" customHeight="1">
      <c r="A10" s="25" t="s">
        <v>305</v>
      </c>
      <c r="B10" s="25" t="s">
        <v>305</v>
      </c>
      <c r="C10" s="25" t="s">
        <v>305</v>
      </c>
      <c r="D10" s="25" t="s">
        <v>305</v>
      </c>
      <c r="E10" s="25" t="s">
        <v>305</v>
      </c>
      <c r="F10" s="25" t="s">
        <v>305</v>
      </c>
      <c r="G10" s="271" t="s">
        <v>357</v>
      </c>
      <c r="H10" s="271"/>
      <c r="I10" s="271"/>
    </row>
    <row r="11" spans="1:9" ht="12" hidden="1" customHeight="1">
      <c r="A11" s="25" t="s">
        <v>305</v>
      </c>
      <c r="B11" s="25" t="s">
        <v>305</v>
      </c>
      <c r="C11" s="25" t="s">
        <v>305</v>
      </c>
      <c r="D11" s="25" t="s">
        <v>305</v>
      </c>
      <c r="E11" s="25" t="s">
        <v>305</v>
      </c>
      <c r="F11" s="25" t="s">
        <v>305</v>
      </c>
      <c r="G11" s="25" t="s">
        <v>305</v>
      </c>
      <c r="H11" s="25" t="s">
        <v>305</v>
      </c>
      <c r="I11" s="50" t="s">
        <v>335</v>
      </c>
    </row>
    <row r="12" spans="1:9" ht="12" customHeight="1">
      <c r="A12" s="289" t="str">
        <f>CONCATENATE(Реквизиты!A4,Реквизиты!B4)</f>
        <v>Наименование организации: АО "Тема Ко"</v>
      </c>
      <c r="B12" s="289"/>
      <c r="C12" s="289"/>
      <c r="D12" s="289"/>
      <c r="E12" s="289"/>
      <c r="F12" s="289"/>
      <c r="G12" s="289"/>
      <c r="H12" s="289"/>
      <c r="I12" s="289"/>
    </row>
    <row r="13" spans="1:9" ht="14.25" customHeight="1">
      <c r="A13" s="275" t="s">
        <v>459</v>
      </c>
      <c r="B13" s="275"/>
      <c r="C13" s="275"/>
      <c r="D13" s="275"/>
      <c r="E13" s="275"/>
      <c r="F13" s="275"/>
      <c r="G13" s="275"/>
      <c r="H13" s="275"/>
      <c r="I13" s="275"/>
    </row>
    <row r="14" spans="1:9" ht="12" customHeight="1">
      <c r="A14" s="276" t="str">
        <f>Реквизиты!A2</f>
        <v>за период с 01.01.2013 г. по 31.12.2013 г.</v>
      </c>
      <c r="B14" s="276"/>
      <c r="C14" s="276"/>
      <c r="D14" s="276"/>
      <c r="E14" s="276"/>
      <c r="F14" s="276"/>
      <c r="G14" s="276"/>
      <c r="H14" s="276"/>
      <c r="I14" s="276"/>
    </row>
    <row r="15" spans="1:9" ht="12" customHeight="1">
      <c r="A15" s="25" t="s">
        <v>305</v>
      </c>
      <c r="B15" s="25" t="s">
        <v>305</v>
      </c>
      <c r="C15" s="25" t="s">
        <v>305</v>
      </c>
      <c r="D15" s="25" t="s">
        <v>305</v>
      </c>
      <c r="E15" s="25" t="s">
        <v>305</v>
      </c>
      <c r="F15" s="25" t="s">
        <v>305</v>
      </c>
      <c r="G15" s="25" t="s">
        <v>305</v>
      </c>
      <c r="H15" s="25" t="s">
        <v>305</v>
      </c>
      <c r="I15" s="26" t="s">
        <v>307</v>
      </c>
    </row>
    <row r="16" spans="1:9" ht="15" hidden="1" customHeight="1"/>
    <row r="17" spans="1:9" ht="15" hidden="1" customHeight="1"/>
    <row r="18" spans="1:9" ht="15" hidden="1" customHeight="1"/>
    <row r="19" spans="1:9" ht="15" hidden="1" customHeight="1"/>
    <row r="20" spans="1:9" ht="15" hidden="1" customHeight="1"/>
    <row r="21" spans="1:9" ht="15" hidden="1" customHeight="1"/>
    <row r="22" spans="1:9" ht="15" hidden="1" customHeight="1"/>
    <row r="23" spans="1:9" ht="15" hidden="1" customHeight="1"/>
    <row r="24" spans="1:9" ht="15" hidden="1" customHeight="1"/>
    <row r="25" spans="1:9" ht="15" hidden="1" customHeight="1"/>
    <row r="26" spans="1:9" ht="15" hidden="1" customHeight="1"/>
    <row r="27" spans="1:9" ht="15" hidden="1" customHeight="1"/>
    <row r="28" spans="1:9" ht="15" hidden="1" customHeight="1"/>
    <row r="29" spans="1:9" ht="15" customHeight="1">
      <c r="A29" s="294" t="s">
        <v>460</v>
      </c>
      <c r="B29" s="294" t="s">
        <v>364</v>
      </c>
      <c r="C29" s="277" t="s">
        <v>336</v>
      </c>
      <c r="D29" s="296"/>
      <c r="E29" s="296"/>
      <c r="F29" s="296"/>
      <c r="G29" s="297"/>
      <c r="H29" s="294" t="s">
        <v>396</v>
      </c>
      <c r="I29" s="294" t="s">
        <v>329</v>
      </c>
    </row>
    <row r="30" spans="1:9" ht="52.5" customHeight="1">
      <c r="A30" s="295"/>
      <c r="B30" s="295"/>
      <c r="C30" s="27" t="s">
        <v>394</v>
      </c>
      <c r="D30" s="27" t="s">
        <v>245</v>
      </c>
      <c r="E30" s="27" t="s">
        <v>244</v>
      </c>
      <c r="F30" s="27" t="s">
        <v>246</v>
      </c>
      <c r="G30" s="27" t="s">
        <v>337</v>
      </c>
      <c r="H30" s="295"/>
      <c r="I30" s="295"/>
    </row>
    <row r="31" spans="1:9" ht="15" hidden="1" customHeight="1"/>
    <row r="32" spans="1:9" ht="15" hidden="1" customHeight="1"/>
    <row r="33" spans="1:9" ht="12" customHeight="1">
      <c r="A33" s="40" t="s">
        <v>610</v>
      </c>
      <c r="B33" s="30" t="s">
        <v>310</v>
      </c>
      <c r="C33" s="51" t="e">
        <f>((#REF!-#REF!)/1000)+99</f>
        <v>#REF!</v>
      </c>
      <c r="D33" s="52"/>
      <c r="E33" s="264"/>
      <c r="F33" s="51">
        <f>ФО.1!E80</f>
        <v>0</v>
      </c>
      <c r="G33" s="51">
        <f>(ФО.1!E81-ФО.2!D49)-120085</f>
        <v>-185316.18295000069</v>
      </c>
      <c r="H33" s="51">
        <f>ФО.1!E83</f>
        <v>0</v>
      </c>
      <c r="I33" s="214" t="e">
        <f>SUM(C33,D33,E33,F33,G33,H33)</f>
        <v>#REF!</v>
      </c>
    </row>
    <row r="34" spans="1:9" ht="12" customHeight="1">
      <c r="A34" s="40" t="s">
        <v>461</v>
      </c>
      <c r="B34" s="30" t="s">
        <v>311</v>
      </c>
      <c r="C34" s="264"/>
      <c r="D34" s="52"/>
      <c r="E34" s="52"/>
      <c r="F34" s="52"/>
      <c r="G34" s="51"/>
      <c r="H34" s="52"/>
      <c r="I34" s="53">
        <f>SUM(C34,D34,E34,F34,G34,H34)</f>
        <v>0</v>
      </c>
    </row>
    <row r="35" spans="1:9" ht="12" customHeight="1">
      <c r="A35" s="42" t="s">
        <v>462</v>
      </c>
      <c r="B35" s="27">
        <v>100</v>
      </c>
      <c r="C35" s="211" t="e">
        <f t="shared" ref="C35:I35" si="0">SUM(C33,C34)</f>
        <v>#REF!</v>
      </c>
      <c r="D35" s="211">
        <f t="shared" si="0"/>
        <v>0</v>
      </c>
      <c r="E35" s="211">
        <f t="shared" si="0"/>
        <v>0</v>
      </c>
      <c r="F35" s="211">
        <f t="shared" si="0"/>
        <v>0</v>
      </c>
      <c r="G35" s="211">
        <f t="shared" si="0"/>
        <v>-185316.18295000069</v>
      </c>
      <c r="H35" s="211">
        <f t="shared" si="0"/>
        <v>0</v>
      </c>
      <c r="I35" s="211" t="e">
        <f t="shared" si="0"/>
        <v>#REF!</v>
      </c>
    </row>
    <row r="36" spans="1:9" ht="24" customHeight="1">
      <c r="A36" s="42" t="s">
        <v>463</v>
      </c>
      <c r="B36" s="27">
        <v>200</v>
      </c>
      <c r="C36" s="211">
        <f t="shared" ref="C36:I36" si="1">SUM(C37,C38)</f>
        <v>0</v>
      </c>
      <c r="D36" s="211">
        <f t="shared" si="1"/>
        <v>0</v>
      </c>
      <c r="E36" s="211">
        <f t="shared" si="1"/>
        <v>0</v>
      </c>
      <c r="F36" s="211">
        <f t="shared" si="1"/>
        <v>0</v>
      </c>
      <c r="G36" s="211">
        <f t="shared" si="1"/>
        <v>35126.002340000683</v>
      </c>
      <c r="H36" s="211">
        <f t="shared" si="1"/>
        <v>0</v>
      </c>
      <c r="I36" s="211">
        <f t="shared" si="1"/>
        <v>35126.002340000683</v>
      </c>
    </row>
    <row r="37" spans="1:9" ht="12" customHeight="1">
      <c r="A37" s="40" t="s">
        <v>464</v>
      </c>
      <c r="B37" s="28">
        <v>210</v>
      </c>
      <c r="C37" s="52"/>
      <c r="D37" s="52"/>
      <c r="E37" s="52"/>
      <c r="F37" s="52"/>
      <c r="G37" s="51">
        <f>ФО.2!D49</f>
        <v>35126.002340000683</v>
      </c>
      <c r="H37" s="52"/>
      <c r="I37" s="214">
        <f>SUM(C37,D37,E37,F37,G37,H37)</f>
        <v>35126.002340000683</v>
      </c>
    </row>
    <row r="38" spans="1:9" ht="24" customHeight="1">
      <c r="A38" s="212" t="s">
        <v>465</v>
      </c>
      <c r="B38" s="213">
        <v>220</v>
      </c>
      <c r="C38" s="214">
        <f t="shared" ref="C38:I38" si="2">SUM(C40,C41,C42,C43,C44,C45,C46,C47,C48)</f>
        <v>0</v>
      </c>
      <c r="D38" s="214">
        <f t="shared" si="2"/>
        <v>0</v>
      </c>
      <c r="E38" s="214">
        <f t="shared" si="2"/>
        <v>0</v>
      </c>
      <c r="F38" s="214">
        <f t="shared" si="2"/>
        <v>0</v>
      </c>
      <c r="G38" s="214">
        <f t="shared" si="2"/>
        <v>0</v>
      </c>
      <c r="H38" s="214">
        <f t="shared" si="2"/>
        <v>0</v>
      </c>
      <c r="I38" s="214">
        <f t="shared" si="2"/>
        <v>0</v>
      </c>
    </row>
    <row r="39" spans="1:9" ht="12" hidden="1" customHeight="1" outlineLevel="1">
      <c r="A39" s="291" t="s">
        <v>418</v>
      </c>
      <c r="B39" s="292"/>
      <c r="C39" s="292"/>
      <c r="D39" s="292"/>
      <c r="E39" s="292"/>
      <c r="F39" s="292"/>
      <c r="G39" s="292"/>
      <c r="H39" s="292"/>
      <c r="I39" s="293"/>
    </row>
    <row r="40" spans="1:9" ht="24" hidden="1" customHeight="1" outlineLevel="1">
      <c r="A40" s="212" t="s">
        <v>466</v>
      </c>
      <c r="B40" s="213">
        <v>221</v>
      </c>
      <c r="C40" s="51"/>
      <c r="D40" s="51"/>
      <c r="E40" s="51"/>
      <c r="F40" s="51"/>
      <c r="G40" s="51"/>
      <c r="H40" s="51"/>
      <c r="I40" s="214">
        <f t="shared" ref="I40:I48" si="3">SUM(C40,D40,E40,F40,G40,H40)</f>
        <v>0</v>
      </c>
    </row>
    <row r="41" spans="1:9" ht="24" hidden="1" customHeight="1" outlineLevel="1">
      <c r="A41" s="212" t="s">
        <v>467</v>
      </c>
      <c r="B41" s="213">
        <v>222</v>
      </c>
      <c r="C41" s="51"/>
      <c r="D41" s="51"/>
      <c r="E41" s="51"/>
      <c r="F41" s="51"/>
      <c r="G41" s="51"/>
      <c r="H41" s="51"/>
      <c r="I41" s="214">
        <f t="shared" si="3"/>
        <v>0</v>
      </c>
    </row>
    <row r="42" spans="1:9" ht="27.75" hidden="1" customHeight="1" outlineLevel="1">
      <c r="A42" s="212" t="s">
        <v>468</v>
      </c>
      <c r="B42" s="213">
        <v>223</v>
      </c>
      <c r="C42" s="51"/>
      <c r="D42" s="51"/>
      <c r="E42" s="51"/>
      <c r="F42" s="51"/>
      <c r="G42" s="51"/>
      <c r="H42" s="51"/>
      <c r="I42" s="214">
        <f t="shared" si="3"/>
        <v>0</v>
      </c>
    </row>
    <row r="43" spans="1:9" ht="39.75" hidden="1" customHeight="1" outlineLevel="1">
      <c r="A43" s="212" t="s">
        <v>421</v>
      </c>
      <c r="B43" s="213">
        <v>224</v>
      </c>
      <c r="C43" s="51"/>
      <c r="D43" s="51"/>
      <c r="E43" s="51"/>
      <c r="F43" s="51"/>
      <c r="G43" s="51"/>
      <c r="H43" s="51"/>
      <c r="I43" s="214">
        <f t="shared" si="3"/>
        <v>0</v>
      </c>
    </row>
    <row r="44" spans="1:9" ht="24" hidden="1" customHeight="1" outlineLevel="1">
      <c r="A44" s="212" t="s">
        <v>422</v>
      </c>
      <c r="B44" s="213">
        <v>225</v>
      </c>
      <c r="C44" s="51"/>
      <c r="D44" s="51"/>
      <c r="E44" s="51"/>
      <c r="F44" s="51"/>
      <c r="G44" s="51"/>
      <c r="H44" s="51"/>
      <c r="I44" s="214">
        <f t="shared" si="3"/>
        <v>0</v>
      </c>
    </row>
    <row r="45" spans="1:9" ht="36" hidden="1" customHeight="1" outlineLevel="1">
      <c r="A45" s="212" t="s">
        <v>423</v>
      </c>
      <c r="B45" s="213">
        <v>226</v>
      </c>
      <c r="C45" s="51"/>
      <c r="D45" s="51"/>
      <c r="E45" s="51"/>
      <c r="F45" s="51"/>
      <c r="G45" s="51"/>
      <c r="H45" s="51"/>
      <c r="I45" s="214">
        <f t="shared" si="3"/>
        <v>0</v>
      </c>
    </row>
    <row r="46" spans="1:9" ht="24" hidden="1" customHeight="1" outlineLevel="1">
      <c r="A46" s="212" t="s">
        <v>469</v>
      </c>
      <c r="B46" s="213">
        <v>227</v>
      </c>
      <c r="C46" s="51"/>
      <c r="D46" s="51"/>
      <c r="E46" s="51"/>
      <c r="F46" s="51"/>
      <c r="G46" s="51"/>
      <c r="H46" s="51"/>
      <c r="I46" s="214">
        <f t="shared" si="3"/>
        <v>0</v>
      </c>
    </row>
    <row r="47" spans="1:9" ht="24" hidden="1" customHeight="1" outlineLevel="1">
      <c r="A47" s="212" t="s">
        <v>424</v>
      </c>
      <c r="B47" s="213">
        <v>228</v>
      </c>
      <c r="C47" s="51"/>
      <c r="D47" s="51"/>
      <c r="E47" s="51"/>
      <c r="F47" s="51"/>
      <c r="G47" s="51"/>
      <c r="H47" s="51"/>
      <c r="I47" s="214">
        <f t="shared" si="3"/>
        <v>0</v>
      </c>
    </row>
    <row r="48" spans="1:9" ht="24" hidden="1" customHeight="1" outlineLevel="1">
      <c r="A48" s="212" t="s">
        <v>425</v>
      </c>
      <c r="B48" s="213">
        <v>229</v>
      </c>
      <c r="C48" s="51"/>
      <c r="D48" s="51"/>
      <c r="E48" s="51"/>
      <c r="F48" s="51"/>
      <c r="G48" s="51"/>
      <c r="H48" s="51"/>
      <c r="I48" s="214">
        <f t="shared" si="3"/>
        <v>0</v>
      </c>
    </row>
    <row r="49" spans="1:9" ht="24" customHeight="1" collapsed="1">
      <c r="A49" s="215" t="s">
        <v>470</v>
      </c>
      <c r="B49" s="216">
        <v>300</v>
      </c>
      <c r="C49" s="211">
        <f t="shared" ref="C49:I49" si="4">SUM(C51,C56,C57,C58,C59,C60,C61,C62,C63)</f>
        <v>0</v>
      </c>
      <c r="D49" s="211">
        <f t="shared" si="4"/>
        <v>0</v>
      </c>
      <c r="E49" s="211">
        <f t="shared" si="4"/>
        <v>0</v>
      </c>
      <c r="F49" s="211">
        <f t="shared" si="4"/>
        <v>0</v>
      </c>
      <c r="G49" s="211">
        <f t="shared" si="4"/>
        <v>120085</v>
      </c>
      <c r="H49" s="211">
        <f t="shared" si="4"/>
        <v>0</v>
      </c>
      <c r="I49" s="211">
        <f t="shared" si="4"/>
        <v>120085</v>
      </c>
    </row>
    <row r="50" spans="1:9" ht="12" customHeight="1">
      <c r="A50" s="273" t="s">
        <v>418</v>
      </c>
      <c r="B50" s="290"/>
      <c r="C50" s="290"/>
      <c r="D50" s="290"/>
      <c r="E50" s="290"/>
      <c r="F50" s="290"/>
      <c r="G50" s="290"/>
      <c r="H50" s="290"/>
      <c r="I50" s="274"/>
    </row>
    <row r="51" spans="1:9" ht="12" customHeight="1">
      <c r="A51" s="212" t="s">
        <v>471</v>
      </c>
      <c r="B51" s="213">
        <v>310</v>
      </c>
      <c r="C51" s="214">
        <f t="shared" ref="C51:I51" si="5">SUM(C53,C54,C55)</f>
        <v>0</v>
      </c>
      <c r="D51" s="214">
        <f t="shared" si="5"/>
        <v>0</v>
      </c>
      <c r="E51" s="214">
        <f t="shared" si="5"/>
        <v>0</v>
      </c>
      <c r="F51" s="214">
        <f t="shared" si="5"/>
        <v>0</v>
      </c>
      <c r="G51" s="214">
        <f t="shared" si="5"/>
        <v>0</v>
      </c>
      <c r="H51" s="214">
        <f t="shared" si="5"/>
        <v>0</v>
      </c>
      <c r="I51" s="214">
        <f t="shared" si="5"/>
        <v>0</v>
      </c>
    </row>
    <row r="52" spans="1:9" ht="12" hidden="1" customHeight="1" outlineLevel="1">
      <c r="A52" s="291" t="s">
        <v>418</v>
      </c>
      <c r="B52" s="292"/>
      <c r="C52" s="292"/>
      <c r="D52" s="292"/>
      <c r="E52" s="292"/>
      <c r="F52" s="292"/>
      <c r="G52" s="292"/>
      <c r="H52" s="292"/>
      <c r="I52" s="293"/>
    </row>
    <row r="53" spans="1:9" ht="12" hidden="1" customHeight="1" outlineLevel="1">
      <c r="A53" s="212" t="s">
        <v>472</v>
      </c>
      <c r="B53" s="213" t="s">
        <v>305</v>
      </c>
      <c r="C53" s="51"/>
      <c r="D53" s="51"/>
      <c r="E53" s="51"/>
      <c r="F53" s="51"/>
      <c r="G53" s="51"/>
      <c r="H53" s="51"/>
      <c r="I53" s="214">
        <f t="shared" ref="I53:I63" si="6">SUM(C53:H53)</f>
        <v>0</v>
      </c>
    </row>
    <row r="54" spans="1:9" ht="24" hidden="1" customHeight="1" outlineLevel="1">
      <c r="A54" s="212" t="s">
        <v>473</v>
      </c>
      <c r="B54" s="213" t="s">
        <v>305</v>
      </c>
      <c r="C54" s="51"/>
      <c r="D54" s="51"/>
      <c r="E54" s="51"/>
      <c r="F54" s="51"/>
      <c r="G54" s="51"/>
      <c r="H54" s="51"/>
      <c r="I54" s="214">
        <f t="shared" si="6"/>
        <v>0</v>
      </c>
    </row>
    <row r="55" spans="1:9" ht="24" hidden="1" customHeight="1" outlineLevel="1">
      <c r="A55" s="212" t="s">
        <v>474</v>
      </c>
      <c r="B55" s="213" t="s">
        <v>305</v>
      </c>
      <c r="C55" s="51"/>
      <c r="D55" s="51"/>
      <c r="E55" s="51"/>
      <c r="F55" s="51"/>
      <c r="G55" s="51"/>
      <c r="H55" s="51"/>
      <c r="I55" s="214">
        <f t="shared" si="6"/>
        <v>0</v>
      </c>
    </row>
    <row r="56" spans="1:9" ht="12" hidden="1" customHeight="1" outlineLevel="1">
      <c r="A56" s="212" t="s">
        <v>475</v>
      </c>
      <c r="B56" s="213">
        <v>311</v>
      </c>
      <c r="C56" s="51"/>
      <c r="D56" s="51"/>
      <c r="E56" s="51"/>
      <c r="F56" s="51"/>
      <c r="G56" s="51"/>
      <c r="H56" s="51"/>
      <c r="I56" s="214">
        <f t="shared" si="6"/>
        <v>0</v>
      </c>
    </row>
    <row r="57" spans="1:9" ht="12" hidden="1" customHeight="1" outlineLevel="1">
      <c r="A57" s="212" t="s">
        <v>476</v>
      </c>
      <c r="B57" s="213">
        <v>312</v>
      </c>
      <c r="C57" s="51"/>
      <c r="D57" s="51"/>
      <c r="E57" s="51"/>
      <c r="F57" s="51"/>
      <c r="G57" s="51"/>
      <c r="H57" s="51"/>
      <c r="I57" s="214">
        <f t="shared" si="6"/>
        <v>0</v>
      </c>
    </row>
    <row r="58" spans="1:9" ht="24" hidden="1" customHeight="1" outlineLevel="1">
      <c r="A58" s="212" t="s">
        <v>477</v>
      </c>
      <c r="B58" s="213">
        <v>313</v>
      </c>
      <c r="C58" s="51"/>
      <c r="D58" s="51"/>
      <c r="E58" s="51"/>
      <c r="F58" s="51"/>
      <c r="G58" s="51"/>
      <c r="H58" s="51"/>
      <c r="I58" s="214">
        <f t="shared" si="6"/>
        <v>0</v>
      </c>
    </row>
    <row r="59" spans="1:9" ht="24" hidden="1" customHeight="1" outlineLevel="1">
      <c r="A59" s="212" t="s">
        <v>478</v>
      </c>
      <c r="B59" s="213">
        <v>314</v>
      </c>
      <c r="C59" s="51"/>
      <c r="D59" s="51"/>
      <c r="E59" s="51"/>
      <c r="F59" s="51"/>
      <c r="G59" s="51"/>
      <c r="H59" s="51"/>
      <c r="I59" s="214">
        <f t="shared" si="6"/>
        <v>0</v>
      </c>
    </row>
    <row r="60" spans="1:9" ht="12" hidden="1" customHeight="1" outlineLevel="1">
      <c r="A60" s="212" t="s">
        <v>479</v>
      </c>
      <c r="B60" s="213">
        <v>315</v>
      </c>
      <c r="C60" s="51"/>
      <c r="D60" s="51"/>
      <c r="E60" s="51"/>
      <c r="F60" s="51"/>
      <c r="G60" s="51"/>
      <c r="H60" s="51"/>
      <c r="I60" s="214">
        <f t="shared" si="6"/>
        <v>0</v>
      </c>
    </row>
    <row r="61" spans="1:9" ht="12" hidden="1" customHeight="1" outlineLevel="1">
      <c r="A61" s="212" t="s">
        <v>480</v>
      </c>
      <c r="B61" s="213">
        <v>316</v>
      </c>
      <c r="C61" s="51"/>
      <c r="D61" s="51"/>
      <c r="E61" s="51"/>
      <c r="F61" s="51"/>
      <c r="G61" s="51">
        <v>31077</v>
      </c>
      <c r="H61" s="51"/>
      <c r="I61" s="214">
        <f t="shared" si="6"/>
        <v>31077</v>
      </c>
    </row>
    <row r="62" spans="1:9" ht="12" hidden="1" customHeight="1" outlineLevel="1">
      <c r="A62" s="212" t="s">
        <v>481</v>
      </c>
      <c r="B62" s="213">
        <v>317</v>
      </c>
      <c r="C62" s="51"/>
      <c r="D62" s="51"/>
      <c r="E62" s="51"/>
      <c r="F62" s="51"/>
      <c r="G62" s="51"/>
      <c r="H62" s="51"/>
      <c r="I62" s="214">
        <f t="shared" si="6"/>
        <v>0</v>
      </c>
    </row>
    <row r="63" spans="1:9" ht="24" hidden="1" customHeight="1" outlineLevel="1">
      <c r="A63" s="212" t="s">
        <v>482</v>
      </c>
      <c r="B63" s="213">
        <v>318</v>
      </c>
      <c r="C63" s="51"/>
      <c r="D63" s="51"/>
      <c r="E63" s="51"/>
      <c r="F63" s="51"/>
      <c r="G63" s="51">
        <v>89008</v>
      </c>
      <c r="H63" s="51"/>
      <c r="I63" s="214">
        <f t="shared" si="6"/>
        <v>89008</v>
      </c>
    </row>
    <row r="64" spans="1:9" ht="24" customHeight="1" collapsed="1">
      <c r="A64" s="215" t="s">
        <v>611</v>
      </c>
      <c r="B64" s="216">
        <v>400</v>
      </c>
      <c r="C64" s="211" t="e">
        <f t="shared" ref="C64:I64" si="7">SUM(C35,C36,C49)</f>
        <v>#REF!</v>
      </c>
      <c r="D64" s="211">
        <f t="shared" si="7"/>
        <v>0</v>
      </c>
      <c r="E64" s="211">
        <f t="shared" si="7"/>
        <v>0</v>
      </c>
      <c r="F64" s="211">
        <f t="shared" si="7"/>
        <v>0</v>
      </c>
      <c r="G64" s="211">
        <f t="shared" si="7"/>
        <v>-30105.18061000001</v>
      </c>
      <c r="H64" s="211">
        <f t="shared" si="7"/>
        <v>0</v>
      </c>
      <c r="I64" s="211" t="e">
        <f t="shared" si="7"/>
        <v>#REF!</v>
      </c>
    </row>
    <row r="65" spans="1:9" ht="12" customHeight="1">
      <c r="A65" s="212" t="s">
        <v>461</v>
      </c>
      <c r="B65" s="213">
        <v>401</v>
      </c>
      <c r="C65" s="51"/>
      <c r="D65" s="51"/>
      <c r="E65" s="51"/>
      <c r="F65" s="51"/>
      <c r="G65" s="51"/>
      <c r="H65" s="51"/>
      <c r="I65" s="214">
        <f>SUM(C65:H65)</f>
        <v>0</v>
      </c>
    </row>
    <row r="66" spans="1:9" ht="12" customHeight="1">
      <c r="A66" s="215" t="s">
        <v>483</v>
      </c>
      <c r="B66" s="216">
        <v>500</v>
      </c>
      <c r="C66" s="211" t="e">
        <f>C64+C65</f>
        <v>#REF!</v>
      </c>
      <c r="D66" s="211">
        <f t="shared" ref="D66:H66" si="8">D64+D65</f>
        <v>0</v>
      </c>
      <c r="E66" s="211">
        <f t="shared" si="8"/>
        <v>0</v>
      </c>
      <c r="F66" s="211">
        <f t="shared" si="8"/>
        <v>0</v>
      </c>
      <c r="G66" s="211">
        <f t="shared" si="8"/>
        <v>-30105.18061000001</v>
      </c>
      <c r="H66" s="211">
        <f t="shared" si="8"/>
        <v>0</v>
      </c>
      <c r="I66" s="211" t="e">
        <f>I64+I65</f>
        <v>#REF!</v>
      </c>
    </row>
    <row r="67" spans="1:9" ht="24" customHeight="1">
      <c r="A67" s="215" t="s">
        <v>484</v>
      </c>
      <c r="B67" s="216">
        <v>600</v>
      </c>
      <c r="C67" s="211" t="e">
        <f t="shared" ref="C67:I67" si="9">SUM(C68,C69)</f>
        <v>#REF!</v>
      </c>
      <c r="D67" s="211">
        <f t="shared" si="9"/>
        <v>0</v>
      </c>
      <c r="E67" s="211">
        <f t="shared" si="9"/>
        <v>0</v>
      </c>
      <c r="F67" s="211">
        <f t="shared" si="9"/>
        <v>0</v>
      </c>
      <c r="G67" s="211">
        <f t="shared" si="9"/>
        <v>-177127.4674099994</v>
      </c>
      <c r="H67" s="211">
        <f t="shared" si="9"/>
        <v>0</v>
      </c>
      <c r="I67" s="211" t="e">
        <f t="shared" si="9"/>
        <v>#REF!</v>
      </c>
    </row>
    <row r="68" spans="1:9" ht="12" customHeight="1">
      <c r="A68" s="40" t="s">
        <v>464</v>
      </c>
      <c r="B68" s="28">
        <v>610</v>
      </c>
      <c r="C68" s="52" t="e">
        <f>-#REF!/1000</f>
        <v>#REF!</v>
      </c>
      <c r="D68" s="52"/>
      <c r="E68" s="52"/>
      <c r="F68" s="51">
        <f>ФО.1!D80-ФО.1!E80</f>
        <v>0</v>
      </c>
      <c r="G68" s="51">
        <f>ФО.2!C34</f>
        <v>-177127.4674099994</v>
      </c>
      <c r="H68" s="51">
        <f>ФО.2!C35</f>
        <v>0</v>
      </c>
      <c r="I68" s="53" t="e">
        <f>SUM(C68:H68)</f>
        <v>#REF!</v>
      </c>
    </row>
    <row r="69" spans="1:9" ht="24" customHeight="1">
      <c r="A69" s="212" t="s">
        <v>485</v>
      </c>
      <c r="B69" s="213">
        <v>620</v>
      </c>
      <c r="C69" s="214">
        <f t="shared" ref="C69:I69" si="10">SUM(C71,C72,C73,C74,C75,C76,C77,C78,C79)</f>
        <v>0</v>
      </c>
      <c r="D69" s="214">
        <f t="shared" si="10"/>
        <v>0</v>
      </c>
      <c r="E69" s="214">
        <f t="shared" si="10"/>
        <v>0</v>
      </c>
      <c r="F69" s="214">
        <f t="shared" si="10"/>
        <v>0</v>
      </c>
      <c r="G69" s="214">
        <f t="shared" si="10"/>
        <v>0</v>
      </c>
      <c r="H69" s="214">
        <f t="shared" si="10"/>
        <v>0</v>
      </c>
      <c r="I69" s="214">
        <f t="shared" si="10"/>
        <v>0</v>
      </c>
    </row>
    <row r="70" spans="1:9" ht="12" hidden="1" customHeight="1" outlineLevel="1">
      <c r="A70" s="291" t="s">
        <v>418</v>
      </c>
      <c r="B70" s="292"/>
      <c r="C70" s="292"/>
      <c r="D70" s="292"/>
      <c r="E70" s="292"/>
      <c r="F70" s="292"/>
      <c r="G70" s="292"/>
      <c r="H70" s="292"/>
      <c r="I70" s="293"/>
    </row>
    <row r="71" spans="1:9" ht="24" hidden="1" customHeight="1" outlineLevel="1">
      <c r="A71" s="212" t="s">
        <v>466</v>
      </c>
      <c r="B71" s="213">
        <v>621</v>
      </c>
      <c r="C71" s="51"/>
      <c r="D71" s="51"/>
      <c r="E71" s="51"/>
      <c r="F71" s="51"/>
      <c r="G71" s="51"/>
      <c r="H71" s="51"/>
      <c r="I71" s="214">
        <f t="shared" ref="I71:I79" si="11">SUM(C71:H71)</f>
        <v>0</v>
      </c>
    </row>
    <row r="72" spans="1:9" ht="24" hidden="1" customHeight="1" outlineLevel="1">
      <c r="A72" s="212" t="s">
        <v>467</v>
      </c>
      <c r="B72" s="213">
        <v>622</v>
      </c>
      <c r="C72" s="51"/>
      <c r="D72" s="51"/>
      <c r="E72" s="51"/>
      <c r="F72" s="51"/>
      <c r="G72" s="51"/>
      <c r="H72" s="51"/>
      <c r="I72" s="214">
        <f t="shared" si="11"/>
        <v>0</v>
      </c>
    </row>
    <row r="73" spans="1:9" ht="27" hidden="1" customHeight="1" outlineLevel="1">
      <c r="A73" s="212" t="s">
        <v>468</v>
      </c>
      <c r="B73" s="213">
        <v>623</v>
      </c>
      <c r="C73" s="51"/>
      <c r="D73" s="51"/>
      <c r="E73" s="51"/>
      <c r="F73" s="51"/>
      <c r="G73" s="51"/>
      <c r="H73" s="51"/>
      <c r="I73" s="214">
        <f t="shared" si="11"/>
        <v>0</v>
      </c>
    </row>
    <row r="74" spans="1:9" ht="41.25" hidden="1" customHeight="1" outlineLevel="1">
      <c r="A74" s="212" t="s">
        <v>421</v>
      </c>
      <c r="B74" s="213">
        <v>624</v>
      </c>
      <c r="C74" s="51"/>
      <c r="D74" s="51"/>
      <c r="E74" s="51"/>
      <c r="F74" s="51"/>
      <c r="G74" s="51"/>
      <c r="H74" s="51"/>
      <c r="I74" s="214">
        <f t="shared" si="11"/>
        <v>0</v>
      </c>
    </row>
    <row r="75" spans="1:9" ht="24" hidden="1" customHeight="1" outlineLevel="1">
      <c r="A75" s="212" t="s">
        <v>422</v>
      </c>
      <c r="B75" s="213">
        <v>625</v>
      </c>
      <c r="C75" s="51"/>
      <c r="D75" s="51"/>
      <c r="E75" s="51"/>
      <c r="F75" s="51"/>
      <c r="G75" s="51"/>
      <c r="H75" s="51"/>
      <c r="I75" s="214">
        <f t="shared" si="11"/>
        <v>0</v>
      </c>
    </row>
    <row r="76" spans="1:9" ht="36" hidden="1" customHeight="1" outlineLevel="1">
      <c r="A76" s="212" t="s">
        <v>486</v>
      </c>
      <c r="B76" s="213">
        <v>626</v>
      </c>
      <c r="C76" s="51"/>
      <c r="D76" s="51"/>
      <c r="E76" s="51"/>
      <c r="F76" s="51"/>
      <c r="G76" s="51"/>
      <c r="H76" s="51"/>
      <c r="I76" s="214">
        <f t="shared" si="11"/>
        <v>0</v>
      </c>
    </row>
    <row r="77" spans="1:9" ht="24" hidden="1" customHeight="1" outlineLevel="1">
      <c r="A77" s="212" t="s">
        <v>469</v>
      </c>
      <c r="B77" s="213">
        <v>627</v>
      </c>
      <c r="C77" s="51"/>
      <c r="D77" s="51"/>
      <c r="E77" s="51"/>
      <c r="F77" s="51"/>
      <c r="G77" s="51"/>
      <c r="H77" s="51"/>
      <c r="I77" s="214">
        <f t="shared" si="11"/>
        <v>0</v>
      </c>
    </row>
    <row r="78" spans="1:9" ht="24" hidden="1" customHeight="1" outlineLevel="1">
      <c r="A78" s="212" t="s">
        <v>424</v>
      </c>
      <c r="B78" s="213">
        <v>628</v>
      </c>
      <c r="C78" s="51"/>
      <c r="D78" s="51"/>
      <c r="E78" s="51"/>
      <c r="F78" s="51"/>
      <c r="G78" s="51"/>
      <c r="H78" s="51"/>
      <c r="I78" s="214">
        <f t="shared" si="11"/>
        <v>0</v>
      </c>
    </row>
    <row r="79" spans="1:9" ht="24" hidden="1" customHeight="1" outlineLevel="1">
      <c r="A79" s="212" t="s">
        <v>425</v>
      </c>
      <c r="B79" s="213">
        <v>629</v>
      </c>
      <c r="C79" s="51"/>
      <c r="D79" s="51"/>
      <c r="E79" s="51"/>
      <c r="F79" s="51"/>
      <c r="G79" s="51"/>
      <c r="H79" s="51"/>
      <c r="I79" s="214">
        <f t="shared" si="11"/>
        <v>0</v>
      </c>
    </row>
    <row r="80" spans="1:9" ht="24" customHeight="1" collapsed="1">
      <c r="A80" s="215" t="s">
        <v>487</v>
      </c>
      <c r="B80" s="216">
        <v>700</v>
      </c>
      <c r="C80" s="211">
        <f t="shared" ref="C80:I80" si="12">SUM(C82,C87,C88,C89,C90,C91,C92,C93,C94)</f>
        <v>-99</v>
      </c>
      <c r="D80" s="211">
        <f t="shared" si="12"/>
        <v>0</v>
      </c>
      <c r="E80" s="211">
        <f t="shared" si="12"/>
        <v>0</v>
      </c>
      <c r="F80" s="211">
        <f t="shared" si="12"/>
        <v>0</v>
      </c>
      <c r="G80" s="211">
        <f t="shared" si="12"/>
        <v>0</v>
      </c>
      <c r="H80" s="211">
        <f t="shared" si="12"/>
        <v>0</v>
      </c>
      <c r="I80" s="211">
        <f t="shared" si="12"/>
        <v>-99</v>
      </c>
    </row>
    <row r="81" spans="1:10" ht="12" customHeight="1">
      <c r="A81" s="273" t="s">
        <v>418</v>
      </c>
      <c r="B81" s="290"/>
      <c r="C81" s="290"/>
      <c r="D81" s="290"/>
      <c r="E81" s="290"/>
      <c r="F81" s="290"/>
      <c r="G81" s="290"/>
      <c r="H81" s="290"/>
      <c r="I81" s="274"/>
    </row>
    <row r="82" spans="1:10" ht="12" customHeight="1">
      <c r="A82" s="212" t="s">
        <v>488</v>
      </c>
      <c r="B82" s="213">
        <v>710</v>
      </c>
      <c r="C82" s="214">
        <f t="shared" ref="C82:I82" si="13">SUM(C84,C85,C86)</f>
        <v>0</v>
      </c>
      <c r="D82" s="214">
        <f t="shared" si="13"/>
        <v>0</v>
      </c>
      <c r="E82" s="214">
        <f t="shared" si="13"/>
        <v>0</v>
      </c>
      <c r="F82" s="214">
        <f t="shared" si="13"/>
        <v>0</v>
      </c>
      <c r="G82" s="214">
        <f t="shared" si="13"/>
        <v>0</v>
      </c>
      <c r="H82" s="214">
        <f t="shared" si="13"/>
        <v>0</v>
      </c>
      <c r="I82" s="214">
        <f t="shared" si="13"/>
        <v>0</v>
      </c>
    </row>
    <row r="83" spans="1:10" ht="12" hidden="1" customHeight="1" outlineLevel="1">
      <c r="A83" s="291" t="s">
        <v>418</v>
      </c>
      <c r="B83" s="292"/>
      <c r="C83" s="292"/>
      <c r="D83" s="292"/>
      <c r="E83" s="292"/>
      <c r="F83" s="292"/>
      <c r="G83" s="292"/>
      <c r="H83" s="292"/>
      <c r="I83" s="293"/>
    </row>
    <row r="84" spans="1:10" ht="12" hidden="1" customHeight="1" outlineLevel="1">
      <c r="A84" s="212" t="s">
        <v>472</v>
      </c>
      <c r="B84" s="213" t="s">
        <v>305</v>
      </c>
      <c r="C84" s="51"/>
      <c r="D84" s="51"/>
      <c r="E84" s="51"/>
      <c r="F84" s="51"/>
      <c r="G84" s="51"/>
      <c r="H84" s="51"/>
      <c r="I84" s="214">
        <f t="shared" ref="I84:I94" si="14">SUM(C84:H84)</f>
        <v>0</v>
      </c>
    </row>
    <row r="85" spans="1:10" ht="24" hidden="1" customHeight="1" outlineLevel="1">
      <c r="A85" s="212" t="s">
        <v>473</v>
      </c>
      <c r="B85" s="213" t="s">
        <v>305</v>
      </c>
      <c r="C85" s="51"/>
      <c r="D85" s="51"/>
      <c r="E85" s="51"/>
      <c r="F85" s="51"/>
      <c r="G85" s="51"/>
      <c r="H85" s="51"/>
      <c r="I85" s="214">
        <f t="shared" si="14"/>
        <v>0</v>
      </c>
    </row>
    <row r="86" spans="1:10" ht="24" hidden="1" customHeight="1" outlineLevel="1">
      <c r="A86" s="212" t="s">
        <v>474</v>
      </c>
      <c r="B86" s="213" t="s">
        <v>305</v>
      </c>
      <c r="C86" s="51"/>
      <c r="D86" s="51"/>
      <c r="E86" s="51"/>
      <c r="F86" s="51"/>
      <c r="G86" s="51"/>
      <c r="H86" s="51"/>
      <c r="I86" s="214">
        <f t="shared" si="14"/>
        <v>0</v>
      </c>
    </row>
    <row r="87" spans="1:10" ht="12" hidden="1" customHeight="1" outlineLevel="1">
      <c r="A87" s="212" t="s">
        <v>475</v>
      </c>
      <c r="B87" s="213">
        <v>711</v>
      </c>
      <c r="C87" s="51"/>
      <c r="D87" s="51"/>
      <c r="E87" s="51"/>
      <c r="F87" s="51"/>
      <c r="G87" s="51"/>
      <c r="H87" s="51"/>
      <c r="I87" s="214">
        <f t="shared" si="14"/>
        <v>0</v>
      </c>
    </row>
    <row r="88" spans="1:10" ht="12" hidden="1" customHeight="1" outlineLevel="1">
      <c r="A88" s="212" t="s">
        <v>476</v>
      </c>
      <c r="B88" s="213">
        <v>712</v>
      </c>
      <c r="C88" s="51"/>
      <c r="D88" s="51"/>
      <c r="E88" s="51"/>
      <c r="F88" s="51"/>
      <c r="G88" s="51"/>
      <c r="H88" s="51"/>
      <c r="I88" s="214">
        <f t="shared" si="14"/>
        <v>0</v>
      </c>
    </row>
    <row r="89" spans="1:10" ht="24" hidden="1" customHeight="1" outlineLevel="1">
      <c r="A89" s="212" t="s">
        <v>489</v>
      </c>
      <c r="B89" s="213">
        <v>713</v>
      </c>
      <c r="C89" s="51"/>
      <c r="D89" s="51"/>
      <c r="E89" s="51"/>
      <c r="F89" s="51"/>
      <c r="G89" s="51"/>
      <c r="H89" s="51"/>
      <c r="I89" s="214">
        <f t="shared" si="14"/>
        <v>0</v>
      </c>
    </row>
    <row r="90" spans="1:10" ht="24" hidden="1" customHeight="1" outlineLevel="1">
      <c r="A90" s="212" t="s">
        <v>478</v>
      </c>
      <c r="B90" s="213">
        <v>714</v>
      </c>
      <c r="C90" s="51"/>
      <c r="D90" s="51"/>
      <c r="E90" s="51"/>
      <c r="F90" s="51"/>
      <c r="G90" s="51"/>
      <c r="H90" s="51"/>
      <c r="I90" s="214">
        <f t="shared" si="14"/>
        <v>0</v>
      </c>
    </row>
    <row r="91" spans="1:10" ht="12" hidden="1" customHeight="1" outlineLevel="1">
      <c r="A91" s="212" t="s">
        <v>479</v>
      </c>
      <c r="B91" s="213">
        <v>715</v>
      </c>
      <c r="C91" s="51"/>
      <c r="D91" s="51"/>
      <c r="E91" s="51"/>
      <c r="F91" s="51"/>
      <c r="G91" s="51"/>
      <c r="H91" s="51"/>
      <c r="I91" s="214">
        <f t="shared" si="14"/>
        <v>0</v>
      </c>
    </row>
    <row r="92" spans="1:10" ht="12" hidden="1" customHeight="1" outlineLevel="1">
      <c r="A92" s="212" t="s">
        <v>480</v>
      </c>
      <c r="B92" s="213">
        <v>716</v>
      </c>
      <c r="C92" s="51"/>
      <c r="D92" s="51"/>
      <c r="E92" s="51"/>
      <c r="F92" s="51"/>
      <c r="G92" s="51"/>
      <c r="H92" s="51"/>
      <c r="I92" s="214">
        <f t="shared" si="14"/>
        <v>0</v>
      </c>
    </row>
    <row r="93" spans="1:10" ht="12" hidden="1" customHeight="1" outlineLevel="1">
      <c r="A93" s="212" t="s">
        <v>481</v>
      </c>
      <c r="B93" s="213">
        <v>717</v>
      </c>
      <c r="C93" s="51">
        <v>-99</v>
      </c>
      <c r="D93" s="51"/>
      <c r="E93" s="51"/>
      <c r="F93" s="51"/>
      <c r="G93" s="51"/>
      <c r="H93" s="51"/>
      <c r="I93" s="214">
        <f t="shared" si="14"/>
        <v>-99</v>
      </c>
    </row>
    <row r="94" spans="1:10" ht="24" hidden="1" customHeight="1" outlineLevel="1">
      <c r="A94" s="212" t="s">
        <v>482</v>
      </c>
      <c r="B94" s="213">
        <v>718</v>
      </c>
      <c r="C94" s="51"/>
      <c r="D94" s="51"/>
      <c r="E94" s="51"/>
      <c r="F94" s="51"/>
      <c r="G94" s="51"/>
      <c r="H94" s="51"/>
      <c r="I94" s="214">
        <f t="shared" si="14"/>
        <v>0</v>
      </c>
    </row>
    <row r="95" spans="1:10" ht="24" customHeight="1" collapsed="1">
      <c r="A95" s="215" t="s">
        <v>612</v>
      </c>
      <c r="B95" s="216">
        <v>800</v>
      </c>
      <c r="C95" s="211" t="e">
        <f t="shared" ref="C95:I95" si="15">C66+C67+C80</f>
        <v>#REF!</v>
      </c>
      <c r="D95" s="211">
        <f t="shared" si="15"/>
        <v>0</v>
      </c>
      <c r="E95" s="211">
        <f t="shared" si="15"/>
        <v>0</v>
      </c>
      <c r="F95" s="211">
        <f t="shared" si="15"/>
        <v>0</v>
      </c>
      <c r="G95" s="211">
        <f t="shared" si="15"/>
        <v>-207232.64801999941</v>
      </c>
      <c r="H95" s="211">
        <f t="shared" si="15"/>
        <v>0</v>
      </c>
      <c r="I95" s="211" t="e">
        <f t="shared" si="15"/>
        <v>#REF!</v>
      </c>
      <c r="J95" s="217" t="e">
        <f>I95-ФО.1!D84</f>
        <v>#REF!</v>
      </c>
    </row>
    <row r="96" spans="1:10" ht="12" customHeight="1">
      <c r="A96" s="25" t="s">
        <v>305</v>
      </c>
      <c r="B96" s="25" t="s">
        <v>305</v>
      </c>
      <c r="C96" s="25" t="s">
        <v>305</v>
      </c>
      <c r="D96" s="25" t="s">
        <v>305</v>
      </c>
      <c r="E96" s="25" t="s">
        <v>305</v>
      </c>
      <c r="F96" s="25" t="s">
        <v>305</v>
      </c>
      <c r="G96" s="25" t="s">
        <v>305</v>
      </c>
      <c r="H96" s="25" t="s">
        <v>305</v>
      </c>
      <c r="I96" s="25" t="s">
        <v>305</v>
      </c>
    </row>
    <row r="97" spans="1:9" ht="12" customHeight="1">
      <c r="A97" s="288" t="str">
        <f>CONCATENATE(Реквизиты!A12,Реквизиты!B12)</f>
        <v>Руководитель: Ембергенов Руслан Адилович</v>
      </c>
      <c r="B97" s="288"/>
      <c r="C97" s="288"/>
      <c r="D97" s="25" t="s">
        <v>305</v>
      </c>
      <c r="E97" s="36" t="s">
        <v>305</v>
      </c>
      <c r="F97" s="25" t="s">
        <v>305</v>
      </c>
      <c r="G97" s="25" t="s">
        <v>305</v>
      </c>
      <c r="H97" s="25" t="s">
        <v>305</v>
      </c>
      <c r="I97" s="25" t="s">
        <v>305</v>
      </c>
    </row>
    <row r="98" spans="1:9" ht="12" customHeight="1">
      <c r="A98" s="287" t="s">
        <v>399</v>
      </c>
      <c r="B98" s="287"/>
      <c r="C98" s="287"/>
      <c r="D98" s="25" t="s">
        <v>305</v>
      </c>
      <c r="E98" s="37" t="s">
        <v>330</v>
      </c>
      <c r="F98" s="25" t="s">
        <v>305</v>
      </c>
      <c r="G98" s="25" t="s">
        <v>305</v>
      </c>
      <c r="H98" s="25" t="s">
        <v>305</v>
      </c>
      <c r="I98" s="25" t="s">
        <v>305</v>
      </c>
    </row>
    <row r="99" spans="1:9" ht="12" customHeight="1">
      <c r="A99" s="38"/>
      <c r="B99" s="38"/>
      <c r="C99" s="38"/>
      <c r="D99" s="25"/>
      <c r="E99" s="37"/>
      <c r="F99" s="25"/>
      <c r="G99" s="25"/>
      <c r="H99" s="25"/>
      <c r="I99" s="25"/>
    </row>
    <row r="100" spans="1:9" ht="12" customHeight="1">
      <c r="A100" s="288" t="str">
        <f>CONCATENATE(Реквизиты!A13,Реквизиты!B13)</f>
        <v>Главный бухгалтер: Муканова Наталья Анатольевна</v>
      </c>
      <c r="B100" s="288"/>
      <c r="C100" s="288"/>
      <c r="D100" s="25" t="s">
        <v>305</v>
      </c>
      <c r="E100" s="36" t="s">
        <v>305</v>
      </c>
      <c r="F100" s="25" t="s">
        <v>305</v>
      </c>
      <c r="G100" s="25" t="s">
        <v>305</v>
      </c>
      <c r="H100" s="25" t="s">
        <v>305</v>
      </c>
      <c r="I100" s="25" t="s">
        <v>305</v>
      </c>
    </row>
    <row r="101" spans="1:9" ht="12" customHeight="1">
      <c r="A101" s="287" t="s">
        <v>400</v>
      </c>
      <c r="B101" s="287"/>
      <c r="C101" s="287"/>
      <c r="D101" s="25" t="s">
        <v>305</v>
      </c>
      <c r="E101" s="37" t="s">
        <v>330</v>
      </c>
      <c r="F101" s="25" t="s">
        <v>305</v>
      </c>
      <c r="G101" s="25" t="s">
        <v>305</v>
      </c>
      <c r="H101" s="25" t="s">
        <v>305</v>
      </c>
      <c r="I101" s="25" t="s">
        <v>305</v>
      </c>
    </row>
    <row r="102" spans="1:9" ht="12" customHeight="1">
      <c r="A102" s="25" t="s">
        <v>331</v>
      </c>
      <c r="B102" s="25" t="s">
        <v>305</v>
      </c>
      <c r="C102" s="25" t="s">
        <v>305</v>
      </c>
      <c r="D102" s="25" t="s">
        <v>305</v>
      </c>
      <c r="E102" s="25" t="s">
        <v>305</v>
      </c>
      <c r="F102" s="25" t="s">
        <v>305</v>
      </c>
      <c r="G102" s="25" t="s">
        <v>305</v>
      </c>
      <c r="H102" s="25" t="s">
        <v>305</v>
      </c>
      <c r="I102" s="25" t="s">
        <v>305</v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A98:C98"/>
    <mergeCell ref="A100:C100"/>
    <mergeCell ref="A101:C101"/>
    <mergeCell ref="A50:I50"/>
    <mergeCell ref="A52:I52"/>
    <mergeCell ref="A70:I70"/>
    <mergeCell ref="A81:I81"/>
    <mergeCell ref="A83:I83"/>
    <mergeCell ref="A97:C97"/>
    <mergeCell ref="A39:I39"/>
    <mergeCell ref="G8:I8"/>
    <mergeCell ref="G9:I9"/>
    <mergeCell ref="G10:I10"/>
    <mergeCell ref="A12:I12"/>
    <mergeCell ref="A13:I13"/>
    <mergeCell ref="A14:I14"/>
    <mergeCell ref="A29:A30"/>
    <mergeCell ref="B29:B30"/>
    <mergeCell ref="C29:G29"/>
    <mergeCell ref="H29:H30"/>
    <mergeCell ref="I29:I30"/>
  </mergeCells>
  <hyperlinks>
    <hyperlink ref="A1" r:id="rId1"/>
    <hyperlink ref="A2" r:id="rId2" display="mailto:admin@balans.kz"/>
    <hyperlink ref="A3" r:id="rId3" display="Омаров Асаин Муратбаевич (Compas)"/>
    <hyperlink ref="A5" r:id="rId4" display="Фролов Владимир (VFrol)"/>
  </hyperlinks>
  <pageMargins left="0.51181102362204722" right="0.19685039370078741" top="0.62992125984251968" bottom="0.15748031496062992" header="0.23622047244094491" footer="0.15748031496062992"/>
  <pageSetup paperSize="9" scale="95" fitToHeight="3" orientation="landscape" verticalDpi="0" r:id="rId5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7"/>
  <sheetViews>
    <sheetView topLeftCell="B1" workbookViewId="0">
      <selection activeCell="B22" sqref="B22"/>
    </sheetView>
  </sheetViews>
  <sheetFormatPr defaultRowHeight="12"/>
  <cols>
    <col min="1" max="1" width="2.28515625" style="150" hidden="1" customWidth="1"/>
    <col min="2" max="2" width="24.7109375" style="134" customWidth="1"/>
    <col min="3" max="5" width="8.140625" style="134" customWidth="1"/>
    <col min="6" max="6" width="16.140625" style="134" customWidth="1"/>
    <col min="7" max="7" width="25.140625" style="134" customWidth="1"/>
    <col min="8" max="8" width="8.42578125" style="134" bestFit="1" customWidth="1"/>
    <col min="9" max="16384" width="9.140625" style="134"/>
  </cols>
  <sheetData>
    <row r="1" spans="1:8" s="125" customFormat="1" ht="12" customHeight="1">
      <c r="B1" s="124"/>
      <c r="F1" s="300" t="s">
        <v>356</v>
      </c>
      <c r="G1" s="300"/>
      <c r="H1" s="127"/>
    </row>
    <row r="2" spans="1:8" s="125" customFormat="1" ht="12" customHeight="1">
      <c r="F2" s="300" t="s">
        <v>357</v>
      </c>
      <c r="G2" s="300"/>
      <c r="H2" s="127"/>
    </row>
    <row r="3" spans="1:8" s="125" customFormat="1">
      <c r="G3" s="126"/>
      <c r="H3" s="127"/>
    </row>
    <row r="4" spans="1:8" s="130" customFormat="1" ht="15" customHeight="1">
      <c r="B4" s="247" t="str">
        <f>CONCATENATE(Реквизиты!A4,Реквизиты!B4)</f>
        <v>Наименование организации: АО "Тема Ко"</v>
      </c>
      <c r="C4" s="129"/>
      <c r="D4" s="128"/>
      <c r="E4" s="128"/>
      <c r="F4" s="128"/>
      <c r="G4" s="128"/>
      <c r="H4" s="128"/>
    </row>
    <row r="5" spans="1:8" s="130" customFormat="1" ht="15" customHeight="1">
      <c r="B5" s="128"/>
      <c r="C5" s="129"/>
      <c r="D5" s="128"/>
      <c r="E5" s="128"/>
      <c r="F5" s="128"/>
      <c r="G5" s="128"/>
      <c r="H5" s="128"/>
    </row>
    <row r="6" spans="1:8" s="132" customFormat="1">
      <c r="B6" s="301" t="s">
        <v>635</v>
      </c>
      <c r="C6" s="301"/>
      <c r="D6" s="301"/>
      <c r="E6" s="301"/>
      <c r="F6" s="301"/>
      <c r="G6" s="301"/>
      <c r="H6" s="131"/>
    </row>
    <row r="7" spans="1:8" s="125" customFormat="1">
      <c r="B7" s="302" t="str">
        <f>Реквизиты!A3</f>
        <v>по состоянию на  31.12.2013 года</v>
      </c>
      <c r="C7" s="302"/>
      <c r="D7" s="302"/>
      <c r="E7" s="302"/>
      <c r="F7" s="302"/>
      <c r="G7" s="302"/>
      <c r="H7" s="133"/>
    </row>
    <row r="8" spans="1:8">
      <c r="A8" s="134"/>
      <c r="B8" s="250" t="s">
        <v>366</v>
      </c>
      <c r="G8" s="248" t="s">
        <v>307</v>
      </c>
    </row>
    <row r="9" spans="1:8">
      <c r="A9" s="134"/>
      <c r="B9" s="303" t="s">
        <v>78</v>
      </c>
      <c r="C9" s="304"/>
      <c r="D9" s="304"/>
      <c r="E9" s="304"/>
      <c r="F9" s="305"/>
      <c r="G9" s="135" t="s">
        <v>626</v>
      </c>
    </row>
    <row r="10" spans="1:8" s="137" customFormat="1">
      <c r="B10" s="242" t="s">
        <v>625</v>
      </c>
      <c r="C10" s="243"/>
      <c r="D10" s="243"/>
      <c r="E10" s="243"/>
      <c r="F10" s="244"/>
      <c r="G10" s="254">
        <v>355770.57390000002</v>
      </c>
    </row>
    <row r="11" spans="1:8">
      <c r="A11" s="134"/>
      <c r="B11" s="306"/>
      <c r="C11" s="307"/>
      <c r="D11" s="307"/>
      <c r="E11" s="307"/>
      <c r="F11" s="308"/>
      <c r="G11" s="254">
        <f>SUM(G10:G10)</f>
        <v>355770.57390000002</v>
      </c>
      <c r="H11" s="139"/>
    </row>
    <row r="12" spans="1:8">
      <c r="A12" s="134"/>
      <c r="B12" s="138"/>
      <c r="C12" s="138"/>
      <c r="D12" s="138"/>
      <c r="E12" s="138"/>
      <c r="F12" s="138"/>
      <c r="G12" s="231">
        <f>G11-ФО.1!D38</f>
        <v>-2706359.0042900001</v>
      </c>
    </row>
    <row r="13" spans="1:8">
      <c r="A13" s="134"/>
      <c r="B13" s="138"/>
      <c r="C13" s="138"/>
      <c r="D13" s="138"/>
      <c r="E13" s="138"/>
      <c r="F13" s="138"/>
      <c r="G13" s="231"/>
    </row>
    <row r="14" spans="1:8" s="132" customFormat="1">
      <c r="B14" s="250" t="s">
        <v>634</v>
      </c>
      <c r="C14" s="134"/>
      <c r="D14" s="134"/>
      <c r="E14" s="134"/>
      <c r="F14" s="134"/>
      <c r="G14" s="248" t="s">
        <v>307</v>
      </c>
      <c r="H14" s="131"/>
    </row>
    <row r="15" spans="1:8" s="125" customFormat="1">
      <c r="B15" s="303" t="s">
        <v>78</v>
      </c>
      <c r="C15" s="304"/>
      <c r="D15" s="304"/>
      <c r="E15" s="304"/>
      <c r="F15" s="305"/>
      <c r="G15" s="135" t="s">
        <v>626</v>
      </c>
      <c r="H15" s="133"/>
    </row>
    <row r="16" spans="1:8">
      <c r="A16" s="134"/>
      <c r="B16" s="242" t="s">
        <v>633</v>
      </c>
      <c r="C16" s="243"/>
      <c r="D16" s="243"/>
      <c r="E16" s="243"/>
      <c r="F16" s="244"/>
      <c r="G16" s="254">
        <v>198252.136</v>
      </c>
    </row>
    <row r="17" spans="1:8">
      <c r="A17" s="134"/>
      <c r="B17" s="242"/>
      <c r="C17" s="243"/>
      <c r="D17" s="243"/>
      <c r="E17" s="243"/>
      <c r="F17" s="244"/>
      <c r="G17" s="136"/>
    </row>
    <row r="18" spans="1:8" s="137" customFormat="1">
      <c r="B18" s="306"/>
      <c r="C18" s="307"/>
      <c r="D18" s="307"/>
      <c r="E18" s="307"/>
      <c r="F18" s="308"/>
      <c r="G18" s="254">
        <f>SUM(G16:G17)</f>
        <v>198252.136</v>
      </c>
    </row>
    <row r="19" spans="1:8" s="137" customFormat="1">
      <c r="B19" s="249"/>
      <c r="C19" s="249"/>
      <c r="D19" s="249"/>
      <c r="E19" s="249"/>
      <c r="F19" s="249"/>
      <c r="G19" s="231">
        <f>G18-ФО.1!D70</f>
        <v>-12201.856059999991</v>
      </c>
    </row>
    <row r="20" spans="1:8">
      <c r="A20" s="134"/>
      <c r="B20" s="138"/>
      <c r="C20" s="138"/>
      <c r="D20" s="138"/>
      <c r="E20" s="138"/>
      <c r="F20" s="138"/>
      <c r="H20" s="139"/>
    </row>
    <row r="21" spans="1:8" ht="12" customHeight="1">
      <c r="A21" s="134"/>
      <c r="B21" s="141" t="s">
        <v>578</v>
      </c>
      <c r="C21" s="141"/>
      <c r="D21" s="309" t="str">
        <f>Реквизиты!B12</f>
        <v>Ембергенов Руслан Адилович</v>
      </c>
      <c r="E21" s="309"/>
      <c r="F21" s="309"/>
      <c r="G21" s="142" t="s">
        <v>305</v>
      </c>
      <c r="H21" s="139"/>
    </row>
    <row r="22" spans="1:8" ht="12" customHeight="1">
      <c r="A22" s="134"/>
      <c r="B22" s="144" t="s">
        <v>305</v>
      </c>
      <c r="C22" s="144" t="s">
        <v>305</v>
      </c>
      <c r="D22" s="299" t="s">
        <v>579</v>
      </c>
      <c r="E22" s="299"/>
      <c r="F22" s="299"/>
      <c r="G22" s="145" t="s">
        <v>330</v>
      </c>
    </row>
    <row r="23" spans="1:8" s="140" customFormat="1" ht="12" customHeight="1">
      <c r="B23" s="146" t="s">
        <v>580</v>
      </c>
      <c r="C23" s="146"/>
      <c r="D23" s="298" t="str">
        <f>Реквизиты!B13</f>
        <v>Муканова Наталья Анатольевна</v>
      </c>
      <c r="E23" s="298"/>
      <c r="F23" s="298"/>
      <c r="G23" s="142" t="s">
        <v>305</v>
      </c>
      <c r="H23" s="143"/>
    </row>
    <row r="24" spans="1:8" s="140" customFormat="1" ht="12" customHeight="1">
      <c r="B24" s="148" t="s">
        <v>305</v>
      </c>
      <c r="C24" s="148" t="s">
        <v>305</v>
      </c>
      <c r="D24" s="299" t="s">
        <v>579</v>
      </c>
      <c r="E24" s="299"/>
      <c r="F24" s="299"/>
      <c r="G24" s="145" t="s">
        <v>330</v>
      </c>
      <c r="H24" s="143"/>
    </row>
    <row r="25" spans="1:8" s="125" customFormat="1" ht="12" customHeight="1">
      <c r="B25" s="128" t="s">
        <v>331</v>
      </c>
      <c r="C25" s="128"/>
      <c r="D25" s="149" t="s">
        <v>305</v>
      </c>
      <c r="E25" s="149" t="s">
        <v>305</v>
      </c>
      <c r="F25" s="149" t="s">
        <v>305</v>
      </c>
      <c r="H25" s="147"/>
    </row>
    <row r="26" spans="1:8" s="140" customFormat="1" ht="12" customHeight="1">
      <c r="B26" s="134"/>
      <c r="C26" s="134"/>
      <c r="D26" s="134"/>
      <c r="E26" s="134"/>
      <c r="F26" s="134"/>
      <c r="G26" s="134"/>
      <c r="H26" s="143"/>
    </row>
    <row r="27" spans="1:8" s="125" customFormat="1">
      <c r="B27" s="134"/>
      <c r="C27" s="134"/>
      <c r="D27" s="134"/>
      <c r="E27" s="134"/>
      <c r="F27" s="134"/>
      <c r="G27" s="134"/>
    </row>
  </sheetData>
  <mergeCells count="12">
    <mergeCell ref="D23:F23"/>
    <mergeCell ref="D24:F24"/>
    <mergeCell ref="F1:G1"/>
    <mergeCell ref="F2:G2"/>
    <mergeCell ref="B6:G6"/>
    <mergeCell ref="B7:G7"/>
    <mergeCell ref="B9:F9"/>
    <mergeCell ref="B11:F11"/>
    <mergeCell ref="D21:F21"/>
    <mergeCell ref="D22:F22"/>
    <mergeCell ref="B15:F15"/>
    <mergeCell ref="B18:F18"/>
  </mergeCells>
  <pageMargins left="0.9055118110236221" right="0.31496062992125984" top="0.74803149606299213" bottom="0.74803149606299213" header="0.31496062992125984" footer="0.31496062992125984"/>
  <pageSetup paperSize="9" scale="95" fitToHeight="10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35"/>
  <sheetViews>
    <sheetView topLeftCell="B1" workbookViewId="0">
      <selection activeCell="F34" sqref="F34"/>
    </sheetView>
  </sheetViews>
  <sheetFormatPr defaultRowHeight="12"/>
  <cols>
    <col min="1" max="1" width="0" style="154" hidden="1" customWidth="1"/>
    <col min="2" max="2" width="3.85546875" style="154" customWidth="1"/>
    <col min="3" max="3" width="38.5703125" style="154" customWidth="1"/>
    <col min="4" max="4" width="15.42578125" style="154" customWidth="1"/>
    <col min="5" max="5" width="13.7109375" style="154" hidden="1" customWidth="1"/>
    <col min="6" max="6" width="33.28515625" style="154" bestFit="1" customWidth="1"/>
    <col min="7" max="16384" width="9.140625" style="154"/>
  </cols>
  <sheetData>
    <row r="1" spans="2:6" ht="12" customHeight="1">
      <c r="B1" s="151"/>
      <c r="C1" s="152"/>
      <c r="D1" s="271" t="s">
        <v>356</v>
      </c>
      <c r="E1" s="271"/>
      <c r="F1" s="271"/>
    </row>
    <row r="2" spans="2:6">
      <c r="B2" s="152"/>
      <c r="C2" s="152"/>
      <c r="D2" s="271" t="s">
        <v>357</v>
      </c>
      <c r="E2" s="271"/>
      <c r="F2" s="271"/>
    </row>
    <row r="3" spans="2:6">
      <c r="B3" s="152"/>
      <c r="C3" s="152"/>
      <c r="D3" s="152"/>
      <c r="E3" s="152"/>
      <c r="F3" s="153"/>
    </row>
    <row r="4" spans="2:6">
      <c r="B4" s="155" t="str">
        <f>CONCATENATE(Реквизиты!A4,Реквизиты!B4)</f>
        <v>Наименование организации: АО "Тема Ко"</v>
      </c>
      <c r="D4" s="156"/>
      <c r="F4" s="157"/>
    </row>
    <row r="5" spans="2:6">
      <c r="B5" s="157"/>
      <c r="C5" s="156"/>
      <c r="D5" s="157"/>
      <c r="E5" s="157"/>
      <c r="F5" s="157"/>
    </row>
    <row r="6" spans="2:6">
      <c r="B6" s="310" t="s">
        <v>581</v>
      </c>
      <c r="C6" s="310"/>
      <c r="D6" s="310"/>
      <c r="E6" s="310"/>
      <c r="F6" s="310"/>
    </row>
    <row r="7" spans="2:6">
      <c r="B7" s="311" t="str">
        <f>Реквизиты!A3</f>
        <v>по состоянию на  31.12.2013 года</v>
      </c>
      <c r="C7" s="311"/>
      <c r="D7" s="311"/>
      <c r="E7" s="311"/>
      <c r="F7" s="311"/>
    </row>
    <row r="9" spans="2:6">
      <c r="B9" s="158"/>
      <c r="C9" s="159" t="s">
        <v>582</v>
      </c>
      <c r="D9" s="160"/>
      <c r="E9" s="158"/>
      <c r="F9" s="251" t="s">
        <v>307</v>
      </c>
    </row>
    <row r="10" spans="2:6">
      <c r="B10" s="161"/>
      <c r="C10" s="161" t="s">
        <v>583</v>
      </c>
      <c r="D10" s="162" t="s">
        <v>584</v>
      </c>
      <c r="E10" s="161" t="s">
        <v>585</v>
      </c>
      <c r="F10" s="161" t="s">
        <v>586</v>
      </c>
    </row>
    <row r="11" spans="2:6">
      <c r="B11" s="163">
        <v>1</v>
      </c>
      <c r="C11" s="164" t="s">
        <v>629</v>
      </c>
      <c r="D11" s="169">
        <v>4.42</v>
      </c>
      <c r="E11" s="165"/>
      <c r="F11" s="163"/>
    </row>
    <row r="12" spans="2:6">
      <c r="B12" s="171">
        <v>2</v>
      </c>
      <c r="C12" s="164" t="s">
        <v>614</v>
      </c>
      <c r="D12" s="169">
        <v>2</v>
      </c>
      <c r="E12" s="170"/>
      <c r="F12" s="171"/>
    </row>
    <row r="13" spans="2:6">
      <c r="B13" s="171">
        <v>3</v>
      </c>
      <c r="C13" s="164" t="s">
        <v>630</v>
      </c>
      <c r="D13" s="169">
        <v>0.1</v>
      </c>
      <c r="E13" s="170"/>
      <c r="F13" s="171"/>
    </row>
    <row r="14" spans="2:6">
      <c r="B14" s="163">
        <v>4</v>
      </c>
      <c r="C14" s="164" t="s">
        <v>538</v>
      </c>
      <c r="D14" s="169">
        <v>22.407080000000001</v>
      </c>
      <c r="E14" s="165"/>
      <c r="F14" s="163" t="s">
        <v>628</v>
      </c>
    </row>
    <row r="15" spans="2:6">
      <c r="B15" s="166"/>
      <c r="C15" s="166" t="s">
        <v>539</v>
      </c>
      <c r="D15" s="253">
        <f>SUM(D11:D14)</f>
        <v>28.92708</v>
      </c>
      <c r="E15" s="166"/>
      <c r="F15" s="166"/>
    </row>
    <row r="16" spans="2:6">
      <c r="B16" s="159"/>
      <c r="C16" s="159"/>
      <c r="D16" s="167">
        <f>(ФО.1!D31+ФО.1!D34)</f>
        <v>3110893.1070699999</v>
      </c>
      <c r="E16" s="168">
        <f>D15-D16</f>
        <v>-3110864.1799900001</v>
      </c>
      <c r="F16" s="159"/>
    </row>
    <row r="17" spans="2:6">
      <c r="B17" s="159"/>
      <c r="C17" s="159"/>
      <c r="D17" s="168"/>
      <c r="E17" s="159"/>
      <c r="F17" s="159"/>
    </row>
    <row r="18" spans="2:6">
      <c r="B18" s="159"/>
      <c r="C18" s="312"/>
      <c r="D18" s="312"/>
      <c r="E18" s="312"/>
      <c r="F18" s="313"/>
    </row>
    <row r="19" spans="2:6">
      <c r="B19" s="159"/>
      <c r="C19" s="159" t="s">
        <v>587</v>
      </c>
      <c r="D19" s="168"/>
      <c r="E19" s="159"/>
      <c r="F19" s="251" t="s">
        <v>307</v>
      </c>
    </row>
    <row r="20" spans="2:6">
      <c r="B20" s="161"/>
      <c r="C20" s="161" t="s">
        <v>588</v>
      </c>
      <c r="D20" s="162" t="s">
        <v>584</v>
      </c>
      <c r="E20" s="161" t="s">
        <v>585</v>
      </c>
      <c r="F20" s="161" t="s">
        <v>586</v>
      </c>
    </row>
    <row r="21" spans="2:6">
      <c r="B21" s="163">
        <v>1</v>
      </c>
      <c r="C21" s="172" t="s">
        <v>631</v>
      </c>
      <c r="D21" s="173">
        <v>37420.790999999997</v>
      </c>
      <c r="E21" s="165"/>
      <c r="F21" s="163">
        <v>3397</v>
      </c>
    </row>
    <row r="22" spans="2:6">
      <c r="B22" s="163">
        <v>2</v>
      </c>
      <c r="C22" s="172" t="s">
        <v>589</v>
      </c>
      <c r="D22" s="173">
        <v>1933.6089999999999</v>
      </c>
      <c r="E22" s="165"/>
      <c r="F22" s="163">
        <v>3510</v>
      </c>
    </row>
    <row r="23" spans="2:6">
      <c r="B23" s="163">
        <v>3</v>
      </c>
      <c r="C23" s="172" t="s">
        <v>627</v>
      </c>
      <c r="D23" s="173">
        <v>501.315</v>
      </c>
      <c r="E23" s="165"/>
      <c r="F23" s="163">
        <v>3310</v>
      </c>
    </row>
    <row r="24" spans="2:6">
      <c r="B24" s="163">
        <v>4</v>
      </c>
      <c r="C24" s="172" t="s">
        <v>632</v>
      </c>
      <c r="D24" s="173">
        <v>3.9289999999999998</v>
      </c>
      <c r="E24" s="165"/>
      <c r="F24" s="163">
        <v>3310</v>
      </c>
    </row>
    <row r="25" spans="2:6">
      <c r="B25" s="163">
        <v>5</v>
      </c>
      <c r="C25" s="172" t="s">
        <v>614</v>
      </c>
      <c r="D25" s="173">
        <v>2</v>
      </c>
      <c r="E25" s="165"/>
      <c r="F25" s="163">
        <v>3310</v>
      </c>
    </row>
    <row r="26" spans="2:6">
      <c r="B26" s="163">
        <v>6</v>
      </c>
      <c r="C26" s="172" t="s">
        <v>590</v>
      </c>
      <c r="D26" s="173">
        <v>0.1</v>
      </c>
      <c r="E26" s="165"/>
      <c r="F26" s="163">
        <v>3510</v>
      </c>
    </row>
    <row r="27" spans="2:6">
      <c r="B27" s="163">
        <v>7</v>
      </c>
      <c r="C27" s="172" t="s">
        <v>538</v>
      </c>
      <c r="D27" s="173">
        <v>4.5209099999999998</v>
      </c>
      <c r="E27" s="170"/>
      <c r="F27" s="171"/>
    </row>
    <row r="28" spans="2:6">
      <c r="B28" s="174"/>
      <c r="C28" s="174" t="s">
        <v>539</v>
      </c>
      <c r="D28" s="252">
        <f>SUM(D21:D27)</f>
        <v>39866.264909999991</v>
      </c>
      <c r="E28" s="174"/>
      <c r="F28" s="174"/>
    </row>
    <row r="29" spans="2:6" s="175" customFormat="1">
      <c r="D29" s="176">
        <f>(ФО.1!D60+ФО.1!D64)</f>
        <v>378822.57118999999</v>
      </c>
      <c r="E29" s="168">
        <f>D28-D29</f>
        <v>-338956.30628000002</v>
      </c>
    </row>
    <row r="31" spans="2:6" ht="12" customHeight="1">
      <c r="C31" s="141" t="s">
        <v>578</v>
      </c>
      <c r="D31" s="233" t="str">
        <f>Реквизиты!B12</f>
        <v>Ембергенов Руслан Адилович</v>
      </c>
      <c r="E31" s="177"/>
      <c r="F31" s="177"/>
    </row>
    <row r="32" spans="2:6" ht="12" customHeight="1">
      <c r="C32" s="144" t="s">
        <v>305</v>
      </c>
      <c r="D32" s="178" t="s">
        <v>579</v>
      </c>
      <c r="E32" s="179"/>
      <c r="F32" s="145" t="s">
        <v>330</v>
      </c>
    </row>
    <row r="33" spans="3:6" ht="12" customHeight="1">
      <c r="C33" s="146" t="s">
        <v>580</v>
      </c>
      <c r="D33" s="232" t="str">
        <f>Реквизиты!B13</f>
        <v>Муканова Наталья Анатольевна</v>
      </c>
      <c r="E33" s="180"/>
      <c r="F33" s="142" t="s">
        <v>305</v>
      </c>
    </row>
    <row r="34" spans="3:6" ht="12" customHeight="1">
      <c r="C34" s="148" t="s">
        <v>305</v>
      </c>
      <c r="D34" s="178" t="s">
        <v>579</v>
      </c>
      <c r="E34" s="179"/>
      <c r="F34" s="145" t="s">
        <v>330</v>
      </c>
    </row>
    <row r="35" spans="3:6">
      <c r="C35" s="128" t="s">
        <v>331</v>
      </c>
      <c r="D35" s="181" t="s">
        <v>305</v>
      </c>
      <c r="E35" s="149" t="s">
        <v>305</v>
      </c>
      <c r="F35" s="149" t="s">
        <v>305</v>
      </c>
    </row>
  </sheetData>
  <mergeCells count="5">
    <mergeCell ref="B6:F6"/>
    <mergeCell ref="B7:F7"/>
    <mergeCell ref="C18:F18"/>
    <mergeCell ref="D1:F1"/>
    <mergeCell ref="D2:F2"/>
  </mergeCells>
  <pageMargins left="0.70866141732283472" right="0.70866141732283472" top="0.74803149606299213" bottom="0.74803149606299213" header="0.31496062992125984" footer="0.31496062992125984"/>
  <pageSetup paperSize="9" scale="95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G2" sqref="G2:G11"/>
    </sheetView>
  </sheetViews>
  <sheetFormatPr defaultRowHeight="15"/>
  <cols>
    <col min="7" max="7" width="10.140625" bestFit="1" customWidth="1"/>
    <col min="9" max="9" width="11.5703125" bestFit="1" customWidth="1"/>
  </cols>
  <sheetData>
    <row r="1" spans="1:9">
      <c r="G1">
        <v>2013</v>
      </c>
      <c r="I1">
        <v>2012</v>
      </c>
    </row>
    <row r="2" spans="1:9">
      <c r="A2" s="314" t="s">
        <v>124</v>
      </c>
      <c r="B2" s="314"/>
      <c r="C2" s="314"/>
      <c r="G2" s="266" t="e">
        <f>(#REF!+#REF!)/1000</f>
        <v>#REF!</v>
      </c>
      <c r="I2" s="266" t="e">
        <f>(#REF!+#REF!+#REF!)/1000</f>
        <v>#REF!</v>
      </c>
    </row>
    <row r="3" spans="1:9">
      <c r="A3" s="314" t="s">
        <v>180</v>
      </c>
      <c r="B3" s="314"/>
      <c r="G3" s="266" t="e">
        <f>(#REF!+#REF!+#REF!+#REF!+#REF!+#REF!)/1000</f>
        <v>#REF!</v>
      </c>
      <c r="I3" s="266" t="e">
        <f>(#REF!+#REF!+#REF!+#REF!+#REF!+#REF!)/1000</f>
        <v>#REF!</v>
      </c>
    </row>
    <row r="4" spans="1:9">
      <c r="A4" s="314" t="s">
        <v>178</v>
      </c>
      <c r="B4" s="314"/>
      <c r="C4" s="314"/>
      <c r="D4" s="314"/>
      <c r="G4" s="266" t="e">
        <f>(#REF!+#REF!+#REF!+#REF!+#REF!+#REF!)/1000</f>
        <v>#REF!</v>
      </c>
      <c r="I4" s="266" t="e">
        <f>(#REF!+#REF!+#REF!+#REF!+#REF!+#REF!)/1000</f>
        <v>#REF!</v>
      </c>
    </row>
    <row r="5" spans="1:9">
      <c r="A5" s="314" t="s">
        <v>184</v>
      </c>
      <c r="B5" s="314"/>
      <c r="G5" s="267">
        <v>454373</v>
      </c>
      <c r="I5" s="267">
        <v>151034</v>
      </c>
    </row>
    <row r="6" spans="1:9">
      <c r="A6" s="314" t="s">
        <v>648</v>
      </c>
      <c r="B6" s="314"/>
    </row>
    <row r="7" spans="1:9">
      <c r="A7" s="314" t="s">
        <v>181</v>
      </c>
      <c r="B7" s="314"/>
    </row>
    <row r="8" spans="1:9">
      <c r="A8" s="314" t="s">
        <v>649</v>
      </c>
      <c r="B8" s="314"/>
      <c r="C8" s="314"/>
      <c r="I8" s="266"/>
    </row>
    <row r="9" spans="1:9">
      <c r="A9" s="265" t="s">
        <v>650</v>
      </c>
      <c r="I9" s="267"/>
    </row>
    <row r="10" spans="1:9">
      <c r="A10" s="314" t="s">
        <v>651</v>
      </c>
      <c r="B10" s="314"/>
      <c r="G10" s="266" t="e">
        <f>(#REF!+#REF!+#REF!+#REF!+#REF!+#REF!)/1000</f>
        <v>#REF!</v>
      </c>
      <c r="I10" s="269" t="e">
        <f>(#REF!+#REF!+#REF!+#REF!+#REF!+#REF!)/1000</f>
        <v>#REF!</v>
      </c>
    </row>
    <row r="11" spans="1:9" ht="15.75" thickBot="1">
      <c r="A11" s="314" t="s">
        <v>652</v>
      </c>
      <c r="B11" s="314"/>
      <c r="C11" s="314"/>
      <c r="G11" s="268" t="e">
        <f>(#REF!+#REF!+#REF!+#REF!+#REF!+#REF!)/1000</f>
        <v>#REF!</v>
      </c>
      <c r="I11" s="266" t="e">
        <f>(#REF!+#REF!+#REF!+#REF!+#REF!+#REF!)/1000</f>
        <v>#REF!</v>
      </c>
    </row>
  </sheetData>
  <mergeCells count="9">
    <mergeCell ref="A8:C8"/>
    <mergeCell ref="A10:B10"/>
    <mergeCell ref="A11:C11"/>
    <mergeCell ref="A2:C2"/>
    <mergeCell ref="A3:B3"/>
    <mergeCell ref="A4:D4"/>
    <mergeCell ref="A5:B5"/>
    <mergeCell ref="A6:B6"/>
    <mergeCell ref="A7:B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56"/>
  <sheetViews>
    <sheetView topLeftCell="A187" workbookViewId="0">
      <selection activeCell="E226" sqref="E226:F226"/>
    </sheetView>
  </sheetViews>
  <sheetFormatPr defaultRowHeight="15"/>
  <cols>
    <col min="2" max="2" width="64.140625" customWidth="1"/>
    <col min="3" max="3" width="32" style="11" customWidth="1"/>
    <col min="4" max="4" width="11.28515625" style="205" customWidth="1"/>
    <col min="5" max="5" width="24.7109375" style="206" customWidth="1"/>
    <col min="6" max="6" width="25.42578125" style="257" customWidth="1"/>
    <col min="7" max="16384" width="9.140625" style="207"/>
  </cols>
  <sheetData>
    <row r="1" spans="1:6">
      <c r="A1" s="5" t="s">
        <v>77</v>
      </c>
      <c r="B1" s="5" t="s">
        <v>78</v>
      </c>
      <c r="D1" s="205" t="s">
        <v>601</v>
      </c>
      <c r="E1" s="202" t="s">
        <v>574</v>
      </c>
      <c r="F1" s="203" t="s">
        <v>575</v>
      </c>
    </row>
    <row r="2" spans="1:6">
      <c r="A2" s="7">
        <v>0</v>
      </c>
      <c r="B2" s="6" t="s">
        <v>79</v>
      </c>
    </row>
    <row r="3" spans="1:6">
      <c r="A3" s="9">
        <v>1000</v>
      </c>
      <c r="B3" s="8" t="s">
        <v>72</v>
      </c>
    </row>
    <row r="4" spans="1:6" ht="15" customHeight="1">
      <c r="A4" s="10">
        <v>1010</v>
      </c>
      <c r="B4" s="6" t="s">
        <v>80</v>
      </c>
      <c r="C4" s="11" t="s">
        <v>368</v>
      </c>
    </row>
    <row r="5" spans="1:6">
      <c r="A5" s="9">
        <v>1020</v>
      </c>
      <c r="B5" s="8" t="s">
        <v>81</v>
      </c>
    </row>
    <row r="6" spans="1:6">
      <c r="A6" s="10">
        <v>1021</v>
      </c>
      <c r="B6" s="6" t="s">
        <v>81</v>
      </c>
      <c r="C6" s="11" t="s">
        <v>368</v>
      </c>
    </row>
    <row r="7" spans="1:6">
      <c r="A7" s="10">
        <v>1022</v>
      </c>
      <c r="B7" s="6" t="s">
        <v>82</v>
      </c>
      <c r="C7" s="11" t="s">
        <v>368</v>
      </c>
    </row>
    <row r="8" spans="1:6">
      <c r="A8" s="10">
        <v>1030</v>
      </c>
      <c r="B8" s="6" t="s">
        <v>83</v>
      </c>
      <c r="C8" s="11" t="s">
        <v>368</v>
      </c>
    </row>
    <row r="9" spans="1:6">
      <c r="A9" s="57">
        <v>1040</v>
      </c>
      <c r="B9" s="58" t="s">
        <v>84</v>
      </c>
      <c r="C9" s="204" t="s">
        <v>368</v>
      </c>
    </row>
    <row r="10" spans="1:6">
      <c r="A10" s="55">
        <v>1041</v>
      </c>
      <c r="B10" s="56" t="s">
        <v>491</v>
      </c>
      <c r="C10" s="11" t="s">
        <v>368</v>
      </c>
    </row>
    <row r="11" spans="1:6">
      <c r="A11" s="10">
        <v>1050</v>
      </c>
      <c r="B11" s="6" t="s">
        <v>85</v>
      </c>
      <c r="C11" s="11" t="s">
        <v>368</v>
      </c>
    </row>
    <row r="12" spans="1:6">
      <c r="A12" s="10">
        <v>1060</v>
      </c>
      <c r="B12" s="6" t="s">
        <v>86</v>
      </c>
      <c r="C12" s="11" t="s">
        <v>368</v>
      </c>
    </row>
    <row r="13" spans="1:6">
      <c r="A13" s="9">
        <v>1100</v>
      </c>
      <c r="B13" s="8" t="s">
        <v>87</v>
      </c>
    </row>
    <row r="14" spans="1:6">
      <c r="A14" s="9">
        <v>1110</v>
      </c>
      <c r="B14" s="8" t="s">
        <v>88</v>
      </c>
      <c r="C14" s="11" t="s">
        <v>373</v>
      </c>
      <c r="E14" s="258" t="s">
        <v>603</v>
      </c>
      <c r="F14" s="258" t="s">
        <v>451</v>
      </c>
    </row>
    <row r="15" spans="1:6">
      <c r="A15" s="10">
        <v>1111</v>
      </c>
      <c r="B15" s="6" t="s">
        <v>88</v>
      </c>
      <c r="C15" s="11" t="s">
        <v>373</v>
      </c>
      <c r="E15" s="258" t="s">
        <v>603</v>
      </c>
      <c r="F15" s="258" t="s">
        <v>451</v>
      </c>
    </row>
    <row r="16" spans="1:6">
      <c r="A16" s="10">
        <v>1112</v>
      </c>
      <c r="B16" s="6" t="s">
        <v>88</v>
      </c>
      <c r="C16" s="11" t="s">
        <v>373</v>
      </c>
    </row>
    <row r="17" spans="1:6">
      <c r="A17" s="10">
        <v>1120</v>
      </c>
      <c r="B17" s="6" t="s">
        <v>89</v>
      </c>
      <c r="C17" s="11" t="s">
        <v>576</v>
      </c>
    </row>
    <row r="18" spans="1:6">
      <c r="A18" s="10">
        <v>1130</v>
      </c>
      <c r="B18" s="6" t="s">
        <v>90</v>
      </c>
      <c r="C18" s="11" t="s">
        <v>577</v>
      </c>
    </row>
    <row r="19" spans="1:6">
      <c r="A19" s="10">
        <v>1140</v>
      </c>
      <c r="B19" s="6" t="s">
        <v>91</v>
      </c>
      <c r="C19" s="11" t="s">
        <v>373</v>
      </c>
    </row>
    <row r="20" spans="1:6">
      <c r="A20" s="10">
        <v>1150</v>
      </c>
      <c r="B20" s="6" t="s">
        <v>92</v>
      </c>
      <c r="C20" s="11" t="s">
        <v>373</v>
      </c>
    </row>
    <row r="21" spans="1:6">
      <c r="A21" s="9">
        <v>1200</v>
      </c>
      <c r="B21" s="8" t="s">
        <v>93</v>
      </c>
    </row>
    <row r="22" spans="1:6">
      <c r="A22" s="57">
        <v>1210</v>
      </c>
      <c r="B22" s="58" t="s">
        <v>94</v>
      </c>
      <c r="C22" s="204" t="s">
        <v>374</v>
      </c>
      <c r="D22" s="205" t="s">
        <v>602</v>
      </c>
      <c r="E22" s="259" t="s">
        <v>437</v>
      </c>
      <c r="F22" s="259" t="s">
        <v>448</v>
      </c>
    </row>
    <row r="23" spans="1:6">
      <c r="A23" s="55">
        <v>1211</v>
      </c>
      <c r="B23" s="56" t="s">
        <v>94</v>
      </c>
      <c r="C23" s="11" t="s">
        <v>374</v>
      </c>
      <c r="D23" s="205" t="s">
        <v>602</v>
      </c>
      <c r="E23" s="259" t="s">
        <v>437</v>
      </c>
      <c r="F23" s="259" t="s">
        <v>448</v>
      </c>
    </row>
    <row r="24" spans="1:6">
      <c r="A24" s="10">
        <v>1220</v>
      </c>
      <c r="B24" s="6" t="s">
        <v>95</v>
      </c>
      <c r="C24" s="11" t="s">
        <v>374</v>
      </c>
      <c r="D24" s="205" t="s">
        <v>602</v>
      </c>
      <c r="E24" s="259" t="s">
        <v>438</v>
      </c>
      <c r="F24" s="259" t="s">
        <v>448</v>
      </c>
    </row>
    <row r="25" spans="1:6">
      <c r="A25" s="10">
        <v>1230</v>
      </c>
      <c r="B25" s="6" t="s">
        <v>96</v>
      </c>
      <c r="C25" s="11" t="s">
        <v>374</v>
      </c>
      <c r="D25" s="205" t="s">
        <v>602</v>
      </c>
      <c r="E25" s="259" t="s">
        <v>438</v>
      </c>
      <c r="F25" s="259" t="s">
        <v>448</v>
      </c>
    </row>
    <row r="26" spans="1:6">
      <c r="A26" s="10">
        <v>1240</v>
      </c>
      <c r="B26" s="6" t="s">
        <v>97</v>
      </c>
      <c r="C26" s="11" t="s">
        <v>374</v>
      </c>
      <c r="D26" s="205" t="s">
        <v>602</v>
      </c>
      <c r="E26" s="259" t="s">
        <v>438</v>
      </c>
      <c r="F26" s="259" t="s">
        <v>448</v>
      </c>
    </row>
    <row r="27" spans="1:6">
      <c r="A27" s="9">
        <v>1250</v>
      </c>
      <c r="B27" s="8" t="s">
        <v>98</v>
      </c>
      <c r="E27" s="259"/>
      <c r="F27" s="259"/>
    </row>
    <row r="28" spans="1:6">
      <c r="A28" s="10">
        <v>1251</v>
      </c>
      <c r="B28" s="6" t="s">
        <v>99</v>
      </c>
      <c r="C28" s="11" t="s">
        <v>374</v>
      </c>
      <c r="D28" s="205" t="s">
        <v>602</v>
      </c>
      <c r="E28" s="259" t="s">
        <v>442</v>
      </c>
      <c r="F28" s="259" t="s">
        <v>448</v>
      </c>
    </row>
    <row r="29" spans="1:6">
      <c r="A29" s="10">
        <v>1252</v>
      </c>
      <c r="B29" s="6" t="s">
        <v>100</v>
      </c>
      <c r="C29" s="11" t="s">
        <v>374</v>
      </c>
      <c r="D29" s="205" t="s">
        <v>602</v>
      </c>
      <c r="E29" s="259" t="s">
        <v>442</v>
      </c>
      <c r="F29" s="259" t="s">
        <v>448</v>
      </c>
    </row>
    <row r="30" spans="1:6">
      <c r="A30" s="10">
        <v>1253</v>
      </c>
      <c r="B30" s="6" t="s">
        <v>101</v>
      </c>
      <c r="C30" s="11" t="s">
        <v>374</v>
      </c>
      <c r="D30" s="205" t="s">
        <v>602</v>
      </c>
      <c r="E30" s="259" t="s">
        <v>442</v>
      </c>
      <c r="F30" s="259" t="s">
        <v>448</v>
      </c>
    </row>
    <row r="31" spans="1:6">
      <c r="A31" s="10">
        <v>1254</v>
      </c>
      <c r="B31" s="6" t="s">
        <v>102</v>
      </c>
      <c r="C31" s="11" t="s">
        <v>374</v>
      </c>
      <c r="D31" s="205" t="s">
        <v>602</v>
      </c>
      <c r="E31" s="259" t="s">
        <v>442</v>
      </c>
      <c r="F31" s="259" t="s">
        <v>448</v>
      </c>
    </row>
    <row r="32" spans="1:6">
      <c r="A32" s="10">
        <v>1260</v>
      </c>
      <c r="B32" s="6" t="s">
        <v>103</v>
      </c>
      <c r="C32" s="11" t="s">
        <v>374</v>
      </c>
      <c r="D32" s="205" t="s">
        <v>602</v>
      </c>
      <c r="E32" s="259" t="s">
        <v>437</v>
      </c>
      <c r="F32" s="259" t="s">
        <v>448</v>
      </c>
    </row>
    <row r="33" spans="1:6">
      <c r="A33" s="10">
        <v>1270</v>
      </c>
      <c r="B33" s="6" t="s">
        <v>104</v>
      </c>
      <c r="C33" s="11" t="s">
        <v>374</v>
      </c>
      <c r="D33" s="205" t="s">
        <v>602</v>
      </c>
      <c r="E33" s="259" t="s">
        <v>441</v>
      </c>
      <c r="F33" s="259" t="s">
        <v>448</v>
      </c>
    </row>
    <row r="34" spans="1:6">
      <c r="A34" s="9">
        <v>1280</v>
      </c>
      <c r="B34" s="8" t="s">
        <v>105</v>
      </c>
      <c r="E34" s="259"/>
      <c r="F34" s="259"/>
    </row>
    <row r="35" spans="1:6">
      <c r="A35" s="10">
        <v>1281</v>
      </c>
      <c r="B35" s="6" t="s">
        <v>106</v>
      </c>
      <c r="C35" s="11" t="s">
        <v>374</v>
      </c>
      <c r="D35" s="205" t="s">
        <v>602</v>
      </c>
      <c r="E35" s="259" t="s">
        <v>442</v>
      </c>
      <c r="F35" s="259" t="s">
        <v>448</v>
      </c>
    </row>
    <row r="36" spans="1:6">
      <c r="A36" s="10">
        <v>1282</v>
      </c>
      <c r="B36" s="6" t="s">
        <v>107</v>
      </c>
      <c r="C36" s="11" t="s">
        <v>374</v>
      </c>
      <c r="D36" s="205" t="s">
        <v>602</v>
      </c>
      <c r="E36" s="259" t="s">
        <v>442</v>
      </c>
      <c r="F36" s="259" t="s">
        <v>448</v>
      </c>
    </row>
    <row r="37" spans="1:6">
      <c r="A37" s="10">
        <v>1283</v>
      </c>
      <c r="B37" s="6" t="s">
        <v>108</v>
      </c>
      <c r="C37" s="11" t="s">
        <v>374</v>
      </c>
      <c r="D37" s="205" t="s">
        <v>602</v>
      </c>
      <c r="E37" s="259" t="s">
        <v>442</v>
      </c>
      <c r="F37" s="259" t="s">
        <v>448</v>
      </c>
    </row>
    <row r="38" spans="1:6">
      <c r="A38" s="10">
        <v>1284</v>
      </c>
      <c r="B38" s="6" t="s">
        <v>105</v>
      </c>
      <c r="C38" s="11" t="s">
        <v>374</v>
      </c>
      <c r="D38" s="205" t="s">
        <v>602</v>
      </c>
      <c r="E38" s="259" t="s">
        <v>442</v>
      </c>
      <c r="F38" s="259" t="s">
        <v>448</v>
      </c>
    </row>
    <row r="39" spans="1:6">
      <c r="A39" s="10">
        <v>1290</v>
      </c>
      <c r="B39" s="6" t="s">
        <v>109</v>
      </c>
      <c r="C39" s="11" t="s">
        <v>374</v>
      </c>
      <c r="D39" s="205" t="s">
        <v>602</v>
      </c>
      <c r="E39" s="259" t="s">
        <v>442</v>
      </c>
      <c r="F39" s="259" t="s">
        <v>448</v>
      </c>
    </row>
    <row r="40" spans="1:6">
      <c r="A40" s="9">
        <v>1300</v>
      </c>
      <c r="B40" s="8" t="s">
        <v>110</v>
      </c>
    </row>
    <row r="41" spans="1:6">
      <c r="A41" s="57">
        <v>1310</v>
      </c>
      <c r="B41" s="58" t="s">
        <v>111</v>
      </c>
      <c r="C41" s="204"/>
    </row>
    <row r="42" spans="1:6">
      <c r="A42" s="262">
        <v>1310</v>
      </c>
      <c r="B42" s="263" t="s">
        <v>111</v>
      </c>
      <c r="C42" s="11" t="s">
        <v>110</v>
      </c>
    </row>
    <row r="43" spans="1:6">
      <c r="A43" s="55">
        <v>1311</v>
      </c>
      <c r="B43" s="56" t="s">
        <v>111</v>
      </c>
      <c r="C43" s="11" t="s">
        <v>110</v>
      </c>
    </row>
    <row r="44" spans="1:6">
      <c r="A44" s="260">
        <v>1312</v>
      </c>
      <c r="B44" s="261" t="s">
        <v>494</v>
      </c>
      <c r="C44" s="11" t="s">
        <v>110</v>
      </c>
    </row>
    <row r="45" spans="1:6">
      <c r="A45" s="55">
        <v>1313</v>
      </c>
      <c r="B45" s="56" t="s">
        <v>492</v>
      </c>
      <c r="C45" s="11" t="s">
        <v>110</v>
      </c>
    </row>
    <row r="46" spans="1:6">
      <c r="A46" s="55">
        <v>1316</v>
      </c>
      <c r="B46" s="56" t="s">
        <v>493</v>
      </c>
      <c r="C46" s="11" t="s">
        <v>110</v>
      </c>
    </row>
    <row r="47" spans="1:6">
      <c r="A47" s="55">
        <v>1318</v>
      </c>
      <c r="B47" s="56" t="s">
        <v>494</v>
      </c>
      <c r="C47" s="11" t="s">
        <v>110</v>
      </c>
    </row>
    <row r="48" spans="1:6">
      <c r="A48" s="55">
        <v>1321</v>
      </c>
      <c r="B48" s="56" t="s">
        <v>112</v>
      </c>
      <c r="C48" s="11" t="s">
        <v>110</v>
      </c>
    </row>
    <row r="49" spans="1:6">
      <c r="A49" s="260">
        <v>1330</v>
      </c>
      <c r="B49" s="261" t="s">
        <v>113</v>
      </c>
      <c r="C49" s="11" t="s">
        <v>110</v>
      </c>
    </row>
    <row r="50" spans="1:6">
      <c r="A50" s="55">
        <v>1331</v>
      </c>
      <c r="B50" s="56" t="s">
        <v>495</v>
      </c>
      <c r="C50" s="11" t="s">
        <v>110</v>
      </c>
    </row>
    <row r="51" spans="1:6">
      <c r="A51" s="10">
        <v>1320</v>
      </c>
      <c r="B51" s="6" t="s">
        <v>112</v>
      </c>
      <c r="C51" s="11" t="s">
        <v>110</v>
      </c>
    </row>
    <row r="52" spans="1:6">
      <c r="A52" s="10">
        <v>1330</v>
      </c>
      <c r="B52" s="6" t="s">
        <v>113</v>
      </c>
      <c r="C52" s="11" t="s">
        <v>110</v>
      </c>
    </row>
    <row r="53" spans="1:6">
      <c r="A53" s="9">
        <v>1340</v>
      </c>
      <c r="B53" s="8" t="s">
        <v>114</v>
      </c>
    </row>
    <row r="54" spans="1:6">
      <c r="A54" s="10">
        <v>1341</v>
      </c>
      <c r="B54" s="6" t="s">
        <v>115</v>
      </c>
      <c r="C54" s="11" t="s">
        <v>110</v>
      </c>
    </row>
    <row r="55" spans="1:6">
      <c r="A55" s="10">
        <v>1342</v>
      </c>
      <c r="B55" s="6" t="s">
        <v>116</v>
      </c>
      <c r="C55" s="11" t="s">
        <v>110</v>
      </c>
    </row>
    <row r="56" spans="1:6">
      <c r="A56" s="10">
        <v>1343</v>
      </c>
      <c r="B56" s="6" t="s">
        <v>117</v>
      </c>
      <c r="C56" s="11" t="s">
        <v>110</v>
      </c>
    </row>
    <row r="57" spans="1:6">
      <c r="A57" s="9">
        <v>1350</v>
      </c>
      <c r="B57" s="8" t="s">
        <v>118</v>
      </c>
      <c r="C57" s="11" t="s">
        <v>110</v>
      </c>
    </row>
    <row r="58" spans="1:6">
      <c r="A58" s="10">
        <v>1351</v>
      </c>
      <c r="B58" s="6" t="s">
        <v>119</v>
      </c>
      <c r="C58" s="11" t="s">
        <v>110</v>
      </c>
    </row>
    <row r="59" spans="1:6">
      <c r="A59" s="9">
        <v>1360</v>
      </c>
      <c r="B59" s="8" t="s">
        <v>120</v>
      </c>
    </row>
    <row r="60" spans="1:6">
      <c r="A60" s="10">
        <v>1361</v>
      </c>
      <c r="B60" s="6" t="s">
        <v>121</v>
      </c>
      <c r="C60" s="11" t="s">
        <v>110</v>
      </c>
    </row>
    <row r="61" spans="1:6">
      <c r="A61" s="10">
        <v>1362</v>
      </c>
      <c r="B61" s="6" t="s">
        <v>122</v>
      </c>
      <c r="C61" s="11" t="s">
        <v>110</v>
      </c>
    </row>
    <row r="62" spans="1:6">
      <c r="A62" s="10">
        <v>1363</v>
      </c>
      <c r="B62" s="6" t="s">
        <v>123</v>
      </c>
      <c r="C62" s="11" t="s">
        <v>110</v>
      </c>
    </row>
    <row r="63" spans="1:6">
      <c r="A63" s="9">
        <v>1400</v>
      </c>
      <c r="B63" s="8" t="s">
        <v>11</v>
      </c>
      <c r="E63" s="259"/>
      <c r="F63" s="259"/>
    </row>
    <row r="64" spans="1:6">
      <c r="A64" s="10">
        <v>1410</v>
      </c>
      <c r="B64" s="6" t="s">
        <v>74</v>
      </c>
      <c r="C64" s="11" t="s">
        <v>314</v>
      </c>
      <c r="D64" s="205" t="s">
        <v>602</v>
      </c>
      <c r="E64" s="259" t="s">
        <v>442</v>
      </c>
      <c r="F64" s="259" t="s">
        <v>447</v>
      </c>
    </row>
    <row r="65" spans="1:6">
      <c r="A65" s="10">
        <v>1420</v>
      </c>
      <c r="B65" s="6" t="s">
        <v>124</v>
      </c>
      <c r="C65" s="11" t="s">
        <v>13</v>
      </c>
      <c r="D65" s="205" t="s">
        <v>602</v>
      </c>
      <c r="E65" s="259" t="s">
        <v>442</v>
      </c>
      <c r="F65" s="259" t="s">
        <v>448</v>
      </c>
    </row>
    <row r="66" spans="1:6">
      <c r="A66" s="10">
        <v>1430</v>
      </c>
      <c r="B66" s="6" t="s">
        <v>125</v>
      </c>
      <c r="C66" s="11" t="s">
        <v>13</v>
      </c>
      <c r="D66" s="205" t="s">
        <v>602</v>
      </c>
      <c r="E66" s="259" t="s">
        <v>442</v>
      </c>
      <c r="F66" s="259" t="s">
        <v>448</v>
      </c>
    </row>
    <row r="67" spans="1:6">
      <c r="A67" s="9">
        <v>1500</v>
      </c>
      <c r="B67" s="8" t="s">
        <v>126</v>
      </c>
    </row>
    <row r="68" spans="1:6">
      <c r="A68" s="10">
        <v>1510</v>
      </c>
      <c r="B68" s="6" t="s">
        <v>126</v>
      </c>
      <c r="C68" s="11" t="s">
        <v>369</v>
      </c>
    </row>
    <row r="69" spans="1:6">
      <c r="A69" s="10">
        <v>1520</v>
      </c>
      <c r="B69" s="6" t="s">
        <v>127</v>
      </c>
      <c r="C69" s="11" t="s">
        <v>369</v>
      </c>
    </row>
    <row r="70" spans="1:6">
      <c r="A70" s="9">
        <v>1600</v>
      </c>
      <c r="B70" s="8" t="s">
        <v>13</v>
      </c>
    </row>
    <row r="71" spans="1:6">
      <c r="A71" s="57">
        <v>1610</v>
      </c>
      <c r="B71" s="58" t="s">
        <v>128</v>
      </c>
      <c r="C71" s="204" t="s">
        <v>13</v>
      </c>
      <c r="D71" s="205" t="s">
        <v>602</v>
      </c>
      <c r="E71" s="259" t="s">
        <v>442</v>
      </c>
      <c r="F71" s="259" t="s">
        <v>444</v>
      </c>
    </row>
    <row r="72" spans="1:6">
      <c r="A72" s="55">
        <v>1611</v>
      </c>
      <c r="B72" s="56" t="s">
        <v>496</v>
      </c>
      <c r="C72" s="11" t="s">
        <v>13</v>
      </c>
      <c r="D72" s="205" t="s">
        <v>602</v>
      </c>
      <c r="E72" s="259" t="s">
        <v>442</v>
      </c>
      <c r="F72" s="259" t="s">
        <v>444</v>
      </c>
    </row>
    <row r="73" spans="1:6">
      <c r="A73" s="55">
        <v>1612</v>
      </c>
      <c r="B73" s="56" t="s">
        <v>497</v>
      </c>
      <c r="C73" s="11" t="s">
        <v>13</v>
      </c>
      <c r="D73" s="205" t="s">
        <v>602</v>
      </c>
      <c r="E73" s="259" t="s">
        <v>442</v>
      </c>
      <c r="F73" s="259" t="s">
        <v>444</v>
      </c>
    </row>
    <row r="74" spans="1:6">
      <c r="A74" s="57">
        <v>1620</v>
      </c>
      <c r="B74" s="58" t="s">
        <v>129</v>
      </c>
      <c r="C74" s="204" t="s">
        <v>13</v>
      </c>
      <c r="D74" s="205" t="s">
        <v>602</v>
      </c>
      <c r="E74" s="259" t="s">
        <v>442</v>
      </c>
      <c r="F74" s="259" t="s">
        <v>448</v>
      </c>
    </row>
    <row r="75" spans="1:6">
      <c r="A75" s="55">
        <v>1621</v>
      </c>
      <c r="B75" s="56" t="s">
        <v>498</v>
      </c>
      <c r="C75" s="11" t="s">
        <v>13</v>
      </c>
      <c r="D75" s="205" t="s">
        <v>602</v>
      </c>
      <c r="E75" s="259" t="s">
        <v>442</v>
      </c>
      <c r="F75" s="259" t="s">
        <v>448</v>
      </c>
    </row>
    <row r="76" spans="1:6">
      <c r="A76" s="55">
        <v>1622</v>
      </c>
      <c r="B76" s="56" t="s">
        <v>499</v>
      </c>
      <c r="C76" s="11" t="s">
        <v>13</v>
      </c>
      <c r="D76" s="205" t="s">
        <v>602</v>
      </c>
      <c r="E76" s="259" t="s">
        <v>440</v>
      </c>
      <c r="F76" s="259" t="s">
        <v>448</v>
      </c>
    </row>
    <row r="77" spans="1:6">
      <c r="A77" s="55">
        <v>1623</v>
      </c>
      <c r="B77" s="56" t="s">
        <v>500</v>
      </c>
      <c r="C77" s="11" t="s">
        <v>13</v>
      </c>
      <c r="D77" s="205" t="s">
        <v>602</v>
      </c>
      <c r="E77" s="259" t="s">
        <v>440</v>
      </c>
      <c r="F77" s="259" t="s">
        <v>448</v>
      </c>
    </row>
    <row r="78" spans="1:6">
      <c r="A78" s="55">
        <v>1625</v>
      </c>
      <c r="B78" s="56" t="s">
        <v>501</v>
      </c>
      <c r="C78" s="11" t="s">
        <v>13</v>
      </c>
      <c r="D78" s="205" t="s">
        <v>602</v>
      </c>
      <c r="E78" s="259" t="s">
        <v>440</v>
      </c>
      <c r="F78" s="259" t="s">
        <v>448</v>
      </c>
    </row>
    <row r="79" spans="1:6">
      <c r="A79" s="55">
        <v>1626</v>
      </c>
      <c r="B79" s="56" t="s">
        <v>502</v>
      </c>
      <c r="C79" s="11" t="s">
        <v>13</v>
      </c>
      <c r="D79" s="205" t="s">
        <v>602</v>
      </c>
      <c r="E79" s="259" t="s">
        <v>442</v>
      </c>
      <c r="F79" s="259" t="s">
        <v>448</v>
      </c>
    </row>
    <row r="80" spans="1:6">
      <c r="A80" s="55">
        <v>1627</v>
      </c>
      <c r="B80" s="56" t="s">
        <v>503</v>
      </c>
      <c r="C80" s="11" t="s">
        <v>13</v>
      </c>
      <c r="D80" s="205" t="s">
        <v>602</v>
      </c>
      <c r="E80" s="259" t="s">
        <v>442</v>
      </c>
      <c r="F80" s="259" t="s">
        <v>448</v>
      </c>
    </row>
    <row r="81" spans="1:6">
      <c r="A81" s="55">
        <v>1628</v>
      </c>
      <c r="B81" s="56" t="s">
        <v>504</v>
      </c>
      <c r="C81" s="11" t="s">
        <v>13</v>
      </c>
      <c r="D81" s="205" t="s">
        <v>602</v>
      </c>
      <c r="E81" s="259" t="s">
        <v>442</v>
      </c>
      <c r="F81" s="259" t="s">
        <v>448</v>
      </c>
    </row>
    <row r="82" spans="1:6">
      <c r="A82" s="10">
        <v>1630</v>
      </c>
      <c r="B82" s="6" t="s">
        <v>13</v>
      </c>
      <c r="C82" s="11" t="s">
        <v>13</v>
      </c>
      <c r="D82" s="205" t="s">
        <v>602</v>
      </c>
      <c r="E82" s="259" t="s">
        <v>442</v>
      </c>
      <c r="F82" s="259" t="s">
        <v>448</v>
      </c>
    </row>
    <row r="83" spans="1:6">
      <c r="A83" s="9">
        <v>2000</v>
      </c>
      <c r="B83" s="8" t="s">
        <v>17</v>
      </c>
    </row>
    <row r="84" spans="1:6">
      <c r="A84" s="9">
        <v>2010</v>
      </c>
      <c r="B84" s="8" t="s">
        <v>130</v>
      </c>
    </row>
    <row r="85" spans="1:6">
      <c r="A85" s="10">
        <v>2011</v>
      </c>
      <c r="B85" s="6" t="s">
        <v>130</v>
      </c>
      <c r="C85" s="11" t="s">
        <v>380</v>
      </c>
      <c r="D85" s="205" t="s">
        <v>607</v>
      </c>
      <c r="E85" s="259" t="s">
        <v>603</v>
      </c>
      <c r="F85" s="259" t="s">
        <v>451</v>
      </c>
    </row>
    <row r="86" spans="1:6">
      <c r="A86" s="10">
        <v>2012</v>
      </c>
      <c r="B86" s="6" t="s">
        <v>131</v>
      </c>
      <c r="C86" s="11" t="s">
        <v>380</v>
      </c>
      <c r="D86" s="205" t="s">
        <v>607</v>
      </c>
      <c r="E86" s="259" t="s">
        <v>603</v>
      </c>
      <c r="F86" s="259" t="s">
        <v>451</v>
      </c>
    </row>
    <row r="87" spans="1:6">
      <c r="A87" s="10">
        <v>2020</v>
      </c>
      <c r="B87" s="6" t="s">
        <v>132</v>
      </c>
      <c r="C87" s="11" t="s">
        <v>372</v>
      </c>
    </row>
    <row r="88" spans="1:6">
      <c r="A88" s="10">
        <v>2030</v>
      </c>
      <c r="B88" s="6" t="s">
        <v>133</v>
      </c>
      <c r="C88" s="11" t="s">
        <v>369</v>
      </c>
    </row>
    <row r="89" spans="1:6">
      <c r="A89" s="57">
        <v>2040</v>
      </c>
      <c r="B89" s="58" t="s">
        <v>134</v>
      </c>
    </row>
    <row r="90" spans="1:6">
      <c r="A90" s="55">
        <v>2041</v>
      </c>
      <c r="B90" s="56" t="s">
        <v>17</v>
      </c>
      <c r="C90" s="11" t="s">
        <v>369</v>
      </c>
      <c r="D90" s="205" t="s">
        <v>607</v>
      </c>
      <c r="E90" s="259" t="s">
        <v>603</v>
      </c>
      <c r="F90" s="259" t="s">
        <v>451</v>
      </c>
    </row>
    <row r="91" spans="1:6">
      <c r="A91" s="9">
        <v>2100</v>
      </c>
      <c r="B91" s="8" t="s">
        <v>15</v>
      </c>
    </row>
    <row r="92" spans="1:6">
      <c r="A92" s="10">
        <v>2110</v>
      </c>
      <c r="B92" s="6" t="s">
        <v>135</v>
      </c>
      <c r="C92" s="11" t="s">
        <v>381</v>
      </c>
      <c r="D92" s="205" t="s">
        <v>602</v>
      </c>
      <c r="E92" s="259" t="s">
        <v>437</v>
      </c>
      <c r="F92" s="259" t="s">
        <v>448</v>
      </c>
    </row>
    <row r="93" spans="1:6">
      <c r="A93" s="10">
        <v>2120</v>
      </c>
      <c r="B93" s="6" t="s">
        <v>136</v>
      </c>
      <c r="C93" s="11" t="s">
        <v>381</v>
      </c>
    </row>
    <row r="94" spans="1:6">
      <c r="A94" s="10">
        <v>2130</v>
      </c>
      <c r="B94" s="6" t="s">
        <v>137</v>
      </c>
      <c r="C94" s="11" t="s">
        <v>381</v>
      </c>
    </row>
    <row r="95" spans="1:6">
      <c r="A95" s="10">
        <v>2140</v>
      </c>
      <c r="B95" s="6" t="s">
        <v>138</v>
      </c>
      <c r="C95" s="11" t="s">
        <v>381</v>
      </c>
    </row>
    <row r="96" spans="1:6">
      <c r="A96" s="9">
        <v>2150</v>
      </c>
      <c r="B96" s="8" t="s">
        <v>139</v>
      </c>
    </row>
    <row r="97" spans="1:6">
      <c r="A97" s="10">
        <v>2151</v>
      </c>
      <c r="B97" s="6" t="s">
        <v>140</v>
      </c>
      <c r="C97" s="11" t="s">
        <v>381</v>
      </c>
    </row>
    <row r="98" spans="1:6">
      <c r="A98" s="10">
        <v>2152</v>
      </c>
      <c r="B98" s="6" t="s">
        <v>100</v>
      </c>
      <c r="C98" s="11" t="s">
        <v>381</v>
      </c>
    </row>
    <row r="99" spans="1:6">
      <c r="A99" s="10">
        <v>2153</v>
      </c>
      <c r="B99" s="6" t="s">
        <v>141</v>
      </c>
      <c r="C99" s="11" t="s">
        <v>381</v>
      </c>
    </row>
    <row r="100" spans="1:6">
      <c r="A100" s="10">
        <v>2154</v>
      </c>
      <c r="B100" s="6" t="s">
        <v>142</v>
      </c>
      <c r="C100" s="11" t="s">
        <v>381</v>
      </c>
    </row>
    <row r="101" spans="1:6">
      <c r="A101" s="10">
        <v>2160</v>
      </c>
      <c r="B101" s="6" t="s">
        <v>143</v>
      </c>
      <c r="C101" s="11" t="s">
        <v>381</v>
      </c>
    </row>
    <row r="102" spans="1:6">
      <c r="A102" s="10">
        <v>2170</v>
      </c>
      <c r="B102" s="6" t="s">
        <v>144</v>
      </c>
      <c r="C102" s="11" t="s">
        <v>381</v>
      </c>
    </row>
    <row r="103" spans="1:6">
      <c r="A103" s="9">
        <v>2180</v>
      </c>
      <c r="B103" s="8" t="s">
        <v>145</v>
      </c>
    </row>
    <row r="104" spans="1:6">
      <c r="A104" s="10">
        <v>2181</v>
      </c>
      <c r="B104" s="6" t="s">
        <v>106</v>
      </c>
      <c r="C104" s="11" t="s">
        <v>381</v>
      </c>
      <c r="D104" s="205" t="s">
        <v>602</v>
      </c>
      <c r="E104" s="259" t="s">
        <v>437</v>
      </c>
      <c r="F104" s="259" t="s">
        <v>448</v>
      </c>
    </row>
    <row r="105" spans="1:6">
      <c r="A105" s="10">
        <v>2182</v>
      </c>
      <c r="B105" s="6" t="s">
        <v>146</v>
      </c>
      <c r="C105" s="11" t="s">
        <v>381</v>
      </c>
      <c r="D105" s="205" t="s">
        <v>602</v>
      </c>
      <c r="E105" s="259" t="s">
        <v>437</v>
      </c>
      <c r="F105" s="259" t="s">
        <v>448</v>
      </c>
    </row>
    <row r="106" spans="1:6">
      <c r="A106" s="10">
        <v>2183</v>
      </c>
      <c r="B106" s="6" t="s">
        <v>108</v>
      </c>
      <c r="C106" s="11" t="s">
        <v>381</v>
      </c>
      <c r="D106" s="205" t="s">
        <v>602</v>
      </c>
      <c r="E106" s="259" t="s">
        <v>437</v>
      </c>
      <c r="F106" s="259" t="s">
        <v>448</v>
      </c>
    </row>
    <row r="107" spans="1:6">
      <c r="A107" s="10">
        <v>2184</v>
      </c>
      <c r="B107" s="6" t="s">
        <v>145</v>
      </c>
      <c r="C107" s="11" t="s">
        <v>381</v>
      </c>
      <c r="D107" s="205" t="s">
        <v>602</v>
      </c>
      <c r="E107" s="259" t="s">
        <v>437</v>
      </c>
      <c r="F107" s="259" t="s">
        <v>448</v>
      </c>
    </row>
    <row r="108" spans="1:6">
      <c r="A108" s="9">
        <v>2200</v>
      </c>
      <c r="B108" s="8" t="s">
        <v>147</v>
      </c>
    </row>
    <row r="109" spans="1:6">
      <c r="A109" s="10">
        <v>2210</v>
      </c>
      <c r="B109" s="6" t="s">
        <v>148</v>
      </c>
      <c r="C109" s="11" t="s">
        <v>148</v>
      </c>
      <c r="D109" s="205" t="s">
        <v>606</v>
      </c>
      <c r="E109" s="258" t="s">
        <v>449</v>
      </c>
      <c r="F109" s="258" t="s">
        <v>450</v>
      </c>
    </row>
    <row r="110" spans="1:6">
      <c r="A110" s="9">
        <v>2300</v>
      </c>
      <c r="B110" s="8" t="s">
        <v>149</v>
      </c>
    </row>
    <row r="111" spans="1:6">
      <c r="A111" s="10">
        <v>2310</v>
      </c>
      <c r="B111" s="6" t="s">
        <v>149</v>
      </c>
      <c r="C111" s="11" t="s">
        <v>19</v>
      </c>
    </row>
    <row r="112" spans="1:6">
      <c r="A112" s="10">
        <v>2320</v>
      </c>
      <c r="B112" s="6" t="s">
        <v>150</v>
      </c>
      <c r="C112" s="11" t="s">
        <v>19</v>
      </c>
    </row>
    <row r="113" spans="1:3">
      <c r="A113" s="10">
        <v>2330</v>
      </c>
      <c r="B113" s="6" t="s">
        <v>151</v>
      </c>
      <c r="C113" s="11" t="s">
        <v>19</v>
      </c>
    </row>
    <row r="114" spans="1:3">
      <c r="A114" s="9">
        <v>2400</v>
      </c>
      <c r="B114" s="8" t="s">
        <v>21</v>
      </c>
    </row>
    <row r="115" spans="1:3">
      <c r="A115" s="57">
        <v>2410</v>
      </c>
      <c r="B115" s="58" t="s">
        <v>21</v>
      </c>
      <c r="C115" s="204" t="s">
        <v>21</v>
      </c>
    </row>
    <row r="116" spans="1:3">
      <c r="A116" s="55">
        <v>2412</v>
      </c>
      <c r="B116" s="56" t="s">
        <v>505</v>
      </c>
      <c r="C116" s="11" t="s">
        <v>21</v>
      </c>
    </row>
    <row r="117" spans="1:3">
      <c r="A117" s="55">
        <v>2413</v>
      </c>
      <c r="B117" s="56" t="s">
        <v>506</v>
      </c>
      <c r="C117" s="11" t="s">
        <v>21</v>
      </c>
    </row>
    <row r="118" spans="1:3">
      <c r="A118" s="55">
        <v>2414</v>
      </c>
      <c r="B118" s="56" t="s">
        <v>507</v>
      </c>
      <c r="C118" s="11" t="s">
        <v>21</v>
      </c>
    </row>
    <row r="119" spans="1:3" ht="24">
      <c r="A119" s="55">
        <v>2415</v>
      </c>
      <c r="B119" s="56" t="s">
        <v>508</v>
      </c>
      <c r="C119" s="11" t="s">
        <v>21</v>
      </c>
    </row>
    <row r="120" spans="1:3">
      <c r="A120" s="55">
        <v>2416</v>
      </c>
      <c r="B120" s="56" t="s">
        <v>509</v>
      </c>
      <c r="C120" s="11" t="s">
        <v>21</v>
      </c>
    </row>
    <row r="121" spans="1:3">
      <c r="A121" s="55">
        <v>2417</v>
      </c>
      <c r="B121" s="56" t="s">
        <v>510</v>
      </c>
      <c r="C121" s="11" t="s">
        <v>21</v>
      </c>
    </row>
    <row r="122" spans="1:3">
      <c r="A122" s="57">
        <v>2420</v>
      </c>
      <c r="B122" s="58" t="s">
        <v>152</v>
      </c>
      <c r="C122" s="204" t="s">
        <v>21</v>
      </c>
    </row>
    <row r="123" spans="1:3">
      <c r="A123" s="55">
        <v>2421</v>
      </c>
      <c r="B123" s="56" t="s">
        <v>511</v>
      </c>
      <c r="C123" s="11" t="s">
        <v>21</v>
      </c>
    </row>
    <row r="124" spans="1:3">
      <c r="A124" s="55">
        <v>2422</v>
      </c>
      <c r="B124" s="56" t="s">
        <v>512</v>
      </c>
      <c r="C124" s="11" t="s">
        <v>21</v>
      </c>
    </row>
    <row r="125" spans="1:3">
      <c r="A125" s="55">
        <v>2423</v>
      </c>
      <c r="B125" s="56" t="s">
        <v>513</v>
      </c>
      <c r="C125" s="11" t="s">
        <v>21</v>
      </c>
    </row>
    <row r="126" spans="1:3">
      <c r="A126" s="55">
        <v>2424</v>
      </c>
      <c r="B126" s="56" t="s">
        <v>514</v>
      </c>
      <c r="C126" s="11" t="s">
        <v>21</v>
      </c>
    </row>
    <row r="127" spans="1:3">
      <c r="A127" s="55">
        <v>2425</v>
      </c>
      <c r="B127" s="56" t="s">
        <v>515</v>
      </c>
      <c r="C127" s="11" t="s">
        <v>21</v>
      </c>
    </row>
    <row r="128" spans="1:3">
      <c r="A128" s="55">
        <v>2426</v>
      </c>
      <c r="B128" s="56" t="s">
        <v>516</v>
      </c>
      <c r="C128" s="11" t="s">
        <v>21</v>
      </c>
    </row>
    <row r="129" spans="1:3">
      <c r="A129" s="10">
        <v>2430</v>
      </c>
      <c r="B129" s="6" t="s">
        <v>153</v>
      </c>
      <c r="C129" s="11" t="s">
        <v>21</v>
      </c>
    </row>
    <row r="130" spans="1:3">
      <c r="A130" s="9">
        <v>2500</v>
      </c>
      <c r="B130" s="8" t="s">
        <v>154</v>
      </c>
    </row>
    <row r="131" spans="1:3">
      <c r="A131" s="10">
        <v>2510</v>
      </c>
      <c r="B131" s="6" t="s">
        <v>155</v>
      </c>
      <c r="C131" s="11" t="s">
        <v>154</v>
      </c>
    </row>
    <row r="132" spans="1:3">
      <c r="A132" s="10">
        <v>2520</v>
      </c>
      <c r="B132" s="6" t="s">
        <v>156</v>
      </c>
      <c r="C132" s="11" t="s">
        <v>154</v>
      </c>
    </row>
    <row r="133" spans="1:3">
      <c r="A133" s="9">
        <v>2600</v>
      </c>
      <c r="B133" s="8" t="s">
        <v>157</v>
      </c>
    </row>
    <row r="134" spans="1:3">
      <c r="A134" s="10">
        <v>2610</v>
      </c>
      <c r="B134" s="6" t="s">
        <v>157</v>
      </c>
      <c r="C134" s="11" t="s">
        <v>157</v>
      </c>
    </row>
    <row r="135" spans="1:3">
      <c r="A135" s="10">
        <v>2620</v>
      </c>
      <c r="B135" s="6" t="s">
        <v>158</v>
      </c>
      <c r="C135" s="11" t="s">
        <v>157</v>
      </c>
    </row>
    <row r="136" spans="1:3">
      <c r="A136" s="10">
        <v>2630</v>
      </c>
      <c r="B136" s="6" t="s">
        <v>159</v>
      </c>
      <c r="C136" s="11" t="s">
        <v>157</v>
      </c>
    </row>
    <row r="137" spans="1:3">
      <c r="A137" s="9">
        <v>2700</v>
      </c>
      <c r="B137" s="8" t="s">
        <v>75</v>
      </c>
    </row>
    <row r="138" spans="1:3">
      <c r="A138" s="10">
        <v>2710</v>
      </c>
      <c r="B138" s="6" t="s">
        <v>27</v>
      </c>
      <c r="C138" s="11" t="s">
        <v>339</v>
      </c>
    </row>
    <row r="139" spans="1:3">
      <c r="A139" s="10">
        <v>2720</v>
      </c>
      <c r="B139" s="6" t="s">
        <v>160</v>
      </c>
      <c r="C139" s="11" t="s">
        <v>339</v>
      </c>
    </row>
    <row r="140" spans="1:3">
      <c r="A140" s="57">
        <v>2730</v>
      </c>
      <c r="B140" s="58" t="s">
        <v>161</v>
      </c>
      <c r="C140" s="204" t="s">
        <v>75</v>
      </c>
    </row>
    <row r="141" spans="1:3">
      <c r="A141" s="55">
        <v>2731</v>
      </c>
      <c r="B141" s="56" t="s">
        <v>517</v>
      </c>
      <c r="C141" s="11" t="s">
        <v>75</v>
      </c>
    </row>
    <row r="142" spans="1:3">
      <c r="A142" s="55">
        <v>2732</v>
      </c>
      <c r="B142" s="56" t="s">
        <v>161</v>
      </c>
      <c r="C142" s="11" t="s">
        <v>75</v>
      </c>
    </row>
    <row r="143" spans="1:3">
      <c r="A143" s="55">
        <v>2741</v>
      </c>
      <c r="B143" s="56" t="s">
        <v>518</v>
      </c>
      <c r="C143" s="11" t="s">
        <v>75</v>
      </c>
    </row>
    <row r="144" spans="1:3">
      <c r="A144" s="10">
        <v>2740</v>
      </c>
      <c r="B144" s="6" t="s">
        <v>162</v>
      </c>
      <c r="C144" s="11" t="s">
        <v>75</v>
      </c>
    </row>
    <row r="145" spans="1:6">
      <c r="A145" s="10">
        <v>2750</v>
      </c>
      <c r="B145" s="6" t="s">
        <v>163</v>
      </c>
      <c r="C145" s="11" t="s">
        <v>75</v>
      </c>
    </row>
    <row r="146" spans="1:6">
      <c r="A146" s="9">
        <v>2800</v>
      </c>
      <c r="B146" s="8" t="s">
        <v>164</v>
      </c>
    </row>
    <row r="147" spans="1:6">
      <c r="A147" s="10">
        <v>2810</v>
      </c>
      <c r="B147" s="6" t="s">
        <v>165</v>
      </c>
      <c r="C147" s="11" t="s">
        <v>164</v>
      </c>
    </row>
    <row r="148" spans="1:6">
      <c r="A148" s="9">
        <v>2900</v>
      </c>
      <c r="B148" s="8" t="s">
        <v>166</v>
      </c>
    </row>
    <row r="149" spans="1:6">
      <c r="A149" s="57">
        <v>2910</v>
      </c>
      <c r="B149" s="58" t="s">
        <v>167</v>
      </c>
      <c r="C149" s="204" t="s">
        <v>166</v>
      </c>
    </row>
    <row r="150" spans="1:6">
      <c r="A150" s="55">
        <v>2913</v>
      </c>
      <c r="B150" s="56" t="s">
        <v>519</v>
      </c>
      <c r="C150" s="11" t="s">
        <v>166</v>
      </c>
      <c r="D150" s="205" t="s">
        <v>602</v>
      </c>
      <c r="E150" s="259" t="s">
        <v>442</v>
      </c>
      <c r="F150" s="259" t="s">
        <v>444</v>
      </c>
    </row>
    <row r="151" spans="1:6">
      <c r="A151" s="10">
        <v>2920</v>
      </c>
      <c r="B151" s="6" t="s">
        <v>168</v>
      </c>
      <c r="C151" s="11" t="s">
        <v>166</v>
      </c>
    </row>
    <row r="152" spans="1:6">
      <c r="A152" s="9">
        <v>2930</v>
      </c>
      <c r="B152" s="8" t="s">
        <v>23</v>
      </c>
    </row>
    <row r="153" spans="1:6">
      <c r="A153" s="10">
        <v>2931</v>
      </c>
      <c r="B153" s="6" t="s">
        <v>23</v>
      </c>
      <c r="C153" s="11" t="s">
        <v>166</v>
      </c>
    </row>
    <row r="154" spans="1:6">
      <c r="A154" s="10">
        <v>2932</v>
      </c>
      <c r="B154" s="6" t="s">
        <v>169</v>
      </c>
      <c r="C154" s="11" t="s">
        <v>166</v>
      </c>
    </row>
    <row r="155" spans="1:6">
      <c r="A155" s="10">
        <v>2933</v>
      </c>
      <c r="B155" s="6" t="s">
        <v>170</v>
      </c>
      <c r="C155" s="11" t="s">
        <v>166</v>
      </c>
    </row>
    <row r="156" spans="1:6">
      <c r="A156" s="10">
        <v>2940</v>
      </c>
      <c r="B156" s="6" t="s">
        <v>166</v>
      </c>
      <c r="C156" s="11" t="s">
        <v>166</v>
      </c>
    </row>
    <row r="157" spans="1:6">
      <c r="A157" s="9">
        <v>3000</v>
      </c>
      <c r="B157" s="8" t="s">
        <v>171</v>
      </c>
    </row>
    <row r="158" spans="1:6">
      <c r="A158" s="10">
        <v>3010</v>
      </c>
      <c r="B158" s="6" t="s">
        <v>172</v>
      </c>
      <c r="C158" s="11" t="s">
        <v>41</v>
      </c>
    </row>
    <row r="159" spans="1:6">
      <c r="A159" s="10">
        <v>3020</v>
      </c>
      <c r="B159" s="6" t="s">
        <v>173</v>
      </c>
      <c r="C159" s="11" t="s">
        <v>41</v>
      </c>
      <c r="D159" s="205" t="s">
        <v>607</v>
      </c>
      <c r="E159" s="258" t="s">
        <v>453</v>
      </c>
      <c r="F159" s="258" t="s">
        <v>454</v>
      </c>
    </row>
    <row r="160" spans="1:6">
      <c r="A160" s="10">
        <v>3030</v>
      </c>
      <c r="B160" s="6" t="s">
        <v>174</v>
      </c>
      <c r="C160" s="11" t="s">
        <v>176</v>
      </c>
      <c r="E160" s="258" t="s">
        <v>604</v>
      </c>
      <c r="F160" s="258" t="s">
        <v>605</v>
      </c>
    </row>
    <row r="161" spans="1:6">
      <c r="A161" s="10">
        <v>3040</v>
      </c>
      <c r="B161" s="6" t="s">
        <v>175</v>
      </c>
      <c r="C161" s="11" t="s">
        <v>176</v>
      </c>
      <c r="D161" s="205" t="s">
        <v>607</v>
      </c>
      <c r="E161" s="258" t="s">
        <v>604</v>
      </c>
      <c r="F161" s="258" t="s">
        <v>605</v>
      </c>
    </row>
    <row r="162" spans="1:6">
      <c r="A162" s="10">
        <v>3050</v>
      </c>
      <c r="B162" s="6" t="s">
        <v>176</v>
      </c>
      <c r="C162" s="11" t="s">
        <v>41</v>
      </c>
      <c r="D162" s="205" t="s">
        <v>607</v>
      </c>
      <c r="E162" s="258" t="s">
        <v>604</v>
      </c>
      <c r="F162" s="258" t="s">
        <v>605</v>
      </c>
    </row>
    <row r="163" spans="1:6">
      <c r="A163" s="9">
        <v>3100</v>
      </c>
      <c r="B163" s="8" t="s">
        <v>33</v>
      </c>
      <c r="E163" s="259"/>
      <c r="F163" s="259"/>
    </row>
    <row r="164" spans="1:6">
      <c r="A164" s="10">
        <v>3110</v>
      </c>
      <c r="B164" s="6" t="s">
        <v>177</v>
      </c>
      <c r="C164" s="11" t="s">
        <v>387</v>
      </c>
      <c r="D164" s="205" t="s">
        <v>602</v>
      </c>
      <c r="E164" s="259" t="s">
        <v>442</v>
      </c>
      <c r="F164" s="259" t="s">
        <v>447</v>
      </c>
    </row>
    <row r="165" spans="1:6">
      <c r="A165" s="10">
        <v>3120</v>
      </c>
      <c r="B165" s="6" t="s">
        <v>178</v>
      </c>
      <c r="C165" s="11" t="s">
        <v>209</v>
      </c>
      <c r="D165" s="205" t="s">
        <v>602</v>
      </c>
      <c r="E165" s="259" t="s">
        <v>442</v>
      </c>
      <c r="F165" s="259" t="s">
        <v>448</v>
      </c>
    </row>
    <row r="166" spans="1:6">
      <c r="A166" s="10">
        <v>3130</v>
      </c>
      <c r="B166" s="6" t="s">
        <v>124</v>
      </c>
      <c r="C166" s="11" t="s">
        <v>209</v>
      </c>
      <c r="D166" s="205" t="s">
        <v>602</v>
      </c>
      <c r="E166" s="259" t="s">
        <v>442</v>
      </c>
      <c r="F166" s="259" t="s">
        <v>448</v>
      </c>
    </row>
    <row r="167" spans="1:6">
      <c r="A167" s="10">
        <v>3140</v>
      </c>
      <c r="B167" s="6" t="s">
        <v>179</v>
      </c>
      <c r="C167" s="11" t="s">
        <v>209</v>
      </c>
      <c r="D167" s="205" t="s">
        <v>602</v>
      </c>
      <c r="E167" s="259" t="s">
        <v>442</v>
      </c>
      <c r="F167" s="259" t="s">
        <v>448</v>
      </c>
    </row>
    <row r="168" spans="1:6">
      <c r="A168" s="10">
        <v>3150</v>
      </c>
      <c r="B168" s="6" t="s">
        <v>180</v>
      </c>
      <c r="C168" s="11" t="s">
        <v>209</v>
      </c>
      <c r="D168" s="205" t="s">
        <v>602</v>
      </c>
      <c r="E168" s="259" t="s">
        <v>442</v>
      </c>
      <c r="F168" s="259" t="s">
        <v>448</v>
      </c>
    </row>
    <row r="169" spans="1:6">
      <c r="A169" s="10">
        <v>3160</v>
      </c>
      <c r="B169" s="6" t="s">
        <v>181</v>
      </c>
      <c r="C169" s="11" t="s">
        <v>209</v>
      </c>
      <c r="D169" s="205" t="s">
        <v>602</v>
      </c>
      <c r="E169" s="259" t="s">
        <v>442</v>
      </c>
      <c r="F169" s="259" t="s">
        <v>448</v>
      </c>
    </row>
    <row r="170" spans="1:6">
      <c r="A170" s="10">
        <v>3170</v>
      </c>
      <c r="B170" s="6" t="s">
        <v>182</v>
      </c>
      <c r="C170" s="11" t="s">
        <v>209</v>
      </c>
      <c r="D170" s="205" t="s">
        <v>602</v>
      </c>
      <c r="E170" s="259" t="s">
        <v>442</v>
      </c>
      <c r="F170" s="259" t="s">
        <v>448</v>
      </c>
    </row>
    <row r="171" spans="1:6">
      <c r="A171" s="10">
        <v>3180</v>
      </c>
      <c r="B171" s="6" t="s">
        <v>183</v>
      </c>
      <c r="C171" s="11" t="s">
        <v>209</v>
      </c>
      <c r="D171" s="205" t="s">
        <v>602</v>
      </c>
      <c r="E171" s="259" t="s">
        <v>442</v>
      </c>
      <c r="F171" s="259" t="s">
        <v>448</v>
      </c>
    </row>
    <row r="172" spans="1:6">
      <c r="A172" s="10">
        <v>3190</v>
      </c>
      <c r="B172" s="6" t="s">
        <v>184</v>
      </c>
      <c r="C172" s="11" t="s">
        <v>209</v>
      </c>
      <c r="D172" s="205" t="s">
        <v>602</v>
      </c>
      <c r="E172" s="259" t="s">
        <v>442</v>
      </c>
      <c r="F172" s="259" t="s">
        <v>448</v>
      </c>
    </row>
    <row r="173" spans="1:6">
      <c r="A173" s="10">
        <v>3191</v>
      </c>
      <c r="B173" s="6" t="s">
        <v>184</v>
      </c>
      <c r="C173" s="11" t="s">
        <v>209</v>
      </c>
      <c r="D173" s="205" t="s">
        <v>602</v>
      </c>
      <c r="E173" s="259" t="s">
        <v>442</v>
      </c>
      <c r="F173" s="259" t="s">
        <v>448</v>
      </c>
    </row>
    <row r="174" spans="1:6">
      <c r="A174" s="10">
        <v>3192</v>
      </c>
      <c r="B174" s="6" t="s">
        <v>184</v>
      </c>
      <c r="C174" s="11" t="s">
        <v>209</v>
      </c>
      <c r="D174" s="205" t="s">
        <v>602</v>
      </c>
      <c r="E174" s="259" t="s">
        <v>442</v>
      </c>
      <c r="F174" s="259" t="s">
        <v>448</v>
      </c>
    </row>
    <row r="175" spans="1:6">
      <c r="A175" s="9">
        <v>3200</v>
      </c>
      <c r="B175" s="8" t="s">
        <v>185</v>
      </c>
      <c r="E175" s="259"/>
      <c r="F175" s="259"/>
    </row>
    <row r="176" spans="1:6">
      <c r="A176" s="10">
        <v>3210</v>
      </c>
      <c r="B176" s="6" t="s">
        <v>186</v>
      </c>
      <c r="C176" s="11" t="s">
        <v>209</v>
      </c>
      <c r="D176" s="205" t="s">
        <v>602</v>
      </c>
      <c r="E176" s="259" t="s">
        <v>442</v>
      </c>
      <c r="F176" s="259" t="s">
        <v>448</v>
      </c>
    </row>
    <row r="177" spans="1:6">
      <c r="A177" s="10">
        <v>3220</v>
      </c>
      <c r="B177" s="6" t="s">
        <v>187</v>
      </c>
      <c r="C177" s="11" t="s">
        <v>209</v>
      </c>
      <c r="D177" s="205" t="s">
        <v>602</v>
      </c>
      <c r="E177" s="259" t="s">
        <v>442</v>
      </c>
      <c r="F177" s="259" t="s">
        <v>448</v>
      </c>
    </row>
    <row r="178" spans="1:6">
      <c r="A178" s="57">
        <v>3230</v>
      </c>
      <c r="B178" s="58" t="s">
        <v>188</v>
      </c>
      <c r="C178" s="204" t="s">
        <v>209</v>
      </c>
      <c r="D178" s="205" t="s">
        <v>602</v>
      </c>
      <c r="E178" s="259" t="s">
        <v>442</v>
      </c>
      <c r="F178" s="259" t="s">
        <v>448</v>
      </c>
    </row>
    <row r="179" spans="1:6">
      <c r="A179" s="255">
        <v>3231</v>
      </c>
      <c r="B179" s="256" t="s">
        <v>636</v>
      </c>
      <c r="C179" s="11" t="s">
        <v>209</v>
      </c>
      <c r="D179" s="205" t="s">
        <v>602</v>
      </c>
      <c r="E179" s="259" t="s">
        <v>442</v>
      </c>
      <c r="F179" s="259" t="s">
        <v>448</v>
      </c>
    </row>
    <row r="180" spans="1:6">
      <c r="A180" s="255">
        <v>3234</v>
      </c>
      <c r="B180" s="256" t="s">
        <v>637</v>
      </c>
      <c r="C180" s="11" t="s">
        <v>209</v>
      </c>
      <c r="D180" s="205" t="s">
        <v>602</v>
      </c>
      <c r="E180" s="259" t="s">
        <v>442</v>
      </c>
      <c r="F180" s="259" t="s">
        <v>448</v>
      </c>
    </row>
    <row r="181" spans="1:6">
      <c r="A181" s="255">
        <v>3235</v>
      </c>
      <c r="B181" s="256" t="s">
        <v>638</v>
      </c>
      <c r="C181" s="11" t="s">
        <v>209</v>
      </c>
      <c r="D181" s="205" t="s">
        <v>602</v>
      </c>
      <c r="E181" s="259" t="s">
        <v>442</v>
      </c>
      <c r="F181" s="259" t="s">
        <v>448</v>
      </c>
    </row>
    <row r="182" spans="1:6">
      <c r="A182" s="255">
        <v>3236</v>
      </c>
      <c r="B182" s="256" t="s">
        <v>638</v>
      </c>
      <c r="C182" s="11" t="s">
        <v>209</v>
      </c>
      <c r="D182" s="205" t="s">
        <v>602</v>
      </c>
      <c r="E182" s="259" t="s">
        <v>442</v>
      </c>
      <c r="F182" s="259" t="s">
        <v>448</v>
      </c>
    </row>
    <row r="183" spans="1:6">
      <c r="A183" s="10">
        <v>3240</v>
      </c>
      <c r="B183" s="6" t="s">
        <v>189</v>
      </c>
      <c r="C183" s="11" t="s">
        <v>209</v>
      </c>
      <c r="D183" s="205" t="s">
        <v>602</v>
      </c>
      <c r="E183" s="259" t="s">
        <v>442</v>
      </c>
      <c r="F183" s="259" t="s">
        <v>448</v>
      </c>
    </row>
    <row r="184" spans="1:6">
      <c r="A184" s="9">
        <v>3300</v>
      </c>
      <c r="B184" s="8" t="s">
        <v>76</v>
      </c>
    </row>
    <row r="185" spans="1:6">
      <c r="A185" s="57">
        <v>3310</v>
      </c>
      <c r="B185" s="58" t="s">
        <v>190</v>
      </c>
      <c r="C185" s="204" t="s">
        <v>385</v>
      </c>
      <c r="D185" s="205" t="s">
        <v>602</v>
      </c>
      <c r="E185" s="259" t="s">
        <v>442</v>
      </c>
      <c r="F185" s="259" t="s">
        <v>443</v>
      </c>
    </row>
    <row r="186" spans="1:6">
      <c r="A186" s="55">
        <v>3311</v>
      </c>
      <c r="B186" s="56" t="s">
        <v>190</v>
      </c>
      <c r="C186" s="11" t="s">
        <v>385</v>
      </c>
      <c r="D186" s="205" t="s">
        <v>602</v>
      </c>
      <c r="E186" s="259" t="s">
        <v>442</v>
      </c>
      <c r="F186" s="259" t="s">
        <v>443</v>
      </c>
    </row>
    <row r="187" spans="1:6">
      <c r="A187" s="10">
        <v>3320</v>
      </c>
      <c r="B187" s="6" t="s">
        <v>191</v>
      </c>
      <c r="C187" s="11" t="s">
        <v>385</v>
      </c>
      <c r="D187" s="205" t="s">
        <v>602</v>
      </c>
      <c r="E187" s="259" t="s">
        <v>442</v>
      </c>
      <c r="F187" s="259" t="s">
        <v>448</v>
      </c>
    </row>
    <row r="188" spans="1:6">
      <c r="A188" s="10">
        <v>3331</v>
      </c>
      <c r="B188" s="6" t="s">
        <v>192</v>
      </c>
      <c r="C188" s="11" t="s">
        <v>385</v>
      </c>
      <c r="D188" s="205" t="s">
        <v>602</v>
      </c>
      <c r="E188" s="259" t="s">
        <v>442</v>
      </c>
      <c r="F188" s="259" t="s">
        <v>448</v>
      </c>
    </row>
    <row r="189" spans="1:6">
      <c r="A189" s="10">
        <v>3340</v>
      </c>
      <c r="B189" s="6" t="s">
        <v>193</v>
      </c>
      <c r="C189" s="11" t="s">
        <v>385</v>
      </c>
      <c r="D189" s="205" t="s">
        <v>602</v>
      </c>
      <c r="E189" s="259" t="s">
        <v>442</v>
      </c>
      <c r="F189" s="259" t="s">
        <v>448</v>
      </c>
    </row>
    <row r="190" spans="1:6">
      <c r="A190" s="10">
        <v>3350</v>
      </c>
      <c r="B190" s="6" t="s">
        <v>194</v>
      </c>
      <c r="C190" s="11" t="s">
        <v>388</v>
      </c>
      <c r="D190" s="205" t="s">
        <v>602</v>
      </c>
      <c r="E190" s="259" t="s">
        <v>442</v>
      </c>
      <c r="F190" s="259" t="s">
        <v>445</v>
      </c>
    </row>
    <row r="191" spans="1:6">
      <c r="A191" s="10">
        <v>3360</v>
      </c>
      <c r="B191" s="6" t="s">
        <v>195</v>
      </c>
      <c r="C191" s="11" t="s">
        <v>385</v>
      </c>
      <c r="D191" s="205" t="s">
        <v>602</v>
      </c>
      <c r="E191" s="259" t="s">
        <v>442</v>
      </c>
      <c r="F191" s="259" t="s">
        <v>443</v>
      </c>
    </row>
    <row r="192" spans="1:6">
      <c r="A192" s="10">
        <v>3370</v>
      </c>
      <c r="B192" s="6" t="s">
        <v>196</v>
      </c>
      <c r="C192" s="11" t="s">
        <v>385</v>
      </c>
      <c r="D192" s="205" t="s">
        <v>602</v>
      </c>
      <c r="E192" s="259" t="s">
        <v>442</v>
      </c>
      <c r="F192" s="259" t="s">
        <v>448</v>
      </c>
    </row>
    <row r="193" spans="1:6">
      <c r="A193" s="10">
        <v>3380</v>
      </c>
      <c r="B193" s="6" t="s">
        <v>197</v>
      </c>
      <c r="C193" s="11" t="s">
        <v>385</v>
      </c>
      <c r="D193" s="205" t="s">
        <v>602</v>
      </c>
      <c r="E193" s="259" t="s">
        <v>442</v>
      </c>
      <c r="F193" s="259" t="s">
        <v>446</v>
      </c>
    </row>
    <row r="194" spans="1:6">
      <c r="A194" s="9">
        <v>3390</v>
      </c>
      <c r="B194" s="8" t="s">
        <v>198</v>
      </c>
      <c r="E194" s="259"/>
      <c r="F194" s="259"/>
    </row>
    <row r="195" spans="1:6">
      <c r="A195" s="10">
        <v>3391</v>
      </c>
      <c r="B195" s="6" t="s">
        <v>199</v>
      </c>
      <c r="C195" s="11" t="s">
        <v>385</v>
      </c>
      <c r="D195" s="205" t="s">
        <v>602</v>
      </c>
      <c r="E195" s="259" t="s">
        <v>442</v>
      </c>
      <c r="F195" s="259" t="s">
        <v>448</v>
      </c>
    </row>
    <row r="196" spans="1:6">
      <c r="A196" s="10">
        <v>3392</v>
      </c>
      <c r="B196" s="6" t="s">
        <v>200</v>
      </c>
      <c r="C196" s="11" t="s">
        <v>385</v>
      </c>
      <c r="D196" s="205" t="s">
        <v>602</v>
      </c>
      <c r="E196" s="259" t="s">
        <v>442</v>
      </c>
      <c r="F196" s="259" t="s">
        <v>448</v>
      </c>
    </row>
    <row r="197" spans="1:6">
      <c r="A197" s="10">
        <v>3393</v>
      </c>
      <c r="B197" s="6" t="s">
        <v>201</v>
      </c>
      <c r="C197" s="11" t="s">
        <v>385</v>
      </c>
      <c r="D197" s="205" t="s">
        <v>602</v>
      </c>
      <c r="E197" s="259" t="s">
        <v>442</v>
      </c>
      <c r="F197" s="259" t="s">
        <v>448</v>
      </c>
    </row>
    <row r="198" spans="1:6">
      <c r="A198" s="10">
        <v>3394</v>
      </c>
      <c r="B198" s="6" t="s">
        <v>202</v>
      </c>
      <c r="C198" s="11" t="s">
        <v>385</v>
      </c>
      <c r="D198" s="205" t="s">
        <v>602</v>
      </c>
      <c r="E198" s="259" t="s">
        <v>442</v>
      </c>
      <c r="F198" s="259" t="s">
        <v>448</v>
      </c>
    </row>
    <row r="199" spans="1:6">
      <c r="A199" s="10">
        <v>3395</v>
      </c>
      <c r="B199" s="6" t="s">
        <v>203</v>
      </c>
      <c r="C199" s="11" t="s">
        <v>385</v>
      </c>
      <c r="D199" s="205" t="s">
        <v>602</v>
      </c>
      <c r="E199" s="259" t="s">
        <v>442</v>
      </c>
      <c r="F199" s="259" t="s">
        <v>448</v>
      </c>
    </row>
    <row r="200" spans="1:6">
      <c r="A200" s="10">
        <v>3396</v>
      </c>
      <c r="B200" s="6" t="s">
        <v>204</v>
      </c>
      <c r="C200" s="11" t="s">
        <v>385</v>
      </c>
      <c r="D200" s="205" t="s">
        <v>602</v>
      </c>
      <c r="E200" s="259" t="s">
        <v>442</v>
      </c>
      <c r="F200" s="259" t="s">
        <v>448</v>
      </c>
    </row>
    <row r="201" spans="1:6">
      <c r="A201" s="10">
        <v>3397</v>
      </c>
      <c r="B201" s="6" t="s">
        <v>198</v>
      </c>
      <c r="C201" s="11" t="s">
        <v>385</v>
      </c>
      <c r="D201" s="205" t="s">
        <v>602</v>
      </c>
      <c r="E201" s="259" t="s">
        <v>442</v>
      </c>
      <c r="F201" s="259" t="s">
        <v>448</v>
      </c>
    </row>
    <row r="202" spans="1:6">
      <c r="A202" s="10">
        <v>3398</v>
      </c>
      <c r="B202" s="6" t="s">
        <v>347</v>
      </c>
      <c r="C202" s="11" t="s">
        <v>385</v>
      </c>
      <c r="D202" s="205" t="s">
        <v>602</v>
      </c>
      <c r="E202" s="259" t="s">
        <v>442</v>
      </c>
      <c r="F202" s="259" t="s">
        <v>448</v>
      </c>
    </row>
    <row r="203" spans="1:6">
      <c r="A203" s="9">
        <v>3400</v>
      </c>
      <c r="B203" s="8" t="s">
        <v>39</v>
      </c>
    </row>
    <row r="204" spans="1:6">
      <c r="A204" s="10">
        <v>3410</v>
      </c>
      <c r="B204" s="6" t="s">
        <v>205</v>
      </c>
      <c r="C204" s="11" t="s">
        <v>386</v>
      </c>
    </row>
    <row r="205" spans="1:6">
      <c r="A205" s="10">
        <v>3420</v>
      </c>
      <c r="B205" s="6" t="s">
        <v>206</v>
      </c>
      <c r="C205" s="11" t="s">
        <v>386</v>
      </c>
    </row>
    <row r="206" spans="1:6">
      <c r="A206" s="10">
        <v>3430</v>
      </c>
      <c r="B206" s="6" t="s">
        <v>207</v>
      </c>
      <c r="C206" s="11" t="s">
        <v>386</v>
      </c>
    </row>
    <row r="207" spans="1:6">
      <c r="A207" s="10">
        <v>3440</v>
      </c>
      <c r="B207" s="6" t="s">
        <v>208</v>
      </c>
      <c r="C207" s="11" t="s">
        <v>386</v>
      </c>
    </row>
    <row r="208" spans="1:6">
      <c r="A208" s="9">
        <v>3500</v>
      </c>
      <c r="B208" s="8" t="s">
        <v>209</v>
      </c>
    </row>
    <row r="209" spans="1:6">
      <c r="A209" s="57">
        <v>3510</v>
      </c>
      <c r="B209" s="58" t="s">
        <v>210</v>
      </c>
      <c r="C209" s="204" t="s">
        <v>209</v>
      </c>
      <c r="D209" s="205" t="s">
        <v>602</v>
      </c>
      <c r="E209" s="259" t="s">
        <v>439</v>
      </c>
      <c r="F209" s="259" t="s">
        <v>448</v>
      </c>
    </row>
    <row r="210" spans="1:6">
      <c r="A210" s="55">
        <v>3512</v>
      </c>
      <c r="B210" s="56" t="s">
        <v>520</v>
      </c>
      <c r="C210" s="11" t="s">
        <v>209</v>
      </c>
      <c r="D210" s="205" t="s">
        <v>602</v>
      </c>
      <c r="E210" s="259" t="s">
        <v>439</v>
      </c>
      <c r="F210" s="259" t="s">
        <v>448</v>
      </c>
    </row>
    <row r="211" spans="1:6">
      <c r="A211" s="10">
        <v>3520</v>
      </c>
      <c r="B211" s="6" t="s">
        <v>211</v>
      </c>
      <c r="C211" s="11" t="s">
        <v>209</v>
      </c>
    </row>
    <row r="212" spans="1:6">
      <c r="A212" s="10">
        <v>3530</v>
      </c>
      <c r="B212" s="6" t="s">
        <v>212</v>
      </c>
      <c r="C212" s="11" t="s">
        <v>209</v>
      </c>
    </row>
    <row r="213" spans="1:6">
      <c r="A213" s="10">
        <v>3540</v>
      </c>
      <c r="B213" s="6" t="s">
        <v>209</v>
      </c>
      <c r="C213" s="11" t="s">
        <v>209</v>
      </c>
      <c r="E213" s="259" t="s">
        <v>439</v>
      </c>
      <c r="F213" s="259" t="s">
        <v>448</v>
      </c>
    </row>
    <row r="214" spans="1:6">
      <c r="A214" s="9">
        <v>4000</v>
      </c>
      <c r="B214" s="8" t="s">
        <v>213</v>
      </c>
    </row>
    <row r="215" spans="1:6">
      <c r="A215" s="10">
        <v>4010</v>
      </c>
      <c r="B215" s="6" t="s">
        <v>214</v>
      </c>
      <c r="C215" s="11" t="s">
        <v>490</v>
      </c>
      <c r="D215" s="205" t="s">
        <v>607</v>
      </c>
      <c r="E215" s="258" t="s">
        <v>453</v>
      </c>
      <c r="F215" s="258" t="s">
        <v>454</v>
      </c>
    </row>
    <row r="216" spans="1:6">
      <c r="A216" s="10">
        <v>4020</v>
      </c>
      <c r="B216" s="6" t="s">
        <v>215</v>
      </c>
      <c r="C216" s="11" t="s">
        <v>490</v>
      </c>
      <c r="D216" s="205" t="s">
        <v>607</v>
      </c>
      <c r="E216" s="258" t="s">
        <v>453</v>
      </c>
      <c r="F216" s="258" t="s">
        <v>454</v>
      </c>
    </row>
    <row r="217" spans="1:6">
      <c r="A217" s="57">
        <v>4030</v>
      </c>
      <c r="B217" s="58" t="s">
        <v>216</v>
      </c>
      <c r="E217" s="258"/>
      <c r="F217" s="258"/>
    </row>
    <row r="218" spans="1:6">
      <c r="A218" s="55">
        <v>4031</v>
      </c>
      <c r="B218" s="56" t="s">
        <v>521</v>
      </c>
      <c r="C218" s="11" t="s">
        <v>216</v>
      </c>
      <c r="D218" s="205" t="s">
        <v>607</v>
      </c>
      <c r="E218" s="258" t="s">
        <v>604</v>
      </c>
      <c r="F218" s="258" t="s">
        <v>605</v>
      </c>
    </row>
    <row r="219" spans="1:6">
      <c r="A219" s="55">
        <v>4032</v>
      </c>
      <c r="B219" s="56" t="s">
        <v>522</v>
      </c>
      <c r="C219" s="11" t="s">
        <v>216</v>
      </c>
      <c r="D219" s="205" t="s">
        <v>607</v>
      </c>
      <c r="E219" s="258" t="s">
        <v>604</v>
      </c>
      <c r="F219" s="258" t="s">
        <v>605</v>
      </c>
    </row>
    <row r="220" spans="1:6">
      <c r="A220" s="10">
        <v>4040</v>
      </c>
      <c r="B220" s="6" t="s">
        <v>217</v>
      </c>
      <c r="C220" s="11" t="s">
        <v>216</v>
      </c>
      <c r="D220" s="205" t="s">
        <v>607</v>
      </c>
      <c r="E220" s="258" t="s">
        <v>604</v>
      </c>
      <c r="F220" s="258" t="s">
        <v>605</v>
      </c>
    </row>
    <row r="221" spans="1:6">
      <c r="A221" s="9">
        <v>4100</v>
      </c>
      <c r="B221" s="8" t="s">
        <v>43</v>
      </c>
    </row>
    <row r="222" spans="1:6">
      <c r="A222" s="10">
        <v>4110</v>
      </c>
      <c r="B222" s="6" t="s">
        <v>218</v>
      </c>
      <c r="C222" s="11" t="s">
        <v>391</v>
      </c>
      <c r="D222" s="205" t="s">
        <v>602</v>
      </c>
      <c r="E222" s="259" t="s">
        <v>442</v>
      </c>
      <c r="F222" s="259" t="s">
        <v>443</v>
      </c>
    </row>
    <row r="223" spans="1:6">
      <c r="A223" s="10">
        <v>4120</v>
      </c>
      <c r="B223" s="6" t="s">
        <v>219</v>
      </c>
      <c r="C223" s="11" t="s">
        <v>391</v>
      </c>
    </row>
    <row r="224" spans="1:6">
      <c r="A224" s="10">
        <v>4130</v>
      </c>
      <c r="B224" s="6" t="s">
        <v>220</v>
      </c>
      <c r="C224" s="11" t="s">
        <v>391</v>
      </c>
    </row>
    <row r="225" spans="1:6">
      <c r="A225" s="10">
        <v>4140</v>
      </c>
      <c r="B225" s="6" t="s">
        <v>221</v>
      </c>
      <c r="C225" s="11" t="s">
        <v>391</v>
      </c>
    </row>
    <row r="226" spans="1:6">
      <c r="A226" s="10">
        <v>4150</v>
      </c>
      <c r="B226" s="6" t="s">
        <v>222</v>
      </c>
      <c r="C226" s="11" t="s">
        <v>391</v>
      </c>
      <c r="E226" s="258" t="s">
        <v>604</v>
      </c>
      <c r="F226" s="258" t="s">
        <v>609</v>
      </c>
    </row>
    <row r="227" spans="1:6">
      <c r="A227" s="10">
        <v>4160</v>
      </c>
      <c r="B227" s="6" t="s">
        <v>223</v>
      </c>
      <c r="C227" s="11" t="s">
        <v>391</v>
      </c>
      <c r="D227" s="205" t="s">
        <v>607</v>
      </c>
      <c r="E227" s="258" t="s">
        <v>604</v>
      </c>
      <c r="F227" s="258" t="s">
        <v>609</v>
      </c>
    </row>
    <row r="228" spans="1:6">
      <c r="A228" s="9">
        <v>4170</v>
      </c>
      <c r="B228" s="8" t="s">
        <v>224</v>
      </c>
    </row>
    <row r="229" spans="1:6">
      <c r="A229" s="10">
        <v>4171</v>
      </c>
      <c r="B229" s="6" t="s">
        <v>199</v>
      </c>
      <c r="C229" s="11" t="s">
        <v>391</v>
      </c>
    </row>
    <row r="230" spans="1:6">
      <c r="A230" s="10">
        <v>4172</v>
      </c>
      <c r="B230" s="6" t="s">
        <v>225</v>
      </c>
      <c r="C230" s="11" t="s">
        <v>391</v>
      </c>
    </row>
    <row r="231" spans="1:6">
      <c r="A231" s="10">
        <v>4173</v>
      </c>
      <c r="B231" s="6" t="s">
        <v>226</v>
      </c>
      <c r="C231" s="11" t="s">
        <v>391</v>
      </c>
    </row>
    <row r="232" spans="1:6">
      <c r="A232" s="10">
        <v>4174</v>
      </c>
      <c r="B232" s="6" t="s">
        <v>227</v>
      </c>
      <c r="C232" s="11" t="s">
        <v>391</v>
      </c>
    </row>
    <row r="233" spans="1:6">
      <c r="A233" s="10">
        <v>4175</v>
      </c>
      <c r="B233" s="6" t="s">
        <v>228</v>
      </c>
      <c r="C233" s="11" t="s">
        <v>391</v>
      </c>
    </row>
    <row r="234" spans="1:6">
      <c r="A234" s="10">
        <v>4176</v>
      </c>
      <c r="B234" s="6" t="s">
        <v>229</v>
      </c>
      <c r="C234" s="11" t="s">
        <v>391</v>
      </c>
    </row>
    <row r="235" spans="1:6">
      <c r="A235" s="10">
        <v>4177</v>
      </c>
      <c r="B235" s="6" t="s">
        <v>224</v>
      </c>
      <c r="C235" s="11" t="s">
        <v>391</v>
      </c>
    </row>
    <row r="236" spans="1:6">
      <c r="A236" s="9">
        <v>4200</v>
      </c>
      <c r="B236" s="8" t="s">
        <v>230</v>
      </c>
    </row>
    <row r="237" spans="1:6">
      <c r="A237" s="10">
        <v>4210</v>
      </c>
      <c r="B237" s="6" t="s">
        <v>231</v>
      </c>
      <c r="C237" s="11" t="s">
        <v>392</v>
      </c>
    </row>
    <row r="238" spans="1:6">
      <c r="A238" s="10">
        <v>4220</v>
      </c>
      <c r="B238" s="6" t="s">
        <v>232</v>
      </c>
      <c r="C238" s="11" t="s">
        <v>392</v>
      </c>
    </row>
    <row r="239" spans="1:6">
      <c r="A239" s="10">
        <v>4230</v>
      </c>
      <c r="B239" s="6" t="s">
        <v>233</v>
      </c>
      <c r="C239" s="11" t="s">
        <v>392</v>
      </c>
    </row>
    <row r="240" spans="1:6">
      <c r="A240" s="10">
        <v>4240</v>
      </c>
      <c r="B240" s="6" t="s">
        <v>234</v>
      </c>
      <c r="C240" s="11" t="s">
        <v>392</v>
      </c>
    </row>
    <row r="241" spans="1:6">
      <c r="A241" s="10">
        <v>4250</v>
      </c>
      <c r="B241" s="6" t="s">
        <v>235</v>
      </c>
      <c r="C241" s="11" t="s">
        <v>392</v>
      </c>
    </row>
    <row r="242" spans="1:6">
      <c r="A242" s="9">
        <v>4300</v>
      </c>
      <c r="B242" s="8" t="s">
        <v>73</v>
      </c>
    </row>
    <row r="243" spans="1:6">
      <c r="A243" s="10">
        <v>4310</v>
      </c>
      <c r="B243" s="6" t="s">
        <v>236</v>
      </c>
      <c r="C243" s="11" t="s">
        <v>73</v>
      </c>
    </row>
    <row r="244" spans="1:6">
      <c r="A244" s="9">
        <v>4400</v>
      </c>
      <c r="B244" s="8" t="s">
        <v>237</v>
      </c>
    </row>
    <row r="245" spans="1:6">
      <c r="A245" s="10">
        <v>4410</v>
      </c>
      <c r="B245" s="6" t="s">
        <v>238</v>
      </c>
      <c r="C245" s="11" t="s">
        <v>237</v>
      </c>
      <c r="D245" s="205" t="s">
        <v>602</v>
      </c>
      <c r="E245" s="259" t="s">
        <v>439</v>
      </c>
      <c r="F245" s="259" t="s">
        <v>448</v>
      </c>
    </row>
    <row r="246" spans="1:6">
      <c r="A246" s="10">
        <v>4420</v>
      </c>
      <c r="B246" s="6" t="s">
        <v>239</v>
      </c>
      <c r="C246" s="11" t="s">
        <v>237</v>
      </c>
    </row>
    <row r="247" spans="1:6">
      <c r="A247" s="10">
        <v>4430</v>
      </c>
      <c r="B247" s="6" t="s">
        <v>237</v>
      </c>
      <c r="C247" s="11" t="s">
        <v>237</v>
      </c>
    </row>
    <row r="248" spans="1:6">
      <c r="A248" s="9">
        <v>5000</v>
      </c>
      <c r="B248" s="8" t="s">
        <v>45</v>
      </c>
    </row>
    <row r="249" spans="1:6">
      <c r="A249" s="10">
        <v>5010</v>
      </c>
      <c r="B249" s="6" t="s">
        <v>240</v>
      </c>
      <c r="C249" s="11" t="s">
        <v>394</v>
      </c>
      <c r="D249" s="205" t="s">
        <v>607</v>
      </c>
      <c r="E249" s="258" t="s">
        <v>452</v>
      </c>
      <c r="F249" s="258" t="s">
        <v>455</v>
      </c>
    </row>
    <row r="250" spans="1:6">
      <c r="A250" s="10">
        <v>5020</v>
      </c>
      <c r="B250" s="6" t="s">
        <v>241</v>
      </c>
      <c r="C250" s="11" t="s">
        <v>394</v>
      </c>
      <c r="D250" s="205" t="s">
        <v>607</v>
      </c>
      <c r="E250" s="258" t="s">
        <v>452</v>
      </c>
      <c r="F250" s="258" t="s">
        <v>455</v>
      </c>
    </row>
    <row r="251" spans="1:6">
      <c r="A251" s="57">
        <v>5030</v>
      </c>
      <c r="B251" s="58" t="s">
        <v>242</v>
      </c>
      <c r="C251" s="204" t="s">
        <v>394</v>
      </c>
      <c r="D251" s="205" t="s">
        <v>607</v>
      </c>
      <c r="E251" s="258" t="s">
        <v>452</v>
      </c>
      <c r="F251" s="258" t="s">
        <v>455</v>
      </c>
    </row>
    <row r="252" spans="1:6">
      <c r="A252" s="55">
        <v>5031</v>
      </c>
      <c r="B252" s="56" t="s">
        <v>242</v>
      </c>
      <c r="C252" s="11" t="s">
        <v>394</v>
      </c>
      <c r="D252" s="205" t="s">
        <v>607</v>
      </c>
      <c r="E252" s="258" t="s">
        <v>452</v>
      </c>
      <c r="F252" s="258" t="s">
        <v>455</v>
      </c>
    </row>
    <row r="253" spans="1:6">
      <c r="A253" s="9">
        <v>5100</v>
      </c>
      <c r="B253" s="8" t="s">
        <v>243</v>
      </c>
    </row>
    <row r="254" spans="1:6">
      <c r="A254" s="10">
        <v>5110</v>
      </c>
      <c r="B254" s="6" t="s">
        <v>243</v>
      </c>
      <c r="C254" s="11" t="s">
        <v>394</v>
      </c>
      <c r="D254" s="205" t="s">
        <v>607</v>
      </c>
      <c r="E254" s="258" t="s">
        <v>452</v>
      </c>
      <c r="F254" s="258" t="s">
        <v>455</v>
      </c>
    </row>
    <row r="255" spans="1:6">
      <c r="A255" s="9">
        <v>5200</v>
      </c>
      <c r="B255" s="8" t="s">
        <v>244</v>
      </c>
    </row>
    <row r="256" spans="1:6">
      <c r="A256" s="10">
        <v>5210</v>
      </c>
      <c r="B256" s="6" t="s">
        <v>244</v>
      </c>
      <c r="C256" s="11" t="s">
        <v>244</v>
      </c>
    </row>
    <row r="257" spans="1:6">
      <c r="A257" s="9">
        <v>5300</v>
      </c>
      <c r="B257" s="8" t="s">
        <v>245</v>
      </c>
    </row>
    <row r="258" spans="1:6">
      <c r="A258" s="10">
        <v>5310</v>
      </c>
      <c r="B258" s="6" t="s">
        <v>245</v>
      </c>
      <c r="C258" s="11" t="s">
        <v>245</v>
      </c>
    </row>
    <row r="259" spans="1:6">
      <c r="A259" s="9">
        <v>5400</v>
      </c>
      <c r="B259" s="8" t="s">
        <v>246</v>
      </c>
    </row>
    <row r="260" spans="1:6">
      <c r="A260" s="10">
        <v>5410</v>
      </c>
      <c r="B260" s="6" t="s">
        <v>247</v>
      </c>
      <c r="C260" s="11" t="s">
        <v>246</v>
      </c>
    </row>
    <row r="261" spans="1:6">
      <c r="A261" s="10">
        <v>5420</v>
      </c>
      <c r="B261" s="6" t="s">
        <v>248</v>
      </c>
      <c r="C261" s="11" t="s">
        <v>246</v>
      </c>
    </row>
    <row r="262" spans="1:6">
      <c r="A262" s="10">
        <v>5430</v>
      </c>
      <c r="B262" s="6" t="s">
        <v>249</v>
      </c>
      <c r="C262" s="11" t="s">
        <v>246</v>
      </c>
    </row>
    <row r="263" spans="1:6">
      <c r="A263" s="10">
        <v>5440</v>
      </c>
      <c r="B263" s="6" t="s">
        <v>250</v>
      </c>
      <c r="C263" s="11" t="s">
        <v>246</v>
      </c>
    </row>
    <row r="264" spans="1:6">
      <c r="A264" s="10">
        <v>5450</v>
      </c>
      <c r="B264" s="6" t="s">
        <v>251</v>
      </c>
      <c r="C264" s="11" t="s">
        <v>246</v>
      </c>
    </row>
    <row r="265" spans="1:6">
      <c r="A265" s="10">
        <v>5460</v>
      </c>
      <c r="B265" s="6" t="s">
        <v>252</v>
      </c>
      <c r="C265" s="11" t="s">
        <v>246</v>
      </c>
    </row>
    <row r="266" spans="1:6">
      <c r="A266" s="9">
        <v>5500</v>
      </c>
      <c r="B266" s="8" t="s">
        <v>253</v>
      </c>
    </row>
    <row r="267" spans="1:6">
      <c r="A267" s="10">
        <v>5510</v>
      </c>
      <c r="B267" s="6" t="s">
        <v>254</v>
      </c>
      <c r="C267" s="11" t="s">
        <v>346</v>
      </c>
      <c r="D267" s="205" t="s">
        <v>602</v>
      </c>
      <c r="E267" s="259" t="s">
        <v>442</v>
      </c>
      <c r="F267" s="259" t="s">
        <v>448</v>
      </c>
    </row>
    <row r="268" spans="1:6">
      <c r="A268" s="57">
        <v>5520</v>
      </c>
      <c r="B268" s="58" t="s">
        <v>255</v>
      </c>
      <c r="C268" s="204" t="s">
        <v>346</v>
      </c>
    </row>
    <row r="269" spans="1:6">
      <c r="A269" s="55">
        <v>5521</v>
      </c>
      <c r="B269" s="56" t="s">
        <v>255</v>
      </c>
      <c r="C269" s="11" t="s">
        <v>346</v>
      </c>
    </row>
    <row r="270" spans="1:6">
      <c r="A270" s="9">
        <v>5600</v>
      </c>
      <c r="B270" s="8" t="s">
        <v>256</v>
      </c>
    </row>
    <row r="271" spans="1:6">
      <c r="A271" s="10">
        <v>5610</v>
      </c>
      <c r="B271" s="6" t="s">
        <v>256</v>
      </c>
      <c r="C271" s="11" t="s">
        <v>346</v>
      </c>
    </row>
    <row r="272" spans="1:6">
      <c r="A272" s="9">
        <v>6000</v>
      </c>
      <c r="B272" s="8" t="s">
        <v>257</v>
      </c>
    </row>
    <row r="273" spans="1:6">
      <c r="A273" s="57">
        <v>6010</v>
      </c>
      <c r="B273" s="58" t="s">
        <v>257</v>
      </c>
      <c r="C273" s="204" t="s">
        <v>403</v>
      </c>
      <c r="D273" s="205" t="s">
        <v>602</v>
      </c>
      <c r="E273" s="259" t="s">
        <v>442</v>
      </c>
      <c r="F273" s="259" t="s">
        <v>448</v>
      </c>
    </row>
    <row r="274" spans="1:6">
      <c r="A274" s="55">
        <v>6011</v>
      </c>
      <c r="B274" s="56" t="s">
        <v>523</v>
      </c>
      <c r="C274" s="11" t="s">
        <v>403</v>
      </c>
    </row>
    <row r="275" spans="1:6">
      <c r="A275" s="55">
        <v>6012</v>
      </c>
      <c r="B275" s="56" t="s">
        <v>524</v>
      </c>
      <c r="C275" s="11" t="s">
        <v>403</v>
      </c>
    </row>
    <row r="276" spans="1:6">
      <c r="A276" s="55">
        <v>6013</v>
      </c>
      <c r="B276" s="56" t="s">
        <v>525</v>
      </c>
      <c r="C276" s="11" t="s">
        <v>403</v>
      </c>
    </row>
    <row r="277" spans="1:6">
      <c r="A277" s="61">
        <v>6014</v>
      </c>
      <c r="B277" s="62"/>
      <c r="C277" s="11" t="s">
        <v>403</v>
      </c>
    </row>
    <row r="278" spans="1:6">
      <c r="A278" s="10">
        <v>6020</v>
      </c>
      <c r="B278" s="6" t="s">
        <v>258</v>
      </c>
      <c r="C278" s="11" t="s">
        <v>403</v>
      </c>
    </row>
    <row r="279" spans="1:6">
      <c r="A279" s="10">
        <v>6030</v>
      </c>
      <c r="B279" s="6" t="s">
        <v>259</v>
      </c>
      <c r="C279" s="11" t="s">
        <v>403</v>
      </c>
    </row>
    <row r="280" spans="1:6">
      <c r="A280" s="9">
        <v>6100</v>
      </c>
      <c r="B280" s="8" t="s">
        <v>71</v>
      </c>
    </row>
    <row r="281" spans="1:6">
      <c r="A281" s="10">
        <v>6110</v>
      </c>
      <c r="B281" s="6" t="s">
        <v>260</v>
      </c>
      <c r="C281" s="11" t="s">
        <v>63</v>
      </c>
      <c r="E281" s="206" t="s">
        <v>608</v>
      </c>
    </row>
    <row r="282" spans="1:6">
      <c r="A282" s="10">
        <v>6120</v>
      </c>
      <c r="B282" s="6" t="s">
        <v>261</v>
      </c>
      <c r="C282" s="11" t="s">
        <v>63</v>
      </c>
    </row>
    <row r="283" spans="1:6">
      <c r="A283" s="10">
        <v>6130</v>
      </c>
      <c r="B283" s="6" t="s">
        <v>262</v>
      </c>
      <c r="C283" s="11" t="s">
        <v>63</v>
      </c>
    </row>
    <row r="284" spans="1:6">
      <c r="A284" s="10">
        <v>6140</v>
      </c>
      <c r="B284" s="6" t="s">
        <v>263</v>
      </c>
      <c r="C284" s="11" t="s">
        <v>63</v>
      </c>
    </row>
    <row r="285" spans="1:6">
      <c r="A285" s="10">
        <v>6150</v>
      </c>
      <c r="B285" s="6" t="s">
        <v>264</v>
      </c>
      <c r="C285" s="11" t="s">
        <v>63</v>
      </c>
    </row>
    <row r="286" spans="1:6">
      <c r="A286" s="10">
        <v>6160</v>
      </c>
      <c r="B286" s="6" t="s">
        <v>265</v>
      </c>
      <c r="C286" s="11" t="s">
        <v>63</v>
      </c>
    </row>
    <row r="287" spans="1:6">
      <c r="A287" s="9">
        <v>6200</v>
      </c>
      <c r="B287" s="8" t="s">
        <v>266</v>
      </c>
    </row>
    <row r="288" spans="1:6">
      <c r="A288" s="10">
        <v>6210</v>
      </c>
      <c r="B288" s="6" t="s">
        <v>267</v>
      </c>
      <c r="C288" s="11" t="s">
        <v>267</v>
      </c>
    </row>
    <row r="289" spans="1:6">
      <c r="A289" s="10">
        <v>6212</v>
      </c>
      <c r="B289" s="256" t="s">
        <v>639</v>
      </c>
      <c r="C289" s="11" t="s">
        <v>266</v>
      </c>
    </row>
    <row r="290" spans="1:6">
      <c r="A290" s="10">
        <v>6213</v>
      </c>
      <c r="B290" s="256" t="s">
        <v>640</v>
      </c>
      <c r="C290" s="11" t="s">
        <v>266</v>
      </c>
    </row>
    <row r="291" spans="1:6">
      <c r="A291" s="10">
        <v>6220</v>
      </c>
      <c r="B291" s="6" t="s">
        <v>268</v>
      </c>
      <c r="C291" s="11" t="s">
        <v>266</v>
      </c>
    </row>
    <row r="292" spans="1:6">
      <c r="A292" s="10">
        <v>6230</v>
      </c>
      <c r="B292" s="6" t="s">
        <v>269</v>
      </c>
      <c r="C292" s="11" t="s">
        <v>266</v>
      </c>
    </row>
    <row r="293" spans="1:6">
      <c r="A293" s="10">
        <v>6240</v>
      </c>
      <c r="B293" s="6" t="s">
        <v>270</v>
      </c>
      <c r="C293" s="11" t="s">
        <v>266</v>
      </c>
    </row>
    <row r="294" spans="1:6">
      <c r="A294" s="10">
        <v>6250</v>
      </c>
      <c r="B294" s="6" t="s">
        <v>271</v>
      </c>
      <c r="C294" s="11" t="s">
        <v>271</v>
      </c>
      <c r="D294" s="205" t="s">
        <v>602</v>
      </c>
      <c r="E294" s="258" t="s">
        <v>442</v>
      </c>
      <c r="F294" s="258" t="s">
        <v>448</v>
      </c>
    </row>
    <row r="295" spans="1:6">
      <c r="A295" s="10">
        <v>6260</v>
      </c>
      <c r="B295" s="6" t="s">
        <v>272</v>
      </c>
      <c r="C295" s="11" t="s">
        <v>272</v>
      </c>
    </row>
    <row r="296" spans="1:6">
      <c r="A296" s="10">
        <v>6270</v>
      </c>
      <c r="B296" s="6" t="s">
        <v>273</v>
      </c>
      <c r="C296" s="11" t="s">
        <v>266</v>
      </c>
    </row>
    <row r="297" spans="1:6">
      <c r="A297" s="57">
        <v>6280</v>
      </c>
      <c r="B297" s="58" t="s">
        <v>266</v>
      </c>
      <c r="C297" s="204" t="s">
        <v>266</v>
      </c>
      <c r="D297" s="205" t="s">
        <v>602</v>
      </c>
      <c r="E297" s="258" t="s">
        <v>442</v>
      </c>
    </row>
    <row r="298" spans="1:6">
      <c r="A298" s="55">
        <v>6282</v>
      </c>
      <c r="B298" s="56" t="s">
        <v>526</v>
      </c>
      <c r="C298" s="11" t="s">
        <v>266</v>
      </c>
    </row>
    <row r="299" spans="1:6">
      <c r="A299" s="55">
        <v>6287</v>
      </c>
      <c r="B299" s="56" t="s">
        <v>266</v>
      </c>
      <c r="C299" s="11" t="s">
        <v>266</v>
      </c>
    </row>
    <row r="300" spans="1:6">
      <c r="A300" s="9">
        <v>6300</v>
      </c>
      <c r="B300" s="8" t="s">
        <v>274</v>
      </c>
    </row>
    <row r="301" spans="1:6">
      <c r="A301" s="10">
        <v>6310</v>
      </c>
      <c r="B301" s="6" t="s">
        <v>275</v>
      </c>
      <c r="C301" s="11" t="s">
        <v>413</v>
      </c>
    </row>
    <row r="302" spans="1:6">
      <c r="A302" s="9">
        <v>6400</v>
      </c>
      <c r="B302" s="8" t="s">
        <v>276</v>
      </c>
    </row>
    <row r="303" spans="1:6">
      <c r="A303" s="10">
        <v>6410</v>
      </c>
      <c r="B303" s="6" t="s">
        <v>277</v>
      </c>
      <c r="C303" s="11" t="s">
        <v>407</v>
      </c>
    </row>
    <row r="304" spans="1:6">
      <c r="A304" s="10">
        <v>6420</v>
      </c>
      <c r="B304" s="6" t="s">
        <v>278</v>
      </c>
      <c r="C304" s="11" t="s">
        <v>407</v>
      </c>
    </row>
    <row r="305" spans="1:6">
      <c r="A305" s="9">
        <v>7000</v>
      </c>
      <c r="B305" s="8" t="s">
        <v>279</v>
      </c>
    </row>
    <row r="306" spans="1:6">
      <c r="A306" s="57">
        <v>7010</v>
      </c>
      <c r="B306" s="58" t="s">
        <v>279</v>
      </c>
      <c r="C306" s="204" t="s">
        <v>404</v>
      </c>
      <c r="D306" s="205" t="s">
        <v>602</v>
      </c>
      <c r="E306" s="259" t="s">
        <v>442</v>
      </c>
      <c r="F306" s="259" t="s">
        <v>448</v>
      </c>
    </row>
    <row r="307" spans="1:6">
      <c r="A307" s="55">
        <v>7011</v>
      </c>
      <c r="B307" s="56" t="s">
        <v>527</v>
      </c>
      <c r="C307" s="11" t="s">
        <v>404</v>
      </c>
    </row>
    <row r="308" spans="1:6">
      <c r="A308" s="55">
        <v>7012</v>
      </c>
      <c r="B308" s="56" t="s">
        <v>528</v>
      </c>
      <c r="C308" s="11" t="s">
        <v>404</v>
      </c>
    </row>
    <row r="309" spans="1:6">
      <c r="A309" s="55">
        <v>7013</v>
      </c>
      <c r="B309" s="56" t="s">
        <v>529</v>
      </c>
      <c r="C309" s="11" t="s">
        <v>404</v>
      </c>
    </row>
    <row r="310" spans="1:6">
      <c r="A310" s="9">
        <v>7100</v>
      </c>
      <c r="B310" s="8" t="s">
        <v>280</v>
      </c>
    </row>
    <row r="311" spans="1:6">
      <c r="A311" s="57">
        <v>7110</v>
      </c>
      <c r="B311" s="58" t="s">
        <v>280</v>
      </c>
      <c r="C311" s="204" t="s">
        <v>57</v>
      </c>
    </row>
    <row r="312" spans="1:6">
      <c r="A312" s="55">
        <v>7111</v>
      </c>
      <c r="B312" s="56" t="s">
        <v>530</v>
      </c>
      <c r="C312" s="11" t="s">
        <v>57</v>
      </c>
    </row>
    <row r="313" spans="1:6">
      <c r="A313" s="55">
        <v>7112</v>
      </c>
      <c r="B313" s="256" t="s">
        <v>641</v>
      </c>
      <c r="C313" s="11" t="s">
        <v>57</v>
      </c>
    </row>
    <row r="314" spans="1:6">
      <c r="A314" s="9">
        <v>7200</v>
      </c>
      <c r="B314" s="8" t="s">
        <v>55</v>
      </c>
    </row>
    <row r="315" spans="1:6">
      <c r="A315" s="57">
        <v>7210</v>
      </c>
      <c r="B315" s="58" t="s">
        <v>55</v>
      </c>
      <c r="C315" s="11" t="s">
        <v>55</v>
      </c>
      <c r="D315" s="205" t="s">
        <v>602</v>
      </c>
      <c r="E315" s="259" t="s">
        <v>442</v>
      </c>
      <c r="F315" s="259" t="s">
        <v>448</v>
      </c>
    </row>
    <row r="316" spans="1:6">
      <c r="A316" s="10">
        <v>7211</v>
      </c>
      <c r="B316" s="6" t="s">
        <v>348</v>
      </c>
      <c r="C316" s="11" t="s">
        <v>55</v>
      </c>
      <c r="D316" s="205" t="s">
        <v>602</v>
      </c>
      <c r="E316" s="259" t="s">
        <v>442</v>
      </c>
      <c r="F316" s="259" t="s">
        <v>448</v>
      </c>
    </row>
    <row r="317" spans="1:6">
      <c r="A317" s="10">
        <v>7212</v>
      </c>
      <c r="B317" s="6" t="s">
        <v>348</v>
      </c>
      <c r="C317" s="11" t="s">
        <v>55</v>
      </c>
    </row>
    <row r="318" spans="1:6">
      <c r="A318" s="9">
        <v>7300</v>
      </c>
      <c r="B318" s="8" t="s">
        <v>281</v>
      </c>
    </row>
    <row r="319" spans="1:6">
      <c r="A319" s="57">
        <v>7310</v>
      </c>
      <c r="B319" s="58" t="s">
        <v>282</v>
      </c>
      <c r="C319" s="204" t="s">
        <v>65</v>
      </c>
    </row>
    <row r="320" spans="1:6">
      <c r="A320" s="55">
        <v>7311</v>
      </c>
      <c r="B320" s="56" t="s">
        <v>531</v>
      </c>
      <c r="C320" s="11" t="s">
        <v>65</v>
      </c>
    </row>
    <row r="321" spans="1:6">
      <c r="A321" s="55">
        <v>7313</v>
      </c>
      <c r="B321" s="56" t="s">
        <v>532</v>
      </c>
      <c r="C321" s="11" t="s">
        <v>65</v>
      </c>
    </row>
    <row r="322" spans="1:6">
      <c r="A322" s="10">
        <v>7320</v>
      </c>
      <c r="B322" s="6" t="s">
        <v>283</v>
      </c>
      <c r="C322" s="11" t="s">
        <v>65</v>
      </c>
    </row>
    <row r="323" spans="1:6">
      <c r="A323" s="10">
        <v>7330</v>
      </c>
      <c r="B323" s="6" t="s">
        <v>284</v>
      </c>
      <c r="C323" s="11" t="s">
        <v>65</v>
      </c>
    </row>
    <row r="324" spans="1:6">
      <c r="A324" s="10">
        <v>7340</v>
      </c>
      <c r="B324" s="6" t="s">
        <v>285</v>
      </c>
      <c r="C324" s="11" t="s">
        <v>65</v>
      </c>
    </row>
    <row r="325" spans="1:6">
      <c r="A325" s="9">
        <v>7400</v>
      </c>
      <c r="B325" s="8" t="s">
        <v>286</v>
      </c>
    </row>
    <row r="326" spans="1:6">
      <c r="A326" s="10">
        <v>7410</v>
      </c>
      <c r="B326" s="6" t="s">
        <v>287</v>
      </c>
      <c r="C326" s="11" t="s">
        <v>287</v>
      </c>
    </row>
    <row r="327" spans="1:6">
      <c r="A327" s="10">
        <v>7412</v>
      </c>
      <c r="B327" s="256" t="s">
        <v>642</v>
      </c>
      <c r="C327" s="11" t="s">
        <v>286</v>
      </c>
    </row>
    <row r="328" spans="1:6">
      <c r="A328" s="10">
        <v>7416</v>
      </c>
      <c r="B328" s="256" t="s">
        <v>643</v>
      </c>
      <c r="C328" s="11" t="s">
        <v>286</v>
      </c>
    </row>
    <row r="329" spans="1:6">
      <c r="A329" s="10">
        <v>7420</v>
      </c>
      <c r="B329" s="6" t="s">
        <v>288</v>
      </c>
      <c r="C329" s="11" t="s">
        <v>286</v>
      </c>
    </row>
    <row r="330" spans="1:6">
      <c r="A330" s="10">
        <v>7430</v>
      </c>
      <c r="B330" s="6" t="s">
        <v>289</v>
      </c>
      <c r="C330" s="11" t="s">
        <v>289</v>
      </c>
      <c r="D330" s="205" t="s">
        <v>602</v>
      </c>
      <c r="E330" s="258" t="s">
        <v>442</v>
      </c>
      <c r="F330" s="258" t="s">
        <v>448</v>
      </c>
    </row>
    <row r="331" spans="1:6">
      <c r="A331" s="10">
        <v>7440</v>
      </c>
      <c r="B331" s="6" t="s">
        <v>290</v>
      </c>
      <c r="C331" s="11" t="s">
        <v>286</v>
      </c>
    </row>
    <row r="332" spans="1:6">
      <c r="A332" s="10">
        <v>7450</v>
      </c>
      <c r="B332" s="6" t="s">
        <v>291</v>
      </c>
      <c r="C332" s="11" t="s">
        <v>291</v>
      </c>
    </row>
    <row r="333" spans="1:6">
      <c r="A333" s="10">
        <v>7460</v>
      </c>
      <c r="B333" s="6" t="s">
        <v>292</v>
      </c>
      <c r="C333" s="11" t="s">
        <v>286</v>
      </c>
    </row>
    <row r="334" spans="1:6">
      <c r="A334" s="10">
        <v>7470</v>
      </c>
      <c r="B334" s="6" t="s">
        <v>286</v>
      </c>
      <c r="C334" s="11" t="s">
        <v>286</v>
      </c>
      <c r="D334" s="205" t="s">
        <v>602</v>
      </c>
      <c r="E334" s="258" t="s">
        <v>442</v>
      </c>
      <c r="F334" s="258" t="s">
        <v>448</v>
      </c>
    </row>
    <row r="335" spans="1:6">
      <c r="A335" s="9">
        <v>7500</v>
      </c>
      <c r="B335" s="8" t="s">
        <v>293</v>
      </c>
    </row>
    <row r="336" spans="1:6">
      <c r="A336" s="10">
        <v>7510</v>
      </c>
      <c r="B336" s="6" t="s">
        <v>293</v>
      </c>
      <c r="C336" s="11" t="s">
        <v>413</v>
      </c>
    </row>
    <row r="337" spans="1:3">
      <c r="A337" s="9">
        <v>7600</v>
      </c>
      <c r="B337" s="8" t="s">
        <v>294</v>
      </c>
    </row>
    <row r="338" spans="1:3">
      <c r="A338" s="10">
        <v>7610</v>
      </c>
      <c r="B338" s="6" t="s">
        <v>295</v>
      </c>
      <c r="C338" s="11" t="s">
        <v>407</v>
      </c>
    </row>
    <row r="339" spans="1:3">
      <c r="A339" s="10">
        <v>7620</v>
      </c>
      <c r="B339" s="6" t="s">
        <v>296</v>
      </c>
      <c r="C339" s="11" t="s">
        <v>407</v>
      </c>
    </row>
    <row r="340" spans="1:3">
      <c r="A340" s="9">
        <v>7700</v>
      </c>
      <c r="B340" s="8" t="s">
        <v>297</v>
      </c>
    </row>
    <row r="341" spans="1:3">
      <c r="A341" s="10">
        <v>7710</v>
      </c>
      <c r="B341" s="6" t="s">
        <v>297</v>
      </c>
      <c r="C341" s="11" t="s">
        <v>411</v>
      </c>
    </row>
    <row r="342" spans="1:3">
      <c r="A342" s="9">
        <v>8100</v>
      </c>
      <c r="B342" s="8" t="s">
        <v>115</v>
      </c>
    </row>
    <row r="343" spans="1:3">
      <c r="A343" s="10">
        <v>8111</v>
      </c>
      <c r="B343" s="6" t="s">
        <v>115</v>
      </c>
      <c r="C343" s="11" t="s">
        <v>404</v>
      </c>
    </row>
    <row r="344" spans="1:3">
      <c r="A344" s="10">
        <v>8120</v>
      </c>
      <c r="B344" s="6" t="s">
        <v>298</v>
      </c>
    </row>
    <row r="345" spans="1:3">
      <c r="A345" s="9">
        <v>8200</v>
      </c>
      <c r="B345" s="8" t="s">
        <v>116</v>
      </c>
    </row>
    <row r="346" spans="1:3">
      <c r="A346" s="10">
        <v>8210</v>
      </c>
      <c r="B346" s="6" t="s">
        <v>116</v>
      </c>
    </row>
    <row r="347" spans="1:3">
      <c r="A347" s="9">
        <v>8300</v>
      </c>
      <c r="B347" s="8" t="s">
        <v>117</v>
      </c>
    </row>
    <row r="348" spans="1:3">
      <c r="A348" s="10">
        <v>8310</v>
      </c>
      <c r="B348" s="6" t="s">
        <v>117</v>
      </c>
    </row>
    <row r="349" spans="1:3">
      <c r="A349" s="9">
        <v>8400</v>
      </c>
      <c r="B349" s="8" t="s">
        <v>299</v>
      </c>
    </row>
    <row r="350" spans="1:3">
      <c r="A350" s="10">
        <v>8410</v>
      </c>
      <c r="B350" s="6" t="s">
        <v>299</v>
      </c>
    </row>
    <row r="351" spans="1:3">
      <c r="A351" s="9">
        <v>9010</v>
      </c>
      <c r="B351" s="8" t="s">
        <v>300</v>
      </c>
    </row>
    <row r="352" spans="1:3">
      <c r="A352" s="10">
        <v>9011</v>
      </c>
      <c r="B352" s="6" t="s">
        <v>300</v>
      </c>
    </row>
    <row r="353" spans="1:2">
      <c r="A353" s="10">
        <v>9012</v>
      </c>
      <c r="B353" s="6" t="s">
        <v>301</v>
      </c>
    </row>
    <row r="354" spans="1:2">
      <c r="A354" s="9">
        <v>9020</v>
      </c>
      <c r="B354" s="8" t="s">
        <v>302</v>
      </c>
    </row>
    <row r="355" spans="1:2">
      <c r="A355" s="10">
        <v>9021</v>
      </c>
      <c r="B355" s="6" t="s">
        <v>303</v>
      </c>
    </row>
    <row r="356" spans="1:2">
      <c r="A356" s="10">
        <v>9022</v>
      </c>
      <c r="B356" s="6" t="s">
        <v>304</v>
      </c>
    </row>
  </sheetData>
  <autoFilter ref="A1:M30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Индекс</vt:lpstr>
      <vt:lpstr>Реквизиты</vt:lpstr>
      <vt:lpstr>ФО.1</vt:lpstr>
      <vt:lpstr>ФО.2</vt:lpstr>
      <vt:lpstr>ФО.4</vt:lpstr>
      <vt:lpstr>ФА</vt:lpstr>
      <vt:lpstr>Д и К</vt:lpstr>
      <vt:lpstr>Лист1</vt:lpstr>
      <vt:lpstr>Справочник</vt:lpstr>
      <vt:lpstr>1240</vt:lpstr>
      <vt:lpstr>12.ИИ</vt:lpstr>
      <vt:lpstr>13.ОС</vt:lpstr>
      <vt:lpstr>Лист2</vt:lpstr>
      <vt:lpstr>ФО.1!Область_печати</vt:lpstr>
      <vt:lpstr>ФО.2!Область_печати</vt:lpstr>
      <vt:lpstr>ФО.4!Область_печати</vt:lpstr>
    </vt:vector>
  </TitlesOfParts>
  <Company>CG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Mukanov</dc:creator>
  <cp:lastModifiedBy>Designer</cp:lastModifiedBy>
  <cp:lastPrinted>2014-01-24T11:08:48Z</cp:lastPrinted>
  <dcterms:created xsi:type="dcterms:W3CDTF">2011-08-23T03:32:22Z</dcterms:created>
  <dcterms:modified xsi:type="dcterms:W3CDTF">2014-01-24T11:12:11Z</dcterms:modified>
</cp:coreProperties>
</file>