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просы\КТЖ Финанс - Цзайм\"/>
    </mc:Choice>
  </mc:AlternateContent>
  <xr:revisionPtr revIDLastSave="0" documentId="13_ncr:1_{B2C50E27-03FB-436B-8B0F-99C1EF7E5CD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-форма" sheetId="7" r:id="rId1"/>
    <sheet name="2-форма" sheetId="9" r:id="rId2"/>
    <sheet name="3-форма" sheetId="10" r:id="rId3"/>
    <sheet name="4-форма" sheetId="4" r:id="rId4"/>
  </sheets>
  <definedNames>
    <definedName name="_xlnm.Print_Area" localSheetId="3">'4-форма'!$A$1:$B$4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4" l="1"/>
  <c r="O25" i="4"/>
  <c r="P25" i="4"/>
  <c r="Q25" i="4"/>
  <c r="R25" i="4"/>
  <c r="S25" i="4"/>
  <c r="M25" i="4"/>
  <c r="L25" i="4"/>
  <c r="G42" i="7" l="1"/>
  <c r="G39" i="7"/>
  <c r="G45" i="7"/>
  <c r="L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14" i="4"/>
  <c r="M17" i="4"/>
  <c r="N17" i="4"/>
  <c r="O17" i="4"/>
  <c r="P17" i="4"/>
  <c r="Q17" i="4"/>
  <c r="R17" i="4"/>
  <c r="S17" i="4"/>
  <c r="L17" i="4"/>
  <c r="H50" i="10"/>
  <c r="F50" i="10"/>
  <c r="G64" i="7"/>
  <c r="L23" i="4"/>
  <c r="K11" i="4"/>
  <c r="J11" i="4"/>
  <c r="H57" i="10"/>
  <c r="H52" i="10"/>
  <c r="F52" i="10"/>
  <c r="H42" i="10"/>
  <c r="F42" i="10"/>
  <c r="F35" i="10"/>
  <c r="H35" i="10"/>
  <c r="H30" i="10"/>
  <c r="H20" i="10"/>
  <c r="F20" i="10"/>
  <c r="F57" i="10"/>
  <c r="F30" i="10"/>
  <c r="L46" i="9"/>
  <c r="N46" i="9"/>
  <c r="P46" i="9"/>
  <c r="J46" i="9"/>
  <c r="L42" i="9"/>
  <c r="N42" i="9"/>
  <c r="P42" i="9"/>
  <c r="J42" i="9"/>
  <c r="L38" i="9"/>
  <c r="N38" i="9"/>
  <c r="P38" i="9"/>
  <c r="J38" i="9"/>
  <c r="L37" i="9"/>
  <c r="N37" i="9"/>
  <c r="P37" i="9"/>
  <c r="J37" i="9"/>
  <c r="L31" i="9"/>
  <c r="N31" i="9"/>
  <c r="P31" i="9"/>
  <c r="J31" i="9"/>
  <c r="L27" i="9"/>
  <c r="N27" i="9"/>
  <c r="P27" i="9"/>
  <c r="J27" i="9"/>
  <c r="L25" i="9"/>
  <c r="N25" i="9"/>
  <c r="P25" i="9"/>
  <c r="J25" i="9"/>
  <c r="L15" i="9"/>
  <c r="N15" i="9"/>
  <c r="P15" i="9"/>
  <c r="J15" i="9"/>
  <c r="J11" i="9"/>
  <c r="L11" i="9"/>
  <c r="N11" i="9"/>
  <c r="P11" i="9"/>
  <c r="M23" i="4" l="1"/>
  <c r="N23" i="4"/>
  <c r="O23" i="4"/>
  <c r="P23" i="4"/>
  <c r="Q23" i="4"/>
  <c r="R23" i="4"/>
  <c r="S23" i="4"/>
  <c r="M14" i="4"/>
  <c r="N14" i="4"/>
  <c r="O14" i="4"/>
  <c r="P14" i="4"/>
  <c r="Q14" i="4"/>
  <c r="R14" i="4"/>
  <c r="S14" i="4"/>
  <c r="K12" i="4"/>
  <c r="K13" i="4"/>
  <c r="K14" i="4"/>
  <c r="J12" i="4"/>
  <c r="J13" i="4"/>
  <c r="I68" i="7"/>
  <c r="G68" i="7"/>
  <c r="I67" i="7"/>
  <c r="G67" i="7"/>
  <c r="I66" i="7"/>
  <c r="G66" i="7"/>
  <c r="I64" i="7"/>
  <c r="I53" i="7"/>
  <c r="G53" i="7"/>
  <c r="I44" i="7"/>
  <c r="G44" i="7"/>
  <c r="I41" i="7"/>
  <c r="G41" i="7"/>
  <c r="I32" i="7"/>
  <c r="G32" i="7"/>
  <c r="I30" i="7"/>
  <c r="G30" i="7"/>
  <c r="I28" i="7"/>
  <c r="G28" i="7"/>
  <c r="I17" i="7"/>
  <c r="G17" i="7"/>
</calcChain>
</file>

<file path=xl/sharedStrings.xml><?xml version="1.0" encoding="utf-8"?>
<sst xmlns="http://schemas.openxmlformats.org/spreadsheetml/2006/main" count="169" uniqueCount="149">
  <si>
    <t>Приме-</t>
  </si>
  <si>
    <t>чания</t>
  </si>
  <si>
    <t>31 декабря</t>
  </si>
  <si>
    <t>АКТИВЫ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</si>
  <si>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</si>
  <si>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</si>
  <si>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</si>
  <si>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</si>
  <si>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</si>
  <si>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</si>
  <si>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</si>
  <si>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</si>
  <si>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</si>
  <si>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</si>
  <si>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</si>
  <si>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</si>
  <si>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</si>
  <si>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</si>
  <si>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</si>
  <si>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</si>
  <si>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</si>
  <si>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</si>
  <si>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</si>
  <si>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</si>
  <si>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</si>
  <si>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</si>
  <si>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</si>
  <si>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>Итого долгосрочные обязательства</t>
  </si>
  <si>
    <t>Текущие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</si>
  <si>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</si>
  <si>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</si>
  <si>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</si>
  <si>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</si>
  <si>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Продолжающаяся деятельность</t>
  </si>
  <si>
    <t>Государственные субсидии</t>
  </si>
  <si>
    <t>Прочие доходы</t>
  </si>
  <si>
    <t>Себестоимость реализации</t>
  </si>
  <si>
    <t>Общие и административные расходы</t>
  </si>
  <si>
    <t>Финансовые затраты</t>
  </si>
  <si>
    <t>Финансовый доход</t>
  </si>
  <si>
    <t>Прекращенная деятельность</t>
  </si>
  <si>
    <t>Акционеру</t>
  </si>
  <si>
    <t>Движение денежных средств от операционной деятельности:</t>
  </si>
  <si>
    <t>Корректировки на:</t>
  </si>
  <si>
    <t>Износ и амортизацию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</si>
  <si>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</si>
  <si>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</si>
  <si>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</si>
  <si>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</si>
  <si>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</si>
  <si>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Проценты полученные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</si>
  <si>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</si>
  <si>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</si>
  <si>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Получение займов</t>
  </si>
  <si>
    <t>Денежные средства, полученные от операционной деятельности</t>
  </si>
  <si>
    <t>Эффект изменения валютных курсов на балансы денежных средств и их эквивалентов, деноминированных в иностранной валюте</t>
  </si>
  <si>
    <t>Прочие долгосрочные обязательства</t>
  </si>
  <si>
    <t>Прочие текущие обязательства</t>
  </si>
  <si>
    <t>Расходы по корпоративному подоходному налогу, отраженные в прибылях и убытках, включая прекращенную деятельность</t>
  </si>
  <si>
    <t>Прочее</t>
  </si>
  <si>
    <t>Долгосрочные активы</t>
  </si>
  <si>
    <t>Инвестиции в ассоциированные предприятия</t>
  </si>
  <si>
    <t>Капитал Акционера</t>
  </si>
  <si>
    <t>Неконтролирующие доли</t>
  </si>
  <si>
    <t>Отложенные налоговые обязательства</t>
  </si>
  <si>
    <t>Торговая кредиторская задолженность</t>
  </si>
  <si>
    <t>Неконтролирующим долям</t>
  </si>
  <si>
    <t>Изменение прочих налогов к уплате</t>
  </si>
  <si>
    <t>Проценты уплаченные</t>
  </si>
  <si>
    <t>Корпоративный подоходный налог уплаченный</t>
  </si>
  <si>
    <t>Поступление от продажи прочих долгосрочных активов</t>
  </si>
  <si>
    <t>Погашение займов</t>
  </si>
  <si>
    <t>Приобретение основных средств за счет заемных средств, напрямую перечисленных банком поставщику</t>
  </si>
  <si>
    <t>Нераспре-деленная прибыль</t>
  </si>
  <si>
    <t>Предоплата по подоходному налогу</t>
  </si>
  <si>
    <t>Актив по договорам с покупателями</t>
  </si>
  <si>
    <t>Обязательства по аренде</t>
  </si>
  <si>
    <t>Обязательства по договорам с покупателями</t>
  </si>
  <si>
    <t>Неотменяемое обязательство в пользу Акционера</t>
  </si>
  <si>
    <t>Расходы по корпоративному подоходному налогу</t>
  </si>
  <si>
    <t>Курсовые разницы от пересчета иностранного подразделения в валюту отчетности</t>
  </si>
  <si>
    <t>Операционный доход до изменений в оборотном капитале и прочих статьях баланса</t>
  </si>
  <si>
    <t>Изменение прочих обязательств</t>
  </si>
  <si>
    <t>Чистое движение денежных средств от операционной деятельности</t>
  </si>
  <si>
    <t>Чистое движение денежных средств от финансовой деятельности</t>
  </si>
  <si>
    <t>Эффект изменения резерва под ожидаемые кредитные убытки</t>
  </si>
  <si>
    <t>Неконтро-лирующие доли</t>
  </si>
  <si>
    <t>Активы, классифицированные для продажи и распределения в пользу Акционера</t>
  </si>
  <si>
    <t>Обязательства, связанные с активами, классифицированными как предназначенные для продажи</t>
  </si>
  <si>
    <t>2020 г.</t>
  </si>
  <si>
    <t>Доля в прибыли ассоциированных и совместных предприятий</t>
  </si>
  <si>
    <t>Долю в прибыли ассоциированных и совместных предприятий</t>
  </si>
  <si>
    <t>Чистое движение денежных средств от инвестиционной деятельности</t>
  </si>
  <si>
    <t>На 1 января 2020 г.</t>
  </si>
  <si>
    <t>Приобретение основных средств, включая авансы, оплаченные за основные средства</t>
  </si>
  <si>
    <t>Неденежные операции</t>
  </si>
  <si>
    <t>Гудвил</t>
  </si>
  <si>
    <t>Нераспределенная прибыль</t>
  </si>
  <si>
    <t>Выручка и прочие доходы</t>
  </si>
  <si>
    <t>Выручка от грузовых перевозок</t>
  </si>
  <si>
    <t>Выручка от пассажирских перевозок</t>
  </si>
  <si>
    <t>Итого выручка и прочие доходы</t>
  </si>
  <si>
    <t>Валовая прибыль</t>
  </si>
  <si>
    <t>Прочие прибыли и убытки</t>
  </si>
  <si>
    <t>Прибыль/(убыток) до налогообложения</t>
  </si>
  <si>
    <t>Убыток за год от прекращенной деятельности</t>
  </si>
  <si>
    <t>Прибыль/(убыток) за год</t>
  </si>
  <si>
    <t>Прибыль/(убыток) за год от продолжающейся деятельности</t>
  </si>
  <si>
    <t>Прибыль/(убыток) на акцию от продолжающейся и прекращенной деятельности, в тенге</t>
  </si>
  <si>
    <t>Прибыль/(убыток) на акцию от продолжающейся деятельности, в тенге</t>
  </si>
  <si>
    <t>Расходы по вознаграждению работников по окончании трудовой деятельности и прочим долгосрочным вознаграждениям работникам</t>
  </si>
  <si>
    <t>Вклады в уставный капитал ассоциированных предприятий</t>
  </si>
  <si>
    <t>Погашение обязательств по аренде</t>
  </si>
  <si>
    <t>Денежные средства и их эквиваленты на начало года</t>
  </si>
  <si>
    <t>Денежные средства и их эквиваленты на конец года</t>
  </si>
  <si>
    <t>Дополнительно оплаченный капитал</t>
  </si>
  <si>
    <t>Прочий совокупный (убыток)/доход за вычетом налога на прибыль:</t>
  </si>
  <si>
    <t>Статьи, подлежащие последующей реклассификации в прибыли и убытки в последующих периодах:</t>
  </si>
  <si>
    <t>Совокупный доход/(убыток), относящийся к:</t>
  </si>
  <si>
    <t>31 марта</t>
  </si>
  <si>
    <t>2021 г.</t>
  </si>
  <si>
    <t>(неаудировано)</t>
  </si>
  <si>
    <t xml:space="preserve">Три месяца, закончившиеся 31 марта </t>
  </si>
  <si>
    <t>2021 г.</t>
  </si>
  <si>
    <t>Прибыль/(убыток) от курсовой разницы</t>
  </si>
  <si>
    <t>Восстановление обесценения/(обесценение) активов</t>
  </si>
  <si>
    <t>Чистая (-ый) прибыль/(убыток) по инструментам хеджирования денежных потоков</t>
  </si>
  <si>
    <t>Прочий совокупный доход/(убыток) за период</t>
  </si>
  <si>
    <t>Итого совокупный доход/(убыток) за период</t>
  </si>
  <si>
    <t>Прибыль/(убыток) за период, относящаяся к:</t>
  </si>
  <si>
    <t>Три месяца, закончившиеся 
31 марта</t>
  </si>
  <si>
    <t>(Восстановление)/начисление резерва под обесценение активов</t>
  </si>
  <si>
    <t>Восстановление резерва под ожидаемые кредитные убытки по дебиторской задолженности и обесценение краткосрочных авансов выданных</t>
  </si>
  <si>
    <t>(Прибыль)/убыток от курсовой разницы</t>
  </si>
  <si>
    <t>Расходы по оценочным обязательствам</t>
  </si>
  <si>
    <t>-</t>
  </si>
  <si>
    <t>Чистое уменьшение денежных средств и их эквивалентов</t>
  </si>
  <si>
    <t>Убыток за период</t>
  </si>
  <si>
    <t>Прочий совокупный (убыток)/доход за период</t>
  </si>
  <si>
    <t>Итого совокупный (убыток)/доход за период</t>
  </si>
  <si>
    <t>Прочие распределения (Примечание 13)</t>
  </si>
  <si>
    <t>Выбытие дочерней организации (Примечание 13)</t>
  </si>
  <si>
    <t>На 31 марта 2020 г. (неаудировано)</t>
  </si>
  <si>
    <t>На 1 января 2021 г.</t>
  </si>
  <si>
    <t>Прибыль за период</t>
  </si>
  <si>
    <t>Прочий совокупный доход за период</t>
  </si>
  <si>
    <t>Итого совокупный доход за период</t>
  </si>
  <si>
    <t>Выбытие дочерней организации (Примечания 12 и 13)</t>
  </si>
  <si>
    <t>На 31 марта 2021 г.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</si>
</sst>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(\-* #,##0_-;\)\-* #,##0_-;_-* &quot;-&quot;_-;_-@_-\)"/>
    <numFmt numFmtId="167" formatCode="#,##0_);\(#,##0\);&quot; -&quot;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b/>
      <sz val="7"/>
      <name val="Verdana"/>
      <family val="2"/>
      <charset val="204"/>
    </font>
    <font>
      <sz val="7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164" fontId="5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65" fontId="0" fillId="0" borderId="0" xfId="4" applyNumberFormat="1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165" fontId="0" fillId="0" borderId="0" xfId="4" applyNumberFormat="1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7" fillId="0" borderId="0" xfId="0" applyFont="1" applyAlignment="1">
      <alignment horizontal="left" vertical="center" wrapText="1" indent="2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 indent="1"/>
    </xf>
    <xf numFmtId="3" fontId="9" fillId="0" borderId="3" xfId="0" applyNumberFormat="1" applyFont="1" applyBorder="1" applyAlignment="1">
      <alignment horizontal="right" vertical="center" wrapText="1" indent="1"/>
    </xf>
    <xf numFmtId="0" fontId="9" fillId="0" borderId="3" xfId="0" applyFont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 indent="2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5"/>
    </xf>
    <xf numFmtId="3" fontId="9" fillId="0" borderId="0" xfId="0" applyNumberFormat="1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65" fontId="0" fillId="0" borderId="0" xfId="4" applyNumberFormat="1" applyFont="1" applyAlignment="1">
      <alignment horizontal="right"/>
    </xf>
    <xf numFmtId="3" fontId="0" fillId="0" borderId="0" xfId="0" applyNumberFormat="1"/>
    <xf numFmtId="3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right" vertical="center" wrapText="1" indent="2"/>
    </xf>
    <xf numFmtId="43" fontId="7" fillId="0" borderId="3" xfId="0" applyNumberFormat="1" applyFont="1" applyBorder="1" applyAlignment="1">
      <alignment horizontal="right" vertical="center" wrapText="1" indent="2"/>
    </xf>
    <xf numFmtId="167" fontId="10" fillId="2" borderId="6" xfId="0" applyNumberFormat="1" applyFont="1" applyFill="1" applyBorder="1"/>
    <xf numFmtId="167" fontId="9" fillId="2" borderId="6" xfId="0" applyNumberFormat="1" applyFont="1" applyFill="1" applyBorder="1"/>
    <xf numFmtId="167" fontId="9" fillId="2" borderId="7" xfId="0" applyNumberFormat="1" applyFont="1" applyFill="1" applyBorder="1"/>
    <xf numFmtId="167" fontId="10" fillId="2" borderId="8" xfId="0" applyNumberFormat="1" applyFont="1" applyFill="1" applyBorder="1"/>
    <xf numFmtId="167" fontId="10" fillId="2" borderId="9" xfId="0" applyNumberFormat="1" applyFont="1" applyFill="1" applyBorder="1"/>
    <xf numFmtId="167" fontId="7" fillId="2" borderId="8" xfId="0" applyNumberFormat="1" applyFont="1" applyFill="1" applyBorder="1"/>
    <xf numFmtId="167" fontId="7" fillId="2" borderId="6" xfId="0" applyNumberFormat="1" applyFont="1" applyFill="1" applyBorder="1" applyAlignment="1"/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43" fontId="7" fillId="0" borderId="0" xfId="0" applyNumberFormat="1" applyFont="1" applyAlignment="1">
      <alignment horizontal="right" wrapText="1"/>
    </xf>
    <xf numFmtId="167" fontId="7" fillId="2" borderId="8" xfId="0" applyNumberFormat="1" applyFont="1" applyFill="1" applyBorder="1" applyAlignment="1"/>
    <xf numFmtId="3" fontId="7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165" fontId="7" fillId="0" borderId="0" xfId="4" applyNumberFormat="1" applyFont="1" applyBorder="1" applyAlignment="1">
      <alignment horizontal="right" wrapText="1"/>
    </xf>
    <xf numFmtId="165" fontId="0" fillId="0" borderId="0" xfId="4" applyNumberFormat="1" applyFont="1" applyBorder="1" applyAlignment="1"/>
    <xf numFmtId="0" fontId="7" fillId="0" borderId="0" xfId="0" applyFont="1" applyBorder="1" applyAlignment="1">
      <alignment horizontal="right" wrapText="1"/>
    </xf>
    <xf numFmtId="167" fontId="6" fillId="2" borderId="6" xfId="0" applyNumberFormat="1" applyFont="1" applyFill="1" applyBorder="1"/>
    <xf numFmtId="167" fontId="6" fillId="2" borderId="10" xfId="0" applyNumberFormat="1" applyFont="1" applyFill="1" applyBorder="1"/>
    <xf numFmtId="167" fontId="6" fillId="2" borderId="11" xfId="0" applyNumberFormat="1" applyFont="1" applyFill="1" applyBorder="1"/>
    <xf numFmtId="167" fontId="7" fillId="2" borderId="12" xfId="0" applyNumberFormat="1" applyFont="1" applyFill="1" applyBorder="1"/>
    <xf numFmtId="167" fontId="6" fillId="2" borderId="12" xfId="0" applyNumberFormat="1" applyFont="1" applyFill="1" applyBorder="1"/>
    <xf numFmtId="167" fontId="6" fillId="2" borderId="8" xfId="0" applyNumberFormat="1" applyFont="1" applyFill="1" applyBorder="1"/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4" xfId="0" applyFont="1" applyBorder="1"/>
    <xf numFmtId="167" fontId="6" fillId="2" borderId="11" xfId="0" applyNumberFormat="1" applyFont="1" applyFill="1" applyBorder="1" applyAlignment="1">
      <alignment horizontal="right"/>
    </xf>
    <xf numFmtId="0" fontId="12" fillId="0" borderId="0" xfId="0" applyFont="1"/>
    <xf numFmtId="167" fontId="6" fillId="2" borderId="13" xfId="0" applyNumberFormat="1" applyFont="1" applyFill="1" applyBorder="1"/>
    <xf numFmtId="167" fontId="7" fillId="2" borderId="12" xfId="0" applyNumberFormat="1" applyFont="1" applyFill="1" applyBorder="1" applyAlignment="1">
      <alignment horizontal="right"/>
    </xf>
    <xf numFmtId="167" fontId="7" fillId="2" borderId="8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3" xr:uid="{00000000-0005-0000-0000-000003000000}"/>
    <cellStyle name="Финансовый" xfId="4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J69"/>
  <sheetViews>
    <sheetView tabSelected="1" zoomScale="90" zoomScaleNormal="90" workbookViewId="0">
      <selection activeCell="I41" sqref="I41"/>
    </sheetView>
  </sheetViews>
  <sheetFormatPr defaultRowHeight="15" x14ac:dyDescent="0.25"/>
  <cols>
    <col min="1" max="1" width="36.85546875" customWidth="1"/>
    <col min="3" max="3" width="22.28515625" style="5" customWidth="1"/>
    <col min="4" max="4" width="8.42578125" style="5" customWidth="1"/>
    <col min="5" max="5" width="16" style="5" customWidth="1"/>
    <col min="6" max="6" width="12.140625" style="5" customWidth="1"/>
    <col min="7" max="7" width="12.7109375" style="5" bestFit="1" customWidth="1"/>
    <col min="8" max="8" width="9.140625" style="5"/>
    <col min="9" max="9" width="10.7109375" style="5" bestFit="1" customWidth="1"/>
    <col min="10" max="10" width="9.140625" style="5"/>
  </cols>
  <sheetData>
    <row r="1" spans="1:7" x14ac:dyDescent="0.25">
      <c r="A1" s="1"/>
    </row>
    <row r="2" spans="1:7" x14ac:dyDescent="0.25">
      <c r="A2" s="1"/>
    </row>
    <row r="3" spans="1:7" x14ac:dyDescent="0.25">
      <c r="A3" s="1"/>
    </row>
    <row r="4" spans="1:7" x14ac:dyDescent="0.25">
      <c r="A4" s="1"/>
    </row>
    <row r="5" spans="1:7" x14ac:dyDescent="0.25">
      <c r="A5" s="73"/>
      <c r="B5" s="28" t="s">
        <v>0</v>
      </c>
      <c r="C5" s="43" t="s">
        <v>119</v>
      </c>
      <c r="D5" s="74"/>
      <c r="E5" s="28" t="s">
        <v>2</v>
      </c>
    </row>
    <row r="6" spans="1:7" x14ac:dyDescent="0.25">
      <c r="A6" s="73"/>
      <c r="B6" s="28" t="s">
        <v>1</v>
      </c>
      <c r="C6" s="28" t="s">
        <v>120</v>
      </c>
      <c r="D6" s="74"/>
      <c r="E6" s="28" t="s">
        <v>89</v>
      </c>
    </row>
    <row r="7" spans="1:7" ht="15.75" thickBot="1" x14ac:dyDescent="0.3">
      <c r="A7" s="73"/>
      <c r="B7" s="2"/>
      <c r="C7" s="30" t="s">
        <v>121</v>
      </c>
      <c r="D7" s="74"/>
      <c r="E7" s="11"/>
    </row>
    <row r="8" spans="1:7" x14ac:dyDescent="0.25">
      <c r="A8" s="27" t="s">
        <v>3</v>
      </c>
      <c r="B8" s="28"/>
      <c r="C8" s="29"/>
      <c r="D8" s="29"/>
      <c r="E8" s="29"/>
    </row>
    <row r="9" spans="1:7" x14ac:dyDescent="0.25">
      <c r="A9" s="27" t="s">
        <v>60</v>
      </c>
      <c r="B9" s="28"/>
      <c r="C9" s="29"/>
      <c r="D9" s="29"/>
      <c r="E9" s="29"/>
    </row>
    <row r="10" spans="1:7" x14ac:dyDescent="0.25">
      <c r="A10" s="32" t="s">
        <v>4</v>
      </c>
      <c r="B10" s="23">
        <v>6</v>
      </c>
      <c r="C10" s="54">
        <v>2848976</v>
      </c>
      <c r="D10" s="55"/>
      <c r="E10" s="56">
        <v>2836417</v>
      </c>
    </row>
    <row r="11" spans="1:7" x14ac:dyDescent="0.25">
      <c r="A11" s="32" t="s">
        <v>96</v>
      </c>
      <c r="B11" s="38"/>
      <c r="C11" s="54">
        <v>15520</v>
      </c>
      <c r="D11" s="55"/>
      <c r="E11" s="57">
        <v>15520</v>
      </c>
    </row>
    <row r="12" spans="1:7" x14ac:dyDescent="0.25">
      <c r="A12" s="32" t="s">
        <v>5</v>
      </c>
      <c r="B12" s="28"/>
      <c r="C12" s="54">
        <v>9288</v>
      </c>
      <c r="D12" s="55"/>
      <c r="E12" s="56">
        <v>9931</v>
      </c>
    </row>
    <row r="13" spans="1:7" ht="29.25" customHeight="1" x14ac:dyDescent="0.25">
      <c r="A13" s="32" t="s">
        <v>61</v>
      </c>
      <c r="B13" s="38">
        <v>7</v>
      </c>
      <c r="C13" s="54">
        <v>23586</v>
      </c>
      <c r="D13" s="55"/>
      <c r="E13" s="56">
        <v>21218</v>
      </c>
      <c r="G13" s="46"/>
    </row>
    <row r="14" spans="1:7" x14ac:dyDescent="0.25">
      <c r="A14" s="32" t="s">
        <v>6</v>
      </c>
      <c r="B14" s="38"/>
      <c r="C14" s="54">
        <v>113</v>
      </c>
      <c r="D14" s="55"/>
      <c r="E14" s="55">
        <v>81</v>
      </c>
    </row>
    <row r="15" spans="1:7" ht="15.75" thickBot="1" x14ac:dyDescent="0.3">
      <c r="A15" s="32" t="s">
        <v>7</v>
      </c>
      <c r="B15" s="23">
        <v>8</v>
      </c>
      <c r="C15" s="58">
        <v>155975</v>
      </c>
      <c r="D15" s="55"/>
      <c r="E15" s="59">
        <v>139363</v>
      </c>
    </row>
    <row r="16" spans="1:7" x14ac:dyDescent="0.25">
      <c r="A16" s="12"/>
      <c r="B16" s="28"/>
      <c r="C16" s="55"/>
      <c r="D16" s="55"/>
      <c r="E16" s="55"/>
    </row>
    <row r="17" spans="1:9" ht="15.75" thickBot="1" x14ac:dyDescent="0.3">
      <c r="A17" s="27" t="s">
        <v>8</v>
      </c>
      <c r="B17" s="23"/>
      <c r="C17" s="60">
        <v>3053458</v>
      </c>
      <c r="D17" s="61"/>
      <c r="E17" s="60">
        <v>3022530</v>
      </c>
      <c r="G17" s="5">
        <f>SUM(C10:C15)-C17</f>
        <v>0</v>
      </c>
      <c r="I17" s="5">
        <f>SUM(E10:E15)-E17</f>
        <v>0</v>
      </c>
    </row>
    <row r="18" spans="1:9" x14ac:dyDescent="0.25">
      <c r="A18" s="12"/>
      <c r="B18" s="28"/>
      <c r="C18" s="55"/>
      <c r="D18" s="55"/>
      <c r="E18" s="55"/>
    </row>
    <row r="19" spans="1:9" x14ac:dyDescent="0.25">
      <c r="A19" s="27" t="s">
        <v>9</v>
      </c>
      <c r="B19" s="28"/>
      <c r="C19" s="55"/>
      <c r="D19" s="55"/>
      <c r="E19" s="55"/>
    </row>
    <row r="20" spans="1:9" ht="21" customHeight="1" x14ac:dyDescent="0.25">
      <c r="A20" s="12" t="s">
        <v>13</v>
      </c>
      <c r="B20" s="23">
        <v>9</v>
      </c>
      <c r="C20" s="56">
        <v>127500</v>
      </c>
      <c r="D20" s="55"/>
      <c r="E20" s="56">
        <v>155407</v>
      </c>
    </row>
    <row r="21" spans="1:9" x14ac:dyDescent="0.25">
      <c r="A21" s="12" t="s">
        <v>12</v>
      </c>
      <c r="B21" s="28"/>
      <c r="C21" s="56">
        <v>55990</v>
      </c>
      <c r="D21" s="55"/>
      <c r="E21" s="56">
        <v>69005</v>
      </c>
    </row>
    <row r="22" spans="1:9" x14ac:dyDescent="0.25">
      <c r="A22" s="32" t="s">
        <v>10</v>
      </c>
      <c r="B22" s="38"/>
      <c r="C22" s="56">
        <v>37689</v>
      </c>
      <c r="D22" s="55"/>
      <c r="E22" s="56">
        <v>37119</v>
      </c>
    </row>
    <row r="23" spans="1:9" ht="25.5" customHeight="1" x14ac:dyDescent="0.25">
      <c r="A23" s="32" t="s">
        <v>11</v>
      </c>
      <c r="B23" s="23">
        <v>10</v>
      </c>
      <c r="C23" s="56">
        <v>16846</v>
      </c>
      <c r="D23" s="55"/>
      <c r="E23" s="56">
        <v>11317</v>
      </c>
    </row>
    <row r="24" spans="1:9" x14ac:dyDescent="0.25">
      <c r="A24" s="32" t="s">
        <v>75</v>
      </c>
      <c r="B24" s="28"/>
      <c r="C24" s="56">
        <v>12159</v>
      </c>
      <c r="D24" s="55"/>
      <c r="E24" s="56">
        <v>7158</v>
      </c>
    </row>
    <row r="25" spans="1:9" x14ac:dyDescent="0.25">
      <c r="A25" s="32" t="s">
        <v>74</v>
      </c>
      <c r="B25" s="28"/>
      <c r="C25" s="56">
        <v>3863</v>
      </c>
      <c r="D25" s="55"/>
      <c r="E25" s="56">
        <v>3974</v>
      </c>
    </row>
    <row r="26" spans="1:9" ht="15.75" thickBot="1" x14ac:dyDescent="0.3">
      <c r="A26" s="32" t="s">
        <v>14</v>
      </c>
      <c r="B26" s="23">
        <v>11</v>
      </c>
      <c r="C26" s="59">
        <v>60508</v>
      </c>
      <c r="D26" s="55"/>
      <c r="E26" s="59">
        <v>53927</v>
      </c>
    </row>
    <row r="27" spans="1:9" x14ac:dyDescent="0.25">
      <c r="A27" s="12"/>
      <c r="B27" s="28"/>
      <c r="C27" s="55"/>
      <c r="D27" s="55"/>
      <c r="E27" s="55"/>
    </row>
    <row r="28" spans="1:9" x14ac:dyDescent="0.25">
      <c r="A28" s="12"/>
      <c r="B28" s="28"/>
      <c r="C28" s="62">
        <v>314555</v>
      </c>
      <c r="D28" s="61"/>
      <c r="E28" s="62">
        <v>337907</v>
      </c>
      <c r="G28" s="5">
        <f>SUM(C20:C26)-C28</f>
        <v>0</v>
      </c>
      <c r="I28" s="5">
        <f>SUM(E20:E26)-E28</f>
        <v>0</v>
      </c>
    </row>
    <row r="29" spans="1:9" ht="31.5" x14ac:dyDescent="0.25">
      <c r="A29" s="33" t="s">
        <v>87</v>
      </c>
      <c r="B29" s="23">
        <v>12</v>
      </c>
      <c r="C29" s="56">
        <v>1452</v>
      </c>
      <c r="D29" s="55"/>
      <c r="E29" s="56">
        <v>6760</v>
      </c>
    </row>
    <row r="30" spans="1:9" ht="15.75" thickBot="1" x14ac:dyDescent="0.3">
      <c r="A30" s="27" t="s">
        <v>15</v>
      </c>
      <c r="B30" s="23"/>
      <c r="C30" s="60">
        <v>316007</v>
      </c>
      <c r="D30" s="61"/>
      <c r="E30" s="60">
        <v>344667</v>
      </c>
      <c r="G30" s="5">
        <f>SUM(C28:C29)-C30</f>
        <v>0</v>
      </c>
      <c r="I30" s="5">
        <f t="shared" ref="I30" si="0">SUM(E28:E29)-E30</f>
        <v>0</v>
      </c>
    </row>
    <row r="31" spans="1:9" x14ac:dyDescent="0.25">
      <c r="A31" s="27"/>
      <c r="B31" s="23"/>
      <c r="C31" s="61"/>
      <c r="D31" s="61"/>
      <c r="E31" s="61"/>
    </row>
    <row r="32" spans="1:9" ht="15.75" thickBot="1" x14ac:dyDescent="0.3">
      <c r="A32" s="27" t="s">
        <v>16</v>
      </c>
      <c r="B32" s="23"/>
      <c r="C32" s="63">
        <v>3369465</v>
      </c>
      <c r="D32" s="61"/>
      <c r="E32" s="63">
        <v>3367197</v>
      </c>
      <c r="G32" s="5">
        <f>C30+C17-C32</f>
        <v>0</v>
      </c>
      <c r="I32" s="5">
        <f>E30+E17-E32</f>
        <v>0</v>
      </c>
    </row>
    <row r="33" spans="1:9" ht="15.75" thickTop="1" x14ac:dyDescent="0.25">
      <c r="A33" s="12"/>
      <c r="B33" s="28"/>
      <c r="C33" s="55"/>
      <c r="D33" s="55"/>
      <c r="E33" s="55"/>
    </row>
    <row r="34" spans="1:9" x14ac:dyDescent="0.25">
      <c r="A34" s="27" t="s">
        <v>17</v>
      </c>
      <c r="B34" s="28"/>
      <c r="C34" s="55"/>
      <c r="D34" s="55"/>
      <c r="E34" s="55"/>
    </row>
    <row r="35" spans="1:9" x14ac:dyDescent="0.25">
      <c r="A35" s="27" t="s">
        <v>18</v>
      </c>
      <c r="B35" s="28"/>
      <c r="C35" s="55"/>
      <c r="D35" s="55"/>
      <c r="E35" s="55"/>
    </row>
    <row r="36" spans="1:9" x14ac:dyDescent="0.25">
      <c r="A36" s="32" t="s">
        <v>19</v>
      </c>
      <c r="B36" s="38"/>
      <c r="C36" s="56">
        <v>1082299</v>
      </c>
      <c r="D36" s="55"/>
      <c r="E36" s="56">
        <v>1082299</v>
      </c>
    </row>
    <row r="37" spans="1:9" x14ac:dyDescent="0.25">
      <c r="A37" s="32" t="s">
        <v>20</v>
      </c>
      <c r="B37" s="23">
        <v>13</v>
      </c>
      <c r="C37" s="54">
        <v>-47847</v>
      </c>
      <c r="D37" s="55"/>
      <c r="E37" s="56">
        <v>-52820</v>
      </c>
    </row>
    <row r="38" spans="1:9" ht="21" x14ac:dyDescent="0.25">
      <c r="A38" s="32" t="s">
        <v>21</v>
      </c>
      <c r="B38" s="23"/>
      <c r="C38" s="56">
        <v>8977</v>
      </c>
      <c r="D38" s="55"/>
      <c r="E38" s="56">
        <v>8788</v>
      </c>
    </row>
    <row r="39" spans="1:9" ht="15.75" thickBot="1" x14ac:dyDescent="0.3">
      <c r="A39" s="32" t="s">
        <v>97</v>
      </c>
      <c r="B39" s="29"/>
      <c r="C39" s="59">
        <v>114130</v>
      </c>
      <c r="D39" s="55"/>
      <c r="E39" s="59">
        <v>88858</v>
      </c>
      <c r="G39" s="5">
        <f>C39-'4-форма'!F25</f>
        <v>0</v>
      </c>
    </row>
    <row r="40" spans="1:9" x14ac:dyDescent="0.25">
      <c r="A40" s="12"/>
      <c r="B40" s="29"/>
      <c r="C40" s="55"/>
      <c r="D40" s="55"/>
      <c r="E40" s="55"/>
    </row>
    <row r="41" spans="1:9" x14ac:dyDescent="0.25">
      <c r="A41" s="32" t="s">
        <v>62</v>
      </c>
      <c r="B41" s="29"/>
      <c r="C41" s="56">
        <v>1157559</v>
      </c>
      <c r="D41" s="55"/>
      <c r="E41" s="56">
        <v>1127125</v>
      </c>
      <c r="G41" s="5">
        <f>SUM(C36:C39)-C41</f>
        <v>0</v>
      </c>
      <c r="I41" s="5">
        <f>SUM(E36:E39)-E41</f>
        <v>0</v>
      </c>
    </row>
    <row r="42" spans="1:9" ht="15.75" thickBot="1" x14ac:dyDescent="0.3">
      <c r="A42" s="32" t="s">
        <v>63</v>
      </c>
      <c r="B42" s="29"/>
      <c r="C42" s="59">
        <v>12543</v>
      </c>
      <c r="D42" s="55"/>
      <c r="E42" s="59">
        <v>11480</v>
      </c>
      <c r="G42" s="5">
        <f>'4-форма'!H25-'1-форма'!C42</f>
        <v>0</v>
      </c>
    </row>
    <row r="43" spans="1:9" x14ac:dyDescent="0.25">
      <c r="A43" s="12"/>
      <c r="B43" s="29"/>
      <c r="C43" s="55"/>
      <c r="D43" s="55"/>
      <c r="E43" s="55"/>
    </row>
    <row r="44" spans="1:9" ht="15.75" thickBot="1" x14ac:dyDescent="0.3">
      <c r="A44" s="27" t="s">
        <v>22</v>
      </c>
      <c r="B44" s="23"/>
      <c r="C44" s="63">
        <v>1170102</v>
      </c>
      <c r="D44" s="61"/>
      <c r="E44" s="63">
        <v>1138605</v>
      </c>
      <c r="G44" s="5">
        <f>SUM(C41:C42)-C44</f>
        <v>0</v>
      </c>
      <c r="I44" s="5">
        <f t="shared" ref="I44" si="1">SUM(E41:E42)-E44</f>
        <v>0</v>
      </c>
    </row>
    <row r="45" spans="1:9" ht="15.75" thickTop="1" x14ac:dyDescent="0.25">
      <c r="A45" s="3"/>
      <c r="B45" s="4"/>
      <c r="C45" s="64"/>
      <c r="D45" s="64"/>
      <c r="E45" s="65"/>
      <c r="G45" s="5">
        <f>'4-форма'!I25-'1-форма'!C44</f>
        <v>0</v>
      </c>
    </row>
    <row r="46" spans="1:9" x14ac:dyDescent="0.25">
      <c r="A46" s="3" t="s">
        <v>24</v>
      </c>
      <c r="B46" s="26"/>
      <c r="C46" s="66"/>
      <c r="D46" s="66"/>
      <c r="E46" s="66"/>
    </row>
    <row r="47" spans="1:9" x14ac:dyDescent="0.25">
      <c r="A47" s="31" t="s">
        <v>25</v>
      </c>
      <c r="B47" s="23">
        <v>14</v>
      </c>
      <c r="C47" s="56">
        <v>1391448</v>
      </c>
      <c r="D47" s="55"/>
      <c r="E47" s="56">
        <v>1398515</v>
      </c>
    </row>
    <row r="48" spans="1:9" x14ac:dyDescent="0.25">
      <c r="A48" s="31" t="s">
        <v>64</v>
      </c>
      <c r="B48" s="23"/>
      <c r="C48" s="56">
        <v>284621</v>
      </c>
      <c r="D48" s="55"/>
      <c r="E48" s="56">
        <v>279954</v>
      </c>
    </row>
    <row r="49" spans="1:9" ht="27" customHeight="1" x14ac:dyDescent="0.25">
      <c r="A49" s="31" t="s">
        <v>26</v>
      </c>
      <c r="B49" s="23"/>
      <c r="C49" s="56">
        <v>37059</v>
      </c>
      <c r="D49" s="55"/>
      <c r="E49" s="56">
        <v>36669</v>
      </c>
    </row>
    <row r="50" spans="1:9" x14ac:dyDescent="0.25">
      <c r="A50" s="31" t="s">
        <v>76</v>
      </c>
      <c r="B50" s="23">
        <v>15</v>
      </c>
      <c r="C50" s="56">
        <v>28041</v>
      </c>
      <c r="D50" s="55"/>
      <c r="E50" s="56">
        <v>30687</v>
      </c>
      <c r="F50" s="9"/>
      <c r="G50" s="9"/>
    </row>
    <row r="51" spans="1:9" ht="15.75" thickBot="1" x14ac:dyDescent="0.3">
      <c r="A51" s="31" t="s">
        <v>56</v>
      </c>
      <c r="B51" s="23">
        <v>18</v>
      </c>
      <c r="C51" s="59">
        <v>39545</v>
      </c>
      <c r="D51" s="55"/>
      <c r="E51" s="59">
        <v>41444</v>
      </c>
      <c r="F51" s="9"/>
      <c r="G51" s="9"/>
    </row>
    <row r="52" spans="1:9" x14ac:dyDescent="0.25">
      <c r="A52" s="31"/>
      <c r="B52" s="23"/>
      <c r="C52" s="55"/>
      <c r="D52" s="55"/>
      <c r="E52" s="55"/>
      <c r="F52" s="9"/>
      <c r="G52" s="9"/>
    </row>
    <row r="53" spans="1:9" ht="15.75" thickBot="1" x14ac:dyDescent="0.3">
      <c r="A53" s="3" t="s">
        <v>27</v>
      </c>
      <c r="B53" s="28"/>
      <c r="C53" s="60">
        <v>1780714</v>
      </c>
      <c r="D53" s="61"/>
      <c r="E53" s="60">
        <v>1787269</v>
      </c>
      <c r="F53" s="9"/>
      <c r="G53" s="5">
        <f>SUM(C46:C51)-C53</f>
        <v>0</v>
      </c>
      <c r="I53" s="5">
        <f t="shared" ref="I53" si="2">SUM(E46:E51)-E53</f>
        <v>0</v>
      </c>
    </row>
    <row r="54" spans="1:9" x14ac:dyDescent="0.25">
      <c r="A54" s="31"/>
      <c r="B54" s="23"/>
      <c r="C54" s="55"/>
      <c r="D54" s="55"/>
      <c r="E54" s="55"/>
      <c r="F54" s="9"/>
      <c r="G54" s="9"/>
    </row>
    <row r="55" spans="1:9" x14ac:dyDescent="0.25">
      <c r="A55" s="3" t="s">
        <v>28</v>
      </c>
      <c r="B55" s="23"/>
      <c r="C55" s="55"/>
      <c r="D55" s="55"/>
      <c r="E55" s="55"/>
      <c r="F55" s="9"/>
      <c r="G55" s="9"/>
    </row>
    <row r="56" spans="1:9" x14ac:dyDescent="0.25">
      <c r="A56" s="31" t="s">
        <v>25</v>
      </c>
      <c r="B56" s="23">
        <v>14</v>
      </c>
      <c r="C56" s="56">
        <v>165694</v>
      </c>
      <c r="D56" s="55"/>
      <c r="E56" s="56">
        <v>171664</v>
      </c>
      <c r="F56" s="9"/>
      <c r="G56" s="9"/>
    </row>
    <row r="57" spans="1:9" x14ac:dyDescent="0.25">
      <c r="A57" s="31" t="s">
        <v>65</v>
      </c>
      <c r="B57" s="23">
        <v>16</v>
      </c>
      <c r="C57" s="56">
        <v>66430</v>
      </c>
      <c r="D57" s="55"/>
      <c r="E57" s="56">
        <v>85056</v>
      </c>
      <c r="F57" s="9"/>
      <c r="G57" s="9"/>
    </row>
    <row r="58" spans="1:9" ht="27" customHeight="1" x14ac:dyDescent="0.25">
      <c r="A58" s="31" t="s">
        <v>77</v>
      </c>
      <c r="B58" s="23">
        <v>17</v>
      </c>
      <c r="C58" s="56">
        <v>60212</v>
      </c>
      <c r="D58" s="55"/>
      <c r="E58" s="56">
        <v>71409</v>
      </c>
      <c r="F58" s="9"/>
      <c r="G58" s="9"/>
    </row>
    <row r="59" spans="1:9" x14ac:dyDescent="0.25">
      <c r="A59" s="31" t="s">
        <v>29</v>
      </c>
      <c r="B59" s="23"/>
      <c r="C59" s="56">
        <v>18475</v>
      </c>
      <c r="D59" s="55"/>
      <c r="E59" s="56">
        <v>30390</v>
      </c>
      <c r="F59" s="9"/>
      <c r="G59" s="9"/>
    </row>
    <row r="60" spans="1:9" x14ac:dyDescent="0.25">
      <c r="A60" s="31" t="s">
        <v>76</v>
      </c>
      <c r="B60" s="23">
        <v>15</v>
      </c>
      <c r="C60" s="56">
        <v>21296</v>
      </c>
      <c r="D60" s="55"/>
      <c r="E60" s="56">
        <v>19499</v>
      </c>
      <c r="F60" s="9"/>
      <c r="G60" s="9"/>
    </row>
    <row r="61" spans="1:9" ht="25.5" customHeight="1" x14ac:dyDescent="0.25">
      <c r="A61" s="31" t="s">
        <v>26</v>
      </c>
      <c r="B61" s="23"/>
      <c r="C61" s="56">
        <v>6787</v>
      </c>
      <c r="D61" s="55"/>
      <c r="E61" s="56">
        <v>6787</v>
      </c>
      <c r="F61" s="9"/>
      <c r="G61" s="9"/>
    </row>
    <row r="62" spans="1:9" ht="24" customHeight="1" x14ac:dyDescent="0.25">
      <c r="A62" s="31" t="s">
        <v>78</v>
      </c>
      <c r="B62" s="23"/>
      <c r="C62" s="56">
        <v>104</v>
      </c>
      <c r="D62" s="55"/>
      <c r="E62" s="56">
        <v>104</v>
      </c>
      <c r="F62" s="9"/>
      <c r="G62" s="9"/>
    </row>
    <row r="63" spans="1:9" ht="15.75" thickBot="1" x14ac:dyDescent="0.3">
      <c r="A63" s="31" t="s">
        <v>57</v>
      </c>
      <c r="B63" s="23">
        <v>18</v>
      </c>
      <c r="C63" s="59">
        <v>79651</v>
      </c>
      <c r="D63" s="55"/>
      <c r="E63" s="59">
        <v>52905</v>
      </c>
      <c r="F63" s="9"/>
      <c r="G63" s="9"/>
    </row>
    <row r="64" spans="1:9" x14ac:dyDescent="0.25">
      <c r="A64" s="31"/>
      <c r="B64" s="23"/>
      <c r="C64" s="62">
        <v>418649</v>
      </c>
      <c r="D64" s="55"/>
      <c r="E64" s="62">
        <v>437814</v>
      </c>
      <c r="F64" s="9"/>
      <c r="G64" s="5">
        <f>SUM(C56:C63)-C64</f>
        <v>0</v>
      </c>
      <c r="I64" s="5">
        <f>SUM(E56:E63)-E64</f>
        <v>0</v>
      </c>
    </row>
    <row r="65" spans="1:9" ht="34.5" customHeight="1" x14ac:dyDescent="0.25">
      <c r="A65" s="31" t="s">
        <v>88</v>
      </c>
      <c r="B65" s="23">
        <v>12</v>
      </c>
      <c r="C65" s="40">
        <v>0</v>
      </c>
      <c r="D65" s="55"/>
      <c r="E65" s="56">
        <v>3509</v>
      </c>
      <c r="F65" s="9"/>
      <c r="G65" s="9"/>
    </row>
    <row r="66" spans="1:9" ht="15.75" thickBot="1" x14ac:dyDescent="0.3">
      <c r="A66" s="3" t="s">
        <v>30</v>
      </c>
      <c r="B66" s="28"/>
      <c r="C66" s="60">
        <v>418649</v>
      </c>
      <c r="D66" s="61"/>
      <c r="E66" s="60">
        <v>441323</v>
      </c>
      <c r="F66" s="9"/>
      <c r="G66" s="9">
        <f>SUM(C64:C65)-C66</f>
        <v>0</v>
      </c>
      <c r="I66" s="9">
        <f>SUM(E64:E65)-E66</f>
        <v>0</v>
      </c>
    </row>
    <row r="67" spans="1:9" ht="15.75" thickBot="1" x14ac:dyDescent="0.3">
      <c r="A67" s="3" t="s">
        <v>31</v>
      </c>
      <c r="B67" s="28"/>
      <c r="C67" s="60">
        <v>2199363</v>
      </c>
      <c r="D67" s="61"/>
      <c r="E67" s="60">
        <v>2228592</v>
      </c>
      <c r="F67" s="9"/>
      <c r="G67" s="9">
        <f>C66+C53-C67</f>
        <v>0</v>
      </c>
      <c r="I67" s="9">
        <f>E66+E53-E67</f>
        <v>0</v>
      </c>
    </row>
    <row r="68" spans="1:9" ht="15.75" thickBot="1" x14ac:dyDescent="0.3">
      <c r="A68" s="3" t="s">
        <v>32</v>
      </c>
      <c r="B68" s="28"/>
      <c r="C68" s="63">
        <v>3369465</v>
      </c>
      <c r="D68" s="61"/>
      <c r="E68" s="63">
        <v>3367197</v>
      </c>
      <c r="F68" s="9"/>
      <c r="G68" s="9">
        <f>C67+C44-C68</f>
        <v>0</v>
      </c>
      <c r="H68" s="9"/>
      <c r="I68" s="9">
        <f t="shared" ref="I68" si="3">E67+E44-E68</f>
        <v>0</v>
      </c>
    </row>
    <row r="69" spans="1:9" ht="15.75" thickTop="1" x14ac:dyDescent="0.25">
      <c r="A69" s="10"/>
      <c r="B69" s="10"/>
      <c r="C69" s="9"/>
      <c r="D69" s="9"/>
      <c r="E69" s="9"/>
      <c r="F69" s="9"/>
      <c r="G69" s="9"/>
    </row>
  </sheetData>
  <mergeCells count="2">
    <mergeCell ref="A5:A7"/>
    <mergeCell ref="D5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P49"/>
  <sheetViews>
    <sheetView zoomScale="69" zoomScaleNormal="69"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E49" sqref="E49"/>
    </sheetView>
  </sheetViews>
  <sheetFormatPr defaultRowHeight="15" x14ac:dyDescent="0.25"/>
  <cols>
    <col min="1" max="1" width="71.140625" customWidth="1"/>
    <col min="2" max="2" width="11.28515625" customWidth="1"/>
    <col min="3" max="3" width="14.28515625" customWidth="1"/>
    <col min="4" max="4" width="4.7109375" customWidth="1"/>
    <col min="5" max="5" width="14.7109375" customWidth="1"/>
    <col min="6" max="6" width="5.28515625" customWidth="1"/>
    <col min="7" max="7" width="11.7109375" hidden="1" customWidth="1"/>
    <col min="8" max="8" width="4.7109375" hidden="1" customWidth="1"/>
    <col min="9" max="9" width="11.7109375" hidden="1" customWidth="1"/>
    <col min="11" max="11" width="3.28515625" customWidth="1"/>
    <col min="13" max="13" width="3.140625" customWidth="1"/>
    <col min="15" max="15" width="3.5703125" customWidth="1"/>
    <col min="17" max="17" width="3" customWidth="1"/>
  </cols>
  <sheetData>
    <row r="1" spans="1:16" ht="31.5" hidden="1" customHeight="1" thickBot="1" x14ac:dyDescent="0.3">
      <c r="A1" s="75"/>
      <c r="B1" s="3"/>
      <c r="C1" s="76"/>
      <c r="D1" s="76"/>
      <c r="E1" s="76"/>
      <c r="F1" s="36"/>
      <c r="G1" s="76"/>
      <c r="H1" s="76"/>
      <c r="I1" s="76"/>
    </row>
    <row r="2" spans="1:16" ht="31.5" customHeight="1" thickBot="1" x14ac:dyDescent="0.3">
      <c r="A2" s="75"/>
      <c r="B2" s="3"/>
      <c r="C2" s="78" t="s">
        <v>122</v>
      </c>
      <c r="D2" s="77"/>
      <c r="E2" s="45"/>
      <c r="F2" s="44"/>
      <c r="G2" s="45"/>
      <c r="H2" s="77"/>
      <c r="I2" s="45"/>
    </row>
    <row r="3" spans="1:16" ht="39" customHeight="1" thickBot="1" x14ac:dyDescent="0.3">
      <c r="A3" s="75"/>
      <c r="B3" s="3" t="s">
        <v>23</v>
      </c>
      <c r="C3" s="37" t="s">
        <v>123</v>
      </c>
      <c r="D3" s="39"/>
      <c r="E3" s="37" t="s">
        <v>89</v>
      </c>
      <c r="F3" s="39"/>
      <c r="G3" s="37"/>
      <c r="H3" s="15"/>
      <c r="I3" s="16"/>
    </row>
    <row r="4" spans="1:16" x14ac:dyDescent="0.25">
      <c r="A4" s="3" t="s">
        <v>33</v>
      </c>
      <c r="B4" s="39"/>
      <c r="C4" s="15"/>
      <c r="D4" s="39"/>
      <c r="E4" s="15"/>
      <c r="F4" s="39"/>
      <c r="G4" s="15"/>
      <c r="H4" s="39"/>
      <c r="I4" s="15"/>
    </row>
    <row r="5" spans="1:16" x14ac:dyDescent="0.25">
      <c r="A5" s="3" t="s">
        <v>98</v>
      </c>
      <c r="B5" s="39"/>
      <c r="C5" s="39"/>
      <c r="D5" s="39"/>
      <c r="E5" s="39"/>
      <c r="F5" s="39"/>
      <c r="G5" s="39"/>
      <c r="H5" s="39"/>
      <c r="I5" s="39"/>
    </row>
    <row r="6" spans="1:16" x14ac:dyDescent="0.25">
      <c r="A6" s="31" t="s">
        <v>99</v>
      </c>
      <c r="B6" s="38">
        <v>19</v>
      </c>
      <c r="C6" s="70">
        <v>265751</v>
      </c>
      <c r="D6" s="39"/>
      <c r="E6" s="70">
        <v>237269</v>
      </c>
      <c r="F6" s="39"/>
      <c r="G6" s="24"/>
      <c r="H6" s="39"/>
      <c r="I6" s="24"/>
    </row>
    <row r="7" spans="1:16" x14ac:dyDescent="0.25">
      <c r="A7" s="31" t="s">
        <v>100</v>
      </c>
      <c r="B7" s="38">
        <v>19</v>
      </c>
      <c r="C7" s="70">
        <v>10634</v>
      </c>
      <c r="D7" s="39"/>
      <c r="E7" s="70">
        <v>17873</v>
      </c>
      <c r="F7" s="39"/>
      <c r="G7" s="24"/>
      <c r="H7" s="39"/>
      <c r="I7" s="24"/>
    </row>
    <row r="8" spans="1:16" x14ac:dyDescent="0.25">
      <c r="A8" s="31" t="s">
        <v>34</v>
      </c>
      <c r="B8" s="39"/>
      <c r="C8" s="70">
        <v>6183</v>
      </c>
      <c r="D8" s="39"/>
      <c r="E8" s="70">
        <v>4383</v>
      </c>
      <c r="F8" s="39"/>
      <c r="G8" s="24"/>
      <c r="H8" s="39"/>
      <c r="I8" s="24"/>
    </row>
    <row r="9" spans="1:16" ht="15.75" thickBot="1" x14ac:dyDescent="0.3">
      <c r="A9" s="31" t="s">
        <v>35</v>
      </c>
      <c r="B9" s="38">
        <v>20</v>
      </c>
      <c r="C9" s="53">
        <v>13440</v>
      </c>
      <c r="D9" s="39"/>
      <c r="E9" s="53">
        <v>13375</v>
      </c>
      <c r="F9" s="39"/>
      <c r="G9" s="25"/>
      <c r="H9" s="39"/>
      <c r="I9" s="24"/>
    </row>
    <row r="10" spans="1:16" x14ac:dyDescent="0.25">
      <c r="A10" s="31"/>
      <c r="B10" s="39"/>
      <c r="C10" s="15"/>
      <c r="D10" s="39"/>
      <c r="E10" s="39"/>
      <c r="F10" s="39"/>
      <c r="G10" s="39"/>
      <c r="H10" s="39"/>
      <c r="I10" s="15"/>
    </row>
    <row r="11" spans="1:16" x14ac:dyDescent="0.25">
      <c r="A11" s="3" t="s">
        <v>101</v>
      </c>
      <c r="B11" s="39"/>
      <c r="C11" s="17">
        <v>296008</v>
      </c>
      <c r="D11" s="39"/>
      <c r="E11" s="17">
        <v>272900</v>
      </c>
      <c r="F11" s="39"/>
      <c r="G11" s="17"/>
      <c r="H11" s="39"/>
      <c r="I11" s="17"/>
      <c r="J11" s="5">
        <f>C11-SUM(C6:C9)</f>
        <v>0</v>
      </c>
      <c r="K11" s="5"/>
      <c r="L11" s="5">
        <f t="shared" ref="L11:P11" si="0">E11-SUM(E6:E9)</f>
        <v>0</v>
      </c>
      <c r="M11" s="5"/>
      <c r="N11" s="5">
        <f t="shared" si="0"/>
        <v>0</v>
      </c>
      <c r="O11" s="5"/>
      <c r="P11" s="5">
        <f t="shared" si="0"/>
        <v>0</v>
      </c>
    </row>
    <row r="12" spans="1:16" x14ac:dyDescent="0.25">
      <c r="A12" s="31"/>
      <c r="B12" s="39"/>
      <c r="C12" s="39"/>
      <c r="D12" s="39"/>
      <c r="E12" s="39"/>
      <c r="F12" s="39"/>
      <c r="G12" s="39"/>
      <c r="H12" s="39"/>
      <c r="I12" s="39"/>
    </row>
    <row r="13" spans="1:16" ht="15.75" thickBot="1" x14ac:dyDescent="0.3">
      <c r="A13" s="31" t="s">
        <v>36</v>
      </c>
      <c r="B13" s="38">
        <v>21</v>
      </c>
      <c r="C13" s="53">
        <v>-222357</v>
      </c>
      <c r="D13" s="39"/>
      <c r="E13" s="53">
        <v>-217354</v>
      </c>
      <c r="F13" s="39"/>
      <c r="G13" s="24"/>
      <c r="H13" s="39"/>
      <c r="I13" s="24"/>
    </row>
    <row r="14" spans="1:16" x14ac:dyDescent="0.25">
      <c r="A14" s="31"/>
      <c r="B14" s="39"/>
      <c r="C14" s="39"/>
      <c r="D14" s="39"/>
      <c r="E14" s="39"/>
      <c r="F14" s="39"/>
      <c r="G14" s="15"/>
      <c r="H14" s="39"/>
      <c r="I14" s="15"/>
    </row>
    <row r="15" spans="1:16" x14ac:dyDescent="0.25">
      <c r="A15" s="3" t="s">
        <v>102</v>
      </c>
      <c r="B15" s="39"/>
      <c r="C15" s="17">
        <v>73651</v>
      </c>
      <c r="D15" s="39"/>
      <c r="E15" s="17">
        <v>55546</v>
      </c>
      <c r="F15" s="39"/>
      <c r="G15" s="17"/>
      <c r="H15" s="39"/>
      <c r="I15" s="17"/>
      <c r="J15" s="5">
        <f>C15-SUM(C10:C13)</f>
        <v>0</v>
      </c>
      <c r="K15" s="5"/>
      <c r="L15" s="5">
        <f t="shared" ref="L15:P15" si="1">E15-SUM(E10:E13)</f>
        <v>0</v>
      </c>
      <c r="M15" s="5"/>
      <c r="N15" s="5">
        <f t="shared" si="1"/>
        <v>0</v>
      </c>
      <c r="O15" s="5"/>
      <c r="P15" s="5">
        <f t="shared" si="1"/>
        <v>0</v>
      </c>
    </row>
    <row r="16" spans="1:16" x14ac:dyDescent="0.25">
      <c r="A16" s="31"/>
      <c r="B16" s="39"/>
      <c r="C16" s="39"/>
      <c r="D16" s="39"/>
      <c r="E16" s="39"/>
      <c r="F16" s="39"/>
      <c r="G16" s="39"/>
      <c r="H16" s="39"/>
      <c r="I16" s="39"/>
    </row>
    <row r="17" spans="1:16" x14ac:dyDescent="0.25">
      <c r="A17" s="31" t="s">
        <v>37</v>
      </c>
      <c r="B17" s="38">
        <v>22</v>
      </c>
      <c r="C17" s="70">
        <v>-22383</v>
      </c>
      <c r="D17" s="39"/>
      <c r="E17" s="70">
        <v>-20068</v>
      </c>
      <c r="F17" s="39"/>
      <c r="G17" s="24"/>
      <c r="H17" s="39"/>
      <c r="I17" s="24"/>
    </row>
    <row r="18" spans="1:16" x14ac:dyDescent="0.25">
      <c r="A18" s="31" t="s">
        <v>39</v>
      </c>
      <c r="B18" s="38">
        <v>23</v>
      </c>
      <c r="C18" s="70">
        <v>3076</v>
      </c>
      <c r="D18" s="39"/>
      <c r="E18" s="70">
        <v>2606</v>
      </c>
      <c r="F18" s="39"/>
      <c r="G18" s="24"/>
      <c r="H18" s="39"/>
      <c r="I18" s="24"/>
    </row>
    <row r="19" spans="1:16" x14ac:dyDescent="0.25">
      <c r="A19" s="31" t="s">
        <v>38</v>
      </c>
      <c r="B19" s="38">
        <v>23</v>
      </c>
      <c r="C19" s="70">
        <v>-31371</v>
      </c>
      <c r="D19" s="39"/>
      <c r="E19" s="70">
        <v>-31852</v>
      </c>
      <c r="F19" s="39"/>
      <c r="G19" s="24"/>
      <c r="H19" s="39"/>
      <c r="I19" s="24"/>
    </row>
    <row r="20" spans="1:16" x14ac:dyDescent="0.25">
      <c r="A20" s="31" t="s">
        <v>124</v>
      </c>
      <c r="B20" s="38"/>
      <c r="C20" s="70">
        <v>4786</v>
      </c>
      <c r="D20" s="39"/>
      <c r="E20" s="70">
        <v>-88831</v>
      </c>
      <c r="F20" s="39"/>
      <c r="G20" s="24"/>
      <c r="H20" s="39"/>
      <c r="I20" s="24"/>
    </row>
    <row r="21" spans="1:16" x14ac:dyDescent="0.25">
      <c r="A21" s="31" t="s">
        <v>90</v>
      </c>
      <c r="B21" s="38">
        <v>7</v>
      </c>
      <c r="C21" s="70">
        <v>2201</v>
      </c>
      <c r="D21" s="39"/>
      <c r="E21" s="70">
        <v>2494</v>
      </c>
      <c r="F21" s="39"/>
      <c r="G21" s="24"/>
      <c r="H21" s="39"/>
      <c r="I21" s="24"/>
    </row>
    <row r="22" spans="1:16" x14ac:dyDescent="0.25">
      <c r="A22" s="31" t="s">
        <v>125</v>
      </c>
      <c r="B22" s="38"/>
      <c r="C22" s="70">
        <v>236</v>
      </c>
      <c r="D22" s="24"/>
      <c r="E22" s="70">
        <v>-5260</v>
      </c>
      <c r="F22" s="39"/>
      <c r="G22" s="24"/>
      <c r="H22" s="39"/>
      <c r="I22" s="39"/>
    </row>
    <row r="23" spans="1:16" ht="15.75" thickBot="1" x14ac:dyDescent="0.3">
      <c r="A23" s="31" t="s">
        <v>103</v>
      </c>
      <c r="B23" s="39"/>
      <c r="C23" s="53">
        <v>1316</v>
      </c>
      <c r="D23" s="39"/>
      <c r="E23" s="53">
        <v>-14356</v>
      </c>
      <c r="F23" s="39"/>
      <c r="G23" s="24"/>
      <c r="H23" s="39"/>
      <c r="I23" s="24"/>
    </row>
    <row r="24" spans="1:16" x14ac:dyDescent="0.25">
      <c r="A24" s="31"/>
      <c r="B24" s="39"/>
      <c r="C24" s="39"/>
      <c r="D24" s="39"/>
      <c r="E24" s="39"/>
      <c r="F24" s="39"/>
      <c r="G24" s="15"/>
      <c r="H24" s="39"/>
      <c r="I24" s="15"/>
    </row>
    <row r="25" spans="1:16" x14ac:dyDescent="0.25">
      <c r="A25" s="3" t="s">
        <v>104</v>
      </c>
      <c r="B25" s="39"/>
      <c r="C25" s="71">
        <v>31512</v>
      </c>
      <c r="D25" s="39"/>
      <c r="E25" s="71">
        <v>-99721</v>
      </c>
      <c r="F25" s="39"/>
      <c r="G25" s="17"/>
      <c r="H25" s="39"/>
      <c r="I25" s="17"/>
      <c r="J25" s="5">
        <f>C25-SUM(C15:C23)</f>
        <v>0</v>
      </c>
      <c r="K25" s="5"/>
      <c r="L25" s="5">
        <f>E25-SUM(E15:E23)</f>
        <v>0</v>
      </c>
      <c r="M25" s="5"/>
      <c r="N25" s="5">
        <f>G25-SUM(G15:G23)</f>
        <v>0</v>
      </c>
      <c r="O25" s="5"/>
      <c r="P25" s="5">
        <f>I25-SUM(I15:I23)</f>
        <v>0</v>
      </c>
    </row>
    <row r="26" spans="1:16" ht="15.75" thickBot="1" x14ac:dyDescent="0.3">
      <c r="A26" s="31" t="s">
        <v>79</v>
      </c>
      <c r="B26" s="38"/>
      <c r="C26" s="53">
        <v>-6026</v>
      </c>
      <c r="D26" s="39"/>
      <c r="E26" s="53">
        <v>-5856</v>
      </c>
      <c r="F26" s="39"/>
      <c r="G26" s="25"/>
      <c r="H26" s="39"/>
      <c r="I26" s="25"/>
    </row>
    <row r="27" spans="1:16" x14ac:dyDescent="0.25">
      <c r="A27" s="3" t="s">
        <v>107</v>
      </c>
      <c r="B27" s="39"/>
      <c r="C27" s="17">
        <v>25486</v>
      </c>
      <c r="D27" s="39"/>
      <c r="E27" s="67">
        <v>-105577</v>
      </c>
      <c r="F27" s="39"/>
      <c r="G27" s="17"/>
      <c r="H27" s="39"/>
      <c r="I27" s="17"/>
      <c r="J27" s="5">
        <f>C27-SUM(C25:C26)</f>
        <v>0</v>
      </c>
      <c r="K27" s="5"/>
      <c r="L27" s="5">
        <f t="shared" ref="L27:P27" si="2">E27-SUM(E25:E26)</f>
        <v>0</v>
      </c>
      <c r="M27" s="5"/>
      <c r="N27" s="5">
        <f t="shared" si="2"/>
        <v>0</v>
      </c>
      <c r="O27" s="5"/>
      <c r="P27" s="5">
        <f t="shared" si="2"/>
        <v>0</v>
      </c>
    </row>
    <row r="28" spans="1:16" x14ac:dyDescent="0.25">
      <c r="A28" s="31"/>
      <c r="B28" s="39"/>
      <c r="C28" s="39"/>
      <c r="D28" s="39"/>
      <c r="E28" s="39"/>
      <c r="F28" s="39"/>
      <c r="G28" s="39"/>
      <c r="H28" s="39"/>
      <c r="I28" s="39"/>
    </row>
    <row r="29" spans="1:16" x14ac:dyDescent="0.25">
      <c r="A29" s="3" t="s">
        <v>40</v>
      </c>
      <c r="B29" s="39"/>
      <c r="C29" s="39"/>
      <c r="D29" s="39"/>
      <c r="E29" s="39"/>
      <c r="F29" s="39"/>
      <c r="G29" s="39"/>
      <c r="H29" s="39"/>
      <c r="I29" s="39"/>
    </row>
    <row r="30" spans="1:16" ht="15.75" thickBot="1" x14ac:dyDescent="0.3">
      <c r="A30" s="31" t="s">
        <v>105</v>
      </c>
      <c r="B30" s="38"/>
      <c r="C30" s="53">
        <v>0</v>
      </c>
      <c r="D30" s="39"/>
      <c r="E30" s="53">
        <v>-188</v>
      </c>
      <c r="F30" s="39"/>
      <c r="G30" s="39"/>
      <c r="H30" s="39"/>
      <c r="I30" s="24"/>
    </row>
    <row r="31" spans="1:16" ht="15.75" thickBot="1" x14ac:dyDescent="0.3">
      <c r="A31" s="3" t="s">
        <v>106</v>
      </c>
      <c r="B31" s="39"/>
      <c r="C31" s="14">
        <v>25486</v>
      </c>
      <c r="D31" s="39"/>
      <c r="E31" s="68">
        <v>-105765</v>
      </c>
      <c r="F31" s="39"/>
      <c r="G31" s="42"/>
      <c r="H31" s="39"/>
      <c r="I31" s="42"/>
      <c r="J31" s="5">
        <f>C31-SUM(C27:C30)</f>
        <v>0</v>
      </c>
      <c r="K31" s="5"/>
      <c r="L31" s="5">
        <f t="shared" ref="L31:P31" si="3">E31-SUM(E27:E30)</f>
        <v>0</v>
      </c>
      <c r="M31" s="5"/>
      <c r="N31" s="5">
        <f t="shared" si="3"/>
        <v>0</v>
      </c>
      <c r="O31" s="5"/>
      <c r="P31" s="5">
        <f t="shared" si="3"/>
        <v>0</v>
      </c>
    </row>
    <row r="32" spans="1:16" ht="15.75" thickTop="1" x14ac:dyDescent="0.25">
      <c r="A32" s="31"/>
      <c r="B32" s="39"/>
      <c r="C32" s="39"/>
      <c r="D32" s="39"/>
      <c r="E32" s="39"/>
      <c r="F32" s="39"/>
      <c r="G32" s="39"/>
      <c r="H32" s="39"/>
      <c r="I32" s="39"/>
    </row>
    <row r="33" spans="1:16" x14ac:dyDescent="0.25">
      <c r="A33" s="3" t="s">
        <v>116</v>
      </c>
      <c r="B33" s="39"/>
      <c r="C33" s="39"/>
      <c r="D33" s="39"/>
      <c r="E33" s="39"/>
      <c r="F33" s="39"/>
      <c r="G33" s="39"/>
      <c r="H33" s="39"/>
      <c r="I33" s="39"/>
    </row>
    <row r="34" spans="1:16" ht="27.75" customHeight="1" x14ac:dyDescent="0.25">
      <c r="A34" s="6" t="s">
        <v>117</v>
      </c>
      <c r="B34" s="39"/>
      <c r="C34" s="70"/>
      <c r="D34" s="24"/>
      <c r="E34" s="70"/>
      <c r="F34" s="39"/>
      <c r="G34" s="39"/>
      <c r="H34" s="39"/>
      <c r="I34" s="39"/>
    </row>
    <row r="35" spans="1:16" ht="21" x14ac:dyDescent="0.25">
      <c r="A35" s="31" t="s">
        <v>126</v>
      </c>
      <c r="B35" s="38">
        <v>13</v>
      </c>
      <c r="C35" s="70">
        <v>4973</v>
      </c>
      <c r="D35" s="24"/>
      <c r="E35" s="70">
        <v>-12751</v>
      </c>
      <c r="F35" s="39"/>
      <c r="G35" s="24"/>
      <c r="H35" s="39"/>
      <c r="I35" s="24"/>
    </row>
    <row r="36" spans="1:16" ht="26.25" customHeight="1" thickBot="1" x14ac:dyDescent="0.3">
      <c r="A36" s="31" t="s">
        <v>80</v>
      </c>
      <c r="B36" s="39"/>
      <c r="C36" s="53">
        <v>189</v>
      </c>
      <c r="D36" s="24"/>
      <c r="E36" s="53">
        <v>843</v>
      </c>
      <c r="F36" s="39"/>
      <c r="G36" s="25"/>
      <c r="H36" s="39"/>
      <c r="I36" s="18"/>
    </row>
    <row r="37" spans="1:16" ht="15.75" thickBot="1" x14ac:dyDescent="0.3">
      <c r="A37" s="3" t="s">
        <v>127</v>
      </c>
      <c r="B37" s="39"/>
      <c r="C37" s="79">
        <v>5162</v>
      </c>
      <c r="D37" s="39"/>
      <c r="E37" s="69">
        <v>-11908</v>
      </c>
      <c r="F37" s="39"/>
      <c r="G37" s="13"/>
      <c r="H37" s="39"/>
      <c r="I37" s="13"/>
      <c r="J37" s="5">
        <f>C37-SUM(C34:C36)</f>
        <v>0</v>
      </c>
      <c r="K37" s="5"/>
      <c r="L37" s="5">
        <f>E37-SUM(E34:E36)</f>
        <v>0</v>
      </c>
      <c r="M37" s="5"/>
      <c r="N37" s="5">
        <f>G37-SUM(G34:G36)</f>
        <v>0</v>
      </c>
      <c r="O37" s="5"/>
      <c r="P37" s="5">
        <f>I37-SUM(I34:I36)</f>
        <v>0</v>
      </c>
    </row>
    <row r="38" spans="1:16" ht="15.75" thickBot="1" x14ac:dyDescent="0.3">
      <c r="A38" s="3" t="s">
        <v>128</v>
      </c>
      <c r="B38" s="39"/>
      <c r="C38" s="14">
        <v>30648</v>
      </c>
      <c r="D38" s="39"/>
      <c r="E38" s="81">
        <v>-117673</v>
      </c>
      <c r="F38" s="39"/>
      <c r="G38" s="14"/>
      <c r="H38" s="39"/>
      <c r="I38" s="14"/>
      <c r="J38" s="5">
        <f>C31+C37-C38</f>
        <v>0</v>
      </c>
      <c r="K38" s="5"/>
      <c r="L38" s="5">
        <f>E31+E37-E38</f>
        <v>0</v>
      </c>
      <c r="M38" s="5"/>
      <c r="N38" s="5">
        <f>G31+G37-G38</f>
        <v>0</v>
      </c>
      <c r="O38" s="5"/>
      <c r="P38" s="5">
        <f>I31+I37-I38</f>
        <v>0</v>
      </c>
    </row>
    <row r="39" spans="1:16" ht="15.75" thickTop="1" x14ac:dyDescent="0.25">
      <c r="A39" s="3" t="s">
        <v>129</v>
      </c>
      <c r="B39" s="39"/>
      <c r="C39" s="39"/>
      <c r="D39" s="39"/>
      <c r="E39" s="39"/>
      <c r="F39" s="39"/>
      <c r="G39" s="39"/>
      <c r="H39" s="39"/>
      <c r="I39" s="39"/>
    </row>
    <row r="40" spans="1:16" x14ac:dyDescent="0.25">
      <c r="A40" s="31" t="s">
        <v>41</v>
      </c>
      <c r="B40" s="39"/>
      <c r="C40" s="70">
        <v>25272</v>
      </c>
      <c r="D40" s="70"/>
      <c r="E40" s="70">
        <v>-105695</v>
      </c>
      <c r="F40" s="39"/>
      <c r="G40" s="24"/>
      <c r="H40" s="39"/>
      <c r="I40" s="24"/>
    </row>
    <row r="41" spans="1:16" ht="15.75" thickBot="1" x14ac:dyDescent="0.3">
      <c r="A41" s="31" t="s">
        <v>66</v>
      </c>
      <c r="B41" s="39"/>
      <c r="C41" s="53">
        <v>214</v>
      </c>
      <c r="D41" s="39"/>
      <c r="E41" s="53">
        <v>-70</v>
      </c>
      <c r="F41" s="39"/>
      <c r="G41" s="18"/>
      <c r="H41" s="39"/>
      <c r="I41" s="18"/>
    </row>
    <row r="42" spans="1:16" ht="15.75" thickBot="1" x14ac:dyDescent="0.3">
      <c r="A42" s="31"/>
      <c r="B42" s="39"/>
      <c r="C42" s="14">
        <v>25486</v>
      </c>
      <c r="D42" s="39"/>
      <c r="E42" s="68">
        <v>-105765</v>
      </c>
      <c r="F42" s="39"/>
      <c r="G42" s="14"/>
      <c r="H42" s="39"/>
      <c r="I42" s="14"/>
      <c r="J42" s="5">
        <f>C42-SUM(C40:C41)</f>
        <v>0</v>
      </c>
      <c r="K42" s="5"/>
      <c r="L42" s="5">
        <f t="shared" ref="L42:P42" si="4">E42-SUM(E40:E41)</f>
        <v>0</v>
      </c>
      <c r="M42" s="5"/>
      <c r="N42" s="5">
        <f t="shared" si="4"/>
        <v>0</v>
      </c>
      <c r="O42" s="5"/>
      <c r="P42" s="5">
        <f t="shared" si="4"/>
        <v>0</v>
      </c>
    </row>
    <row r="43" spans="1:16" ht="15.75" thickTop="1" x14ac:dyDescent="0.25">
      <c r="A43" s="3" t="s">
        <v>118</v>
      </c>
      <c r="B43" s="39"/>
      <c r="C43" s="39"/>
      <c r="D43" s="39"/>
      <c r="E43" s="39"/>
      <c r="F43" s="39"/>
      <c r="G43" s="39"/>
      <c r="H43" s="39"/>
      <c r="I43" s="39"/>
    </row>
    <row r="44" spans="1:16" x14ac:dyDescent="0.25">
      <c r="A44" s="31" t="s">
        <v>41</v>
      </c>
      <c r="B44" s="39"/>
      <c r="C44" s="70">
        <v>30434</v>
      </c>
      <c r="D44" s="70"/>
      <c r="E44" s="70">
        <v>-117603</v>
      </c>
      <c r="F44" s="39"/>
      <c r="G44" s="24"/>
      <c r="H44" s="39"/>
      <c r="I44" s="24"/>
    </row>
    <row r="45" spans="1:16" ht="15.75" thickBot="1" x14ac:dyDescent="0.3">
      <c r="A45" s="31" t="s">
        <v>66</v>
      </c>
      <c r="B45" s="39"/>
      <c r="C45" s="53">
        <v>214</v>
      </c>
      <c r="D45" s="39"/>
      <c r="E45" s="53">
        <v>-70</v>
      </c>
      <c r="F45" s="39"/>
      <c r="G45" s="18"/>
      <c r="H45" s="39"/>
      <c r="I45" s="18"/>
    </row>
    <row r="46" spans="1:16" ht="15.75" thickBot="1" x14ac:dyDescent="0.3">
      <c r="A46" s="31"/>
      <c r="B46" s="39"/>
      <c r="C46" s="14">
        <v>30648</v>
      </c>
      <c r="D46" s="39"/>
      <c r="E46" s="68">
        <v>-117673</v>
      </c>
      <c r="F46" s="39"/>
      <c r="G46" s="14"/>
      <c r="H46" s="39"/>
      <c r="I46" s="14"/>
      <c r="J46" s="5">
        <f>C46-SUM(C44:C45)</f>
        <v>0</v>
      </c>
      <c r="K46" s="5"/>
      <c r="L46" s="5">
        <f t="shared" ref="L46:P46" si="5">E46-SUM(E44:E45)</f>
        <v>0</v>
      </c>
      <c r="M46" s="5"/>
      <c r="N46" s="5">
        <f t="shared" si="5"/>
        <v>0</v>
      </c>
      <c r="O46" s="5"/>
      <c r="P46" s="5">
        <f t="shared" si="5"/>
        <v>0</v>
      </c>
    </row>
    <row r="47" spans="1:16" ht="21.75" thickTop="1" x14ac:dyDescent="0.25">
      <c r="A47" s="3" t="s">
        <v>108</v>
      </c>
      <c r="B47" s="44">
        <v>24</v>
      </c>
      <c r="C47" s="71">
        <v>51</v>
      </c>
      <c r="D47" s="71"/>
      <c r="E47" s="71">
        <v>-213</v>
      </c>
      <c r="F47" s="39"/>
      <c r="G47" s="39"/>
      <c r="H47" s="39"/>
      <c r="I47" s="39"/>
    </row>
    <row r="48" spans="1:16" ht="21" x14ac:dyDescent="0.25">
      <c r="A48" s="3" t="s">
        <v>109</v>
      </c>
      <c r="B48" s="44">
        <v>24</v>
      </c>
      <c r="C48" s="71">
        <v>51</v>
      </c>
      <c r="D48" s="71"/>
      <c r="E48" s="71">
        <v>-213</v>
      </c>
      <c r="F48" s="39"/>
      <c r="G48" s="39"/>
      <c r="H48" s="39"/>
      <c r="I48" s="39"/>
    </row>
    <row r="49" spans="2:5" x14ac:dyDescent="0.25">
      <c r="B49" s="80"/>
      <c r="C49" s="80"/>
      <c r="D49" s="80"/>
      <c r="E49" s="80"/>
    </row>
  </sheetData>
  <mergeCells count="3">
    <mergeCell ref="A1:A3"/>
    <mergeCell ref="C1:E1"/>
    <mergeCell ref="G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</sheetPr>
  <dimension ref="A1:J60"/>
  <sheetViews>
    <sheetView zoomScale="80" zoomScaleNormal="80" workbookViewId="0">
      <selection activeCell="E60" sqref="E60"/>
    </sheetView>
  </sheetViews>
  <sheetFormatPr defaultRowHeight="15" x14ac:dyDescent="0.25"/>
  <cols>
    <col min="1" max="1" width="55.140625" customWidth="1"/>
    <col min="3" max="3" width="15.140625" customWidth="1"/>
    <col min="4" max="4" width="3.42578125" customWidth="1"/>
    <col min="5" max="5" width="15.140625" customWidth="1"/>
  </cols>
  <sheetData>
    <row r="1" spans="1:10" ht="28.5" customHeight="1" thickBot="1" x14ac:dyDescent="0.3">
      <c r="A1" s="75"/>
      <c r="B1" s="74" t="s">
        <v>23</v>
      </c>
      <c r="C1" s="76" t="s">
        <v>130</v>
      </c>
      <c r="D1" s="76"/>
      <c r="E1" s="76"/>
    </row>
    <row r="2" spans="1:10" ht="15.75" thickBot="1" x14ac:dyDescent="0.3">
      <c r="A2" s="75"/>
      <c r="B2" s="74"/>
      <c r="C2" s="37" t="s">
        <v>123</v>
      </c>
      <c r="D2" s="15"/>
      <c r="E2" s="45" t="s">
        <v>89</v>
      </c>
    </row>
    <row r="3" spans="1:10" ht="28.5" customHeight="1" x14ac:dyDescent="0.25">
      <c r="A3" s="3" t="s">
        <v>42</v>
      </c>
      <c r="B3" s="39"/>
      <c r="C3" s="39"/>
      <c r="D3" s="39"/>
      <c r="E3" s="39"/>
    </row>
    <row r="4" spans="1:10" x14ac:dyDescent="0.25">
      <c r="A4" s="31"/>
      <c r="B4" s="39"/>
      <c r="C4" s="39"/>
      <c r="D4" s="39"/>
      <c r="E4" s="39"/>
    </row>
    <row r="5" spans="1:10" x14ac:dyDescent="0.25">
      <c r="A5" s="31" t="s">
        <v>106</v>
      </c>
      <c r="B5" s="39"/>
      <c r="C5" s="70">
        <v>25486</v>
      </c>
      <c r="D5" s="70"/>
      <c r="E5" s="70">
        <v>-105765</v>
      </c>
      <c r="H5" s="41"/>
      <c r="J5" s="41"/>
    </row>
    <row r="6" spans="1:10" ht="31.5" x14ac:dyDescent="0.25">
      <c r="A6" s="31" t="s">
        <v>58</v>
      </c>
      <c r="B6" s="39"/>
      <c r="C6" s="70">
        <v>6026</v>
      </c>
      <c r="D6" s="70"/>
      <c r="E6" s="70">
        <v>6050</v>
      </c>
      <c r="H6" s="41"/>
      <c r="J6" s="41"/>
    </row>
    <row r="7" spans="1:10" x14ac:dyDescent="0.25">
      <c r="A7" s="31"/>
      <c r="B7" s="39"/>
      <c r="C7" s="70"/>
      <c r="D7" s="70"/>
      <c r="E7" s="70"/>
    </row>
    <row r="8" spans="1:10" x14ac:dyDescent="0.25">
      <c r="A8" s="31" t="s">
        <v>43</v>
      </c>
      <c r="B8" s="39"/>
      <c r="D8" s="70"/>
    </row>
    <row r="9" spans="1:10" x14ac:dyDescent="0.25">
      <c r="A9" s="31" t="s">
        <v>44</v>
      </c>
      <c r="B9" s="39"/>
      <c r="C9" s="70">
        <v>35096</v>
      </c>
      <c r="D9" s="70"/>
      <c r="E9" s="70">
        <v>32668</v>
      </c>
      <c r="H9" s="41"/>
    </row>
    <row r="10" spans="1:10" x14ac:dyDescent="0.25">
      <c r="A10" s="31" t="s">
        <v>38</v>
      </c>
      <c r="B10" s="38"/>
      <c r="C10" s="70">
        <v>31371</v>
      </c>
      <c r="D10" s="70"/>
      <c r="E10" s="70">
        <v>32325</v>
      </c>
      <c r="H10" s="41"/>
      <c r="J10" s="41"/>
    </row>
    <row r="11" spans="1:10" ht="21" x14ac:dyDescent="0.25">
      <c r="A11" s="31" t="s">
        <v>131</v>
      </c>
      <c r="B11" s="39"/>
      <c r="C11" s="70">
        <v>-236</v>
      </c>
      <c r="D11" s="70"/>
      <c r="E11" s="70">
        <v>5252</v>
      </c>
    </row>
    <row r="12" spans="1:10" x14ac:dyDescent="0.25">
      <c r="A12" s="31" t="s">
        <v>39</v>
      </c>
      <c r="B12" s="38"/>
      <c r="C12" s="70">
        <v>-3076</v>
      </c>
      <c r="D12" s="70"/>
      <c r="E12" s="70">
        <v>-2619</v>
      </c>
      <c r="H12" s="41"/>
      <c r="J12" s="41"/>
    </row>
    <row r="13" spans="1:10" ht="31.5" x14ac:dyDescent="0.25">
      <c r="A13" s="31" t="s">
        <v>110</v>
      </c>
      <c r="B13" s="38"/>
      <c r="C13" s="70">
        <v>559</v>
      </c>
      <c r="D13" s="70"/>
      <c r="E13" s="70">
        <v>495</v>
      </c>
      <c r="H13" s="41"/>
      <c r="J13" s="41"/>
    </row>
    <row r="14" spans="1:10" ht="27" customHeight="1" x14ac:dyDescent="0.25">
      <c r="A14" s="31" t="s">
        <v>91</v>
      </c>
      <c r="B14" s="38">
        <v>7</v>
      </c>
      <c r="C14" s="70">
        <v>-2201</v>
      </c>
      <c r="D14" s="70"/>
      <c r="E14" s="70">
        <v>-2494</v>
      </c>
      <c r="H14" s="41"/>
    </row>
    <row r="15" spans="1:10" ht="35.25" customHeight="1" x14ac:dyDescent="0.25">
      <c r="A15" s="31" t="s">
        <v>132</v>
      </c>
      <c r="B15" s="39"/>
      <c r="C15" s="70">
        <v>-208</v>
      </c>
      <c r="D15" s="70"/>
      <c r="E15" s="70">
        <v>-2361</v>
      </c>
      <c r="H15" s="41"/>
      <c r="J15" s="41"/>
    </row>
    <row r="16" spans="1:10" x14ac:dyDescent="0.25">
      <c r="A16" s="31" t="s">
        <v>133</v>
      </c>
      <c r="B16" s="39"/>
      <c r="C16" s="70">
        <v>-4786</v>
      </c>
      <c r="D16" s="70"/>
      <c r="E16" s="70">
        <v>88798</v>
      </c>
      <c r="H16" s="41"/>
      <c r="J16" s="41"/>
    </row>
    <row r="17" spans="1:8" ht="27" customHeight="1" x14ac:dyDescent="0.25">
      <c r="A17" s="31" t="s">
        <v>134</v>
      </c>
      <c r="B17" s="38"/>
      <c r="C17" s="70">
        <v>40</v>
      </c>
      <c r="D17" s="70"/>
      <c r="E17" s="70">
        <v>14642</v>
      </c>
      <c r="H17" s="41"/>
    </row>
    <row r="18" spans="1:8" ht="15.75" thickBot="1" x14ac:dyDescent="0.3">
      <c r="A18" s="31" t="s">
        <v>59</v>
      </c>
      <c r="B18" s="39"/>
      <c r="C18" s="53">
        <v>708</v>
      </c>
      <c r="D18" s="39"/>
      <c r="E18" s="53">
        <v>2598</v>
      </c>
    </row>
    <row r="19" spans="1:8" x14ac:dyDescent="0.25">
      <c r="A19" s="31"/>
      <c r="B19" s="39"/>
      <c r="C19" s="39"/>
      <c r="D19" s="39"/>
      <c r="E19" s="39"/>
    </row>
    <row r="20" spans="1:8" ht="27" customHeight="1" x14ac:dyDescent="0.25">
      <c r="A20" s="3" t="s">
        <v>81</v>
      </c>
      <c r="B20" s="39"/>
      <c r="C20" s="71">
        <v>88779</v>
      </c>
      <c r="D20" s="39"/>
      <c r="E20" s="71">
        <v>69589</v>
      </c>
      <c r="F20" s="5">
        <f>SUM(C5:C18)-C20</f>
        <v>0</v>
      </c>
      <c r="G20" s="5"/>
      <c r="H20" s="5">
        <f>SUM(E5:E18)-E20</f>
        <v>0</v>
      </c>
    </row>
    <row r="21" spans="1:8" x14ac:dyDescent="0.25">
      <c r="A21" s="31"/>
      <c r="B21" s="39"/>
      <c r="C21" s="39"/>
      <c r="D21" s="39"/>
      <c r="E21" s="39"/>
      <c r="F21" s="5"/>
      <c r="G21" s="5"/>
      <c r="H21" s="5"/>
    </row>
    <row r="22" spans="1:8" ht="15.75" customHeight="1" x14ac:dyDescent="0.25">
      <c r="A22" s="31" t="s">
        <v>45</v>
      </c>
      <c r="B22" s="39"/>
      <c r="C22" s="70">
        <v>-7224</v>
      </c>
      <c r="D22" s="70"/>
      <c r="E22" s="70">
        <v>-1977</v>
      </c>
      <c r="F22" s="5"/>
      <c r="G22" s="5"/>
      <c r="H22" s="5"/>
    </row>
    <row r="23" spans="1:8" x14ac:dyDescent="0.25">
      <c r="A23" s="31" t="s">
        <v>46</v>
      </c>
      <c r="B23" s="39"/>
      <c r="C23" s="70">
        <v>-166</v>
      </c>
      <c r="D23" s="70"/>
      <c r="E23" s="70">
        <v>1113</v>
      </c>
      <c r="F23" s="5"/>
      <c r="G23" s="5"/>
      <c r="H23" s="5"/>
    </row>
    <row r="24" spans="1:8" ht="23.25" customHeight="1" x14ac:dyDescent="0.25">
      <c r="A24" s="31" t="s">
        <v>47</v>
      </c>
      <c r="B24" s="39"/>
      <c r="C24" s="70">
        <v>-1959</v>
      </c>
      <c r="D24" s="70"/>
      <c r="E24" s="70">
        <v>-20838</v>
      </c>
      <c r="F24" s="5"/>
      <c r="G24" s="5"/>
      <c r="H24" s="5"/>
    </row>
    <row r="25" spans="1:8" ht="21" customHeight="1" x14ac:dyDescent="0.25">
      <c r="A25" s="31" t="s">
        <v>48</v>
      </c>
      <c r="B25" s="39"/>
      <c r="C25" s="70">
        <v>-11268</v>
      </c>
      <c r="D25" s="70"/>
      <c r="E25" s="70">
        <v>-14566</v>
      </c>
      <c r="F25" s="5"/>
      <c r="G25" s="5"/>
      <c r="H25" s="5"/>
    </row>
    <row r="26" spans="1:8" x14ac:dyDescent="0.25">
      <c r="A26" s="31" t="s">
        <v>67</v>
      </c>
      <c r="B26" s="39"/>
      <c r="C26" s="70">
        <v>-12747</v>
      </c>
      <c r="D26" s="70"/>
      <c r="E26" s="70">
        <v>-12141</v>
      </c>
      <c r="F26" s="5"/>
      <c r="G26" s="5"/>
      <c r="H26" s="5"/>
    </row>
    <row r="27" spans="1:8" x14ac:dyDescent="0.25">
      <c r="A27" s="31" t="s">
        <v>82</v>
      </c>
      <c r="B27" s="39"/>
      <c r="C27" s="70">
        <v>11731</v>
      </c>
      <c r="D27" s="70"/>
      <c r="E27" s="70">
        <v>-1076</v>
      </c>
      <c r="F27" s="5"/>
      <c r="G27" s="5"/>
      <c r="H27" s="5"/>
    </row>
    <row r="28" spans="1:8" ht="15.75" thickBot="1" x14ac:dyDescent="0.3">
      <c r="A28" s="31" t="s">
        <v>49</v>
      </c>
      <c r="B28" s="39"/>
      <c r="C28" s="53">
        <v>-170</v>
      </c>
      <c r="D28" s="39"/>
      <c r="E28" s="53">
        <v>-132</v>
      </c>
      <c r="F28" s="5"/>
      <c r="G28" s="5"/>
      <c r="H28" s="5"/>
    </row>
    <row r="29" spans="1:8" x14ac:dyDescent="0.25">
      <c r="A29" s="31"/>
      <c r="B29" s="39"/>
      <c r="C29" s="39"/>
      <c r="D29" s="39"/>
      <c r="E29" s="39"/>
      <c r="F29" s="5"/>
      <c r="G29" s="5"/>
      <c r="H29" s="5"/>
    </row>
    <row r="30" spans="1:8" ht="28.5" customHeight="1" x14ac:dyDescent="0.25">
      <c r="A30" s="3" t="s">
        <v>54</v>
      </c>
      <c r="B30" s="39"/>
      <c r="C30" s="71">
        <v>66976</v>
      </c>
      <c r="D30" s="39"/>
      <c r="E30" s="71">
        <v>19972</v>
      </c>
      <c r="F30" s="5">
        <f>SUM(C20:C28)-C30</f>
        <v>0</v>
      </c>
      <c r="G30" s="5"/>
      <c r="H30" s="5">
        <f t="shared" ref="H30" si="0">SUM(E20:E28)-E30</f>
        <v>0</v>
      </c>
    </row>
    <row r="31" spans="1:8" x14ac:dyDescent="0.25">
      <c r="A31" s="31" t="s">
        <v>68</v>
      </c>
      <c r="B31" s="39"/>
      <c r="C31" s="70">
        <v>-9322</v>
      </c>
      <c r="D31" s="70"/>
      <c r="E31" s="70">
        <v>-9169</v>
      </c>
      <c r="F31" s="5"/>
      <c r="G31" s="5"/>
      <c r="H31" s="5"/>
    </row>
    <row r="32" spans="1:8" x14ac:dyDescent="0.25">
      <c r="A32" s="31" t="s">
        <v>50</v>
      </c>
      <c r="B32" s="39"/>
      <c r="C32" s="70">
        <v>1656</v>
      </c>
      <c r="D32" s="70"/>
      <c r="E32" s="70">
        <v>1128</v>
      </c>
      <c r="F32" s="5"/>
      <c r="G32" s="5"/>
      <c r="H32" s="5"/>
    </row>
    <row r="33" spans="1:8" ht="15.75" thickBot="1" x14ac:dyDescent="0.3">
      <c r="A33" s="31" t="s">
        <v>69</v>
      </c>
      <c r="B33" s="39"/>
      <c r="C33" s="53">
        <v>-530</v>
      </c>
      <c r="D33" s="39"/>
      <c r="E33" s="53">
        <v>-196</v>
      </c>
      <c r="F33" s="5"/>
      <c r="G33" s="5"/>
      <c r="H33" s="5"/>
    </row>
    <row r="34" spans="1:8" x14ac:dyDescent="0.25">
      <c r="A34" s="31"/>
      <c r="B34" s="39"/>
      <c r="C34" s="39"/>
      <c r="D34" s="39"/>
      <c r="E34" s="39"/>
      <c r="F34" s="5"/>
      <c r="G34" s="5"/>
      <c r="H34" s="5"/>
    </row>
    <row r="35" spans="1:8" ht="21.75" thickBot="1" x14ac:dyDescent="0.3">
      <c r="A35" s="3" t="s">
        <v>83</v>
      </c>
      <c r="B35" s="39"/>
      <c r="C35" s="72">
        <v>58780</v>
      </c>
      <c r="D35" s="39"/>
      <c r="E35" s="72">
        <v>11735</v>
      </c>
      <c r="F35" s="5">
        <f>SUM(C30:C33)-C35</f>
        <v>0</v>
      </c>
      <c r="G35" s="5"/>
      <c r="H35" s="5">
        <f t="shared" ref="H35" si="1">SUM(E30:E33)-E35</f>
        <v>0</v>
      </c>
    </row>
    <row r="36" spans="1:8" ht="25.5" customHeight="1" x14ac:dyDescent="0.25">
      <c r="A36" s="3" t="s">
        <v>51</v>
      </c>
      <c r="B36" s="39"/>
      <c r="C36" s="15"/>
      <c r="D36" s="39"/>
      <c r="E36" s="15"/>
      <c r="F36" s="5"/>
      <c r="G36" s="5"/>
      <c r="H36" s="5"/>
    </row>
    <row r="37" spans="1:8" ht="28.5" customHeight="1" x14ac:dyDescent="0.25">
      <c r="A37" s="31" t="s">
        <v>94</v>
      </c>
      <c r="B37" s="39"/>
      <c r="C37" s="70">
        <v>-56535</v>
      </c>
      <c r="D37" s="70"/>
      <c r="E37" s="70">
        <v>-44301</v>
      </c>
      <c r="F37" s="5"/>
      <c r="G37" s="5"/>
      <c r="H37" s="5"/>
    </row>
    <row r="38" spans="1:8" x14ac:dyDescent="0.25">
      <c r="A38" s="31" t="s">
        <v>70</v>
      </c>
      <c r="B38" s="39"/>
      <c r="C38" s="70">
        <v>561</v>
      </c>
      <c r="D38" s="70"/>
      <c r="E38" s="70">
        <v>308</v>
      </c>
      <c r="F38" s="5"/>
      <c r="G38" s="5"/>
      <c r="H38" s="5"/>
    </row>
    <row r="39" spans="1:8" ht="25.5" customHeight="1" x14ac:dyDescent="0.25">
      <c r="A39" s="31" t="s">
        <v>111</v>
      </c>
      <c r="B39" s="38">
        <v>7</v>
      </c>
      <c r="C39" s="70" t="s">
        <v>135</v>
      </c>
      <c r="D39" s="70"/>
      <c r="E39" s="70">
        <v>-4120</v>
      </c>
      <c r="F39" s="5"/>
      <c r="G39" s="5"/>
      <c r="H39" s="5"/>
    </row>
    <row r="40" spans="1:8" ht="15.75" thickBot="1" x14ac:dyDescent="0.3">
      <c r="A40" s="31" t="s">
        <v>59</v>
      </c>
      <c r="B40" s="39"/>
      <c r="C40" s="53">
        <v>225</v>
      </c>
      <c r="D40" s="39"/>
      <c r="E40" s="53">
        <v>780</v>
      </c>
      <c r="F40" s="5"/>
      <c r="G40" s="5"/>
      <c r="H40" s="5"/>
    </row>
    <row r="41" spans="1:8" x14ac:dyDescent="0.25">
      <c r="A41" s="31"/>
      <c r="B41" s="39"/>
      <c r="C41" s="39"/>
      <c r="D41" s="39"/>
      <c r="E41" s="39"/>
      <c r="F41" s="5"/>
      <c r="G41" s="5"/>
      <c r="H41" s="5"/>
    </row>
    <row r="42" spans="1:8" ht="29.25" customHeight="1" thickBot="1" x14ac:dyDescent="0.3">
      <c r="A42" s="3" t="s">
        <v>92</v>
      </c>
      <c r="B42" s="39"/>
      <c r="C42" s="72">
        <v>-55749</v>
      </c>
      <c r="D42" s="39"/>
      <c r="E42" s="72">
        <v>-47333</v>
      </c>
      <c r="F42" s="5">
        <f>SUM(C37:C40)-C42</f>
        <v>0</v>
      </c>
      <c r="G42" s="5"/>
      <c r="H42" s="5">
        <f>SUM(E37:E40)-E42</f>
        <v>0</v>
      </c>
    </row>
    <row r="43" spans="1:8" x14ac:dyDescent="0.25">
      <c r="A43" s="31"/>
      <c r="B43" s="39"/>
      <c r="C43" s="39"/>
      <c r="D43" s="39"/>
      <c r="E43" s="39"/>
      <c r="F43" s="5"/>
      <c r="G43" s="5"/>
      <c r="H43" s="5"/>
    </row>
    <row r="44" spans="1:8" ht="31.5" customHeight="1" x14ac:dyDescent="0.25">
      <c r="A44" s="3" t="s">
        <v>52</v>
      </c>
      <c r="B44" s="39"/>
      <c r="C44" s="39"/>
      <c r="D44" s="39"/>
      <c r="E44" s="39"/>
      <c r="F44" s="5"/>
      <c r="G44" s="5"/>
      <c r="H44" s="5"/>
    </row>
    <row r="45" spans="1:8" x14ac:dyDescent="0.25">
      <c r="A45" s="31" t="s">
        <v>53</v>
      </c>
      <c r="B45" s="39"/>
      <c r="C45" s="82" t="s">
        <v>135</v>
      </c>
      <c r="D45" s="70"/>
      <c r="E45" s="70">
        <v>22000</v>
      </c>
      <c r="F45" s="5"/>
      <c r="G45" s="5"/>
      <c r="H45" s="5"/>
    </row>
    <row r="46" spans="1:8" x14ac:dyDescent="0.25">
      <c r="A46" s="31" t="s">
        <v>71</v>
      </c>
      <c r="B46" s="39"/>
      <c r="C46" s="82">
        <v>-28266</v>
      </c>
      <c r="D46" s="70"/>
      <c r="E46" s="70">
        <v>-8945</v>
      </c>
      <c r="F46" s="5"/>
      <c r="G46" s="5"/>
      <c r="H46" s="5"/>
    </row>
    <row r="47" spans="1:8" x14ac:dyDescent="0.25">
      <c r="A47" s="31" t="s">
        <v>112</v>
      </c>
      <c r="B47" s="39"/>
      <c r="C47" s="82">
        <v>-2544</v>
      </c>
      <c r="D47" s="70"/>
      <c r="E47" s="70">
        <v>-923</v>
      </c>
      <c r="F47" s="5"/>
      <c r="G47" s="5"/>
      <c r="H47" s="5"/>
    </row>
    <row r="48" spans="1:8" ht="15.75" thickBot="1" x14ac:dyDescent="0.3">
      <c r="A48" s="31" t="s">
        <v>59</v>
      </c>
      <c r="B48" s="39"/>
      <c r="C48" s="83">
        <v>-60</v>
      </c>
      <c r="D48" s="39"/>
      <c r="E48" s="53">
        <v>-352</v>
      </c>
      <c r="F48" s="5"/>
      <c r="G48" s="5"/>
      <c r="H48" s="5"/>
    </row>
    <row r="49" spans="1:8" x14ac:dyDescent="0.25">
      <c r="A49" s="31"/>
      <c r="B49" s="39"/>
      <c r="C49" s="39"/>
      <c r="D49" s="39"/>
      <c r="E49" s="39"/>
      <c r="F49" s="5"/>
      <c r="G49" s="5"/>
      <c r="H49" s="5"/>
    </row>
    <row r="50" spans="1:8" ht="21.75" thickBot="1" x14ac:dyDescent="0.3">
      <c r="A50" s="3" t="s">
        <v>84</v>
      </c>
      <c r="B50" s="39"/>
      <c r="C50" s="72">
        <v>-30870</v>
      </c>
      <c r="D50" s="39"/>
      <c r="E50" s="72">
        <v>11780</v>
      </c>
      <c r="F50" s="5">
        <f>SUM(C45:C48)-C50</f>
        <v>0</v>
      </c>
      <c r="G50" s="5"/>
      <c r="H50" s="5">
        <f>SUM(E45:E48)-E50</f>
        <v>0</v>
      </c>
    </row>
    <row r="51" spans="1:8" x14ac:dyDescent="0.25">
      <c r="A51" s="31"/>
      <c r="B51" s="39"/>
      <c r="C51" s="39"/>
      <c r="D51" s="39"/>
      <c r="E51" s="39"/>
    </row>
    <row r="52" spans="1:8" ht="21" x14ac:dyDescent="0.25">
      <c r="A52" s="3" t="s">
        <v>136</v>
      </c>
      <c r="B52" s="39"/>
      <c r="C52" s="71">
        <v>-27839</v>
      </c>
      <c r="D52" s="39"/>
      <c r="E52" s="71">
        <v>-23818</v>
      </c>
      <c r="F52" s="5">
        <f>C35+C42+C50-C52</f>
        <v>0</v>
      </c>
      <c r="G52" s="5"/>
      <c r="H52" s="5">
        <f>E35+E42+E50-E52</f>
        <v>0</v>
      </c>
    </row>
    <row r="53" spans="1:8" x14ac:dyDescent="0.25">
      <c r="A53" s="31" t="s">
        <v>113</v>
      </c>
      <c r="B53" s="38">
        <v>9</v>
      </c>
      <c r="C53" s="70">
        <v>155407</v>
      </c>
      <c r="D53" s="70"/>
      <c r="E53" s="70">
        <v>151867</v>
      </c>
    </row>
    <row r="54" spans="1:8" ht="31.5" x14ac:dyDescent="0.25">
      <c r="A54" s="31" t="s">
        <v>55</v>
      </c>
      <c r="B54" s="39"/>
      <c r="C54" s="70">
        <v>-63</v>
      </c>
      <c r="D54" s="70"/>
      <c r="E54" s="70">
        <v>8870</v>
      </c>
    </row>
    <row r="55" spans="1:8" ht="26.25" customHeight="1" thickBot="1" x14ac:dyDescent="0.3">
      <c r="A55" s="31" t="s">
        <v>85</v>
      </c>
      <c r="B55" s="39"/>
      <c r="C55" s="53">
        <v>-5</v>
      </c>
      <c r="D55" s="39"/>
      <c r="E55" s="53">
        <v>-6</v>
      </c>
    </row>
    <row r="56" spans="1:8" x14ac:dyDescent="0.25">
      <c r="A56" s="31"/>
      <c r="B56" s="39"/>
      <c r="C56" s="39"/>
      <c r="D56" s="39"/>
      <c r="E56" s="39"/>
    </row>
    <row r="57" spans="1:8" ht="15.75" thickBot="1" x14ac:dyDescent="0.3">
      <c r="A57" s="3" t="s">
        <v>114</v>
      </c>
      <c r="B57" s="36">
        <v>9</v>
      </c>
      <c r="C57" s="14">
        <v>127500</v>
      </c>
      <c r="D57" s="39"/>
      <c r="E57" s="14">
        <v>136913</v>
      </c>
      <c r="F57" s="5">
        <f>SUM(C52:C55)-C57</f>
        <v>0</v>
      </c>
      <c r="G57" s="5"/>
      <c r="H57" s="5">
        <f t="shared" ref="H57" si="2">SUM(E52:E55)-E57</f>
        <v>0</v>
      </c>
    </row>
    <row r="58" spans="1:8" ht="15.75" thickTop="1" x14ac:dyDescent="0.25"/>
    <row r="59" spans="1:8" x14ac:dyDescent="0.25">
      <c r="A59" s="3" t="s">
        <v>95</v>
      </c>
    </row>
    <row r="60" spans="1:8" ht="28.5" customHeight="1" x14ac:dyDescent="0.25">
      <c r="A60" s="31" t="s">
        <v>72</v>
      </c>
      <c r="C60" s="70">
        <v>2339</v>
      </c>
      <c r="D60" s="70"/>
      <c r="E60" s="70">
        <v>6193</v>
      </c>
    </row>
  </sheetData>
  <mergeCells count="3">
    <mergeCell ref="A1:A2"/>
    <mergeCell ref="B1:B2"/>
    <mergeCell ref="C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pageSetUpPr fitToPage="1"/>
  </sheetPr>
  <dimension ref="A1:S25"/>
  <sheetViews>
    <sheetView topLeftCell="A10" zoomScaleSheetLayoutView="50" workbookViewId="0">
      <selection activeCell="R26" sqref="R26"/>
    </sheetView>
  </sheetViews>
  <sheetFormatPr defaultRowHeight="15" x14ac:dyDescent="0.25"/>
  <cols>
    <col min="1" max="1" width="52.42578125" customWidth="1"/>
    <col min="2" max="5" width="12.7109375" style="5" customWidth="1"/>
    <col min="6" max="6" width="9.28515625" style="5" customWidth="1"/>
    <col min="7" max="7" width="10.140625" style="5" bestFit="1" customWidth="1"/>
    <col min="8" max="8" width="9.28515625" style="5" customWidth="1"/>
    <col min="9" max="9" width="10.140625" style="5" bestFit="1" customWidth="1"/>
    <col min="10" max="11" width="9.140625" style="5"/>
    <col min="12" max="12" width="12.140625" style="5" bestFit="1" customWidth="1"/>
  </cols>
  <sheetData>
    <row r="1" spans="1:19" x14ac:dyDescent="0.25">
      <c r="A1" s="1"/>
    </row>
    <row r="2" spans="1:19" x14ac:dyDescent="0.25">
      <c r="A2" s="1"/>
    </row>
    <row r="3" spans="1:19" x14ac:dyDescent="0.25">
      <c r="A3" s="1"/>
    </row>
    <row r="4" spans="1:19" x14ac:dyDescent="0.25">
      <c r="A4" s="1"/>
    </row>
    <row r="9" spans="1:19" ht="42.75" thickBot="1" x14ac:dyDescent="0.3">
      <c r="A9" s="7"/>
      <c r="B9" s="19" t="s">
        <v>19</v>
      </c>
      <c r="C9" s="19" t="s">
        <v>115</v>
      </c>
      <c r="D9" s="19" t="s">
        <v>20</v>
      </c>
      <c r="E9" s="19" t="s">
        <v>21</v>
      </c>
      <c r="F9" s="19" t="s">
        <v>73</v>
      </c>
      <c r="G9" s="19" t="s">
        <v>62</v>
      </c>
      <c r="H9" s="19" t="s">
        <v>86</v>
      </c>
      <c r="I9" s="19" t="s">
        <v>22</v>
      </c>
    </row>
    <row r="10" spans="1:19" x14ac:dyDescent="0.25">
      <c r="A10" s="8"/>
      <c r="B10" s="20"/>
      <c r="C10" s="20"/>
      <c r="D10" s="20"/>
      <c r="E10" s="20"/>
      <c r="F10" s="20"/>
      <c r="G10" s="20"/>
      <c r="H10" s="20"/>
      <c r="I10" s="20"/>
    </row>
    <row r="11" spans="1:19" x14ac:dyDescent="0.25">
      <c r="A11" s="7" t="s">
        <v>93</v>
      </c>
      <c r="B11" s="49">
        <v>1082299</v>
      </c>
      <c r="C11" s="49">
        <v>0</v>
      </c>
      <c r="D11" s="49">
        <v>-37600</v>
      </c>
      <c r="E11" s="49">
        <v>6461</v>
      </c>
      <c r="F11" s="49">
        <v>78697</v>
      </c>
      <c r="G11" s="49">
        <v>1129857</v>
      </c>
      <c r="H11" s="49">
        <v>25647</v>
      </c>
      <c r="I11" s="49">
        <v>1155504</v>
      </c>
      <c r="J11" s="5">
        <f>SUM(B11:F11)-G11</f>
        <v>0</v>
      </c>
      <c r="K11" s="5">
        <f>SUM(G11:H11)-I11</f>
        <v>0</v>
      </c>
    </row>
    <row r="12" spans="1:19" x14ac:dyDescent="0.25">
      <c r="A12" s="8" t="s">
        <v>137</v>
      </c>
      <c r="B12" s="48">
        <v>0</v>
      </c>
      <c r="C12" s="48">
        <v>0</v>
      </c>
      <c r="D12" s="48">
        <v>0</v>
      </c>
      <c r="E12" s="48">
        <v>0</v>
      </c>
      <c r="F12" s="48">
        <v>-105695</v>
      </c>
      <c r="G12" s="48">
        <v>-105695</v>
      </c>
      <c r="H12" s="48">
        <v>-70</v>
      </c>
      <c r="I12" s="48">
        <v>-105765</v>
      </c>
      <c r="J12" s="5">
        <f t="shared" ref="J12:J13" si="0">SUM(B12:F12)-G12</f>
        <v>0</v>
      </c>
      <c r="K12" s="5">
        <f t="shared" ref="K12:K14" si="1">SUM(G12:H12)-I12</f>
        <v>0</v>
      </c>
    </row>
    <row r="13" spans="1:19" ht="15.75" thickBot="1" x14ac:dyDescent="0.3">
      <c r="A13" s="8" t="s">
        <v>138</v>
      </c>
      <c r="B13" s="51">
        <v>0</v>
      </c>
      <c r="C13" s="51">
        <v>0</v>
      </c>
      <c r="D13" s="51">
        <v>-12751</v>
      </c>
      <c r="E13" s="51">
        <v>843</v>
      </c>
      <c r="F13" s="51">
        <v>0</v>
      </c>
      <c r="G13" s="51">
        <v>-11908</v>
      </c>
      <c r="H13" s="51">
        <v>0</v>
      </c>
      <c r="I13" s="51">
        <v>-11908</v>
      </c>
      <c r="J13" s="5">
        <f t="shared" si="0"/>
        <v>0</v>
      </c>
      <c r="K13" s="5">
        <f t="shared" si="1"/>
        <v>0</v>
      </c>
    </row>
    <row r="14" spans="1:19" x14ac:dyDescent="0.25">
      <c r="A14" s="8" t="s">
        <v>139</v>
      </c>
      <c r="B14" s="48">
        <v>0</v>
      </c>
      <c r="C14" s="48">
        <v>0</v>
      </c>
      <c r="D14" s="48">
        <v>-12751</v>
      </c>
      <c r="E14" s="48">
        <v>843</v>
      </c>
      <c r="F14" s="48">
        <v>-105695</v>
      </c>
      <c r="G14" s="48">
        <v>-117603</v>
      </c>
      <c r="H14" s="48">
        <v>-70</v>
      </c>
      <c r="I14" s="48">
        <v>-117673</v>
      </c>
      <c r="J14" s="5">
        <f>SUM(B14:F14)-G14</f>
        <v>0</v>
      </c>
      <c r="K14" s="5">
        <f t="shared" si="1"/>
        <v>0</v>
      </c>
      <c r="L14" s="5">
        <f>SUM(B12:B13)-B14</f>
        <v>0</v>
      </c>
      <c r="M14" s="5">
        <f t="shared" ref="M14:S14" si="2">SUM(C12:C13)-C14</f>
        <v>0</v>
      </c>
      <c r="N14" s="5">
        <f t="shared" si="2"/>
        <v>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">
        <f t="shared" si="2"/>
        <v>0</v>
      </c>
    </row>
    <row r="15" spans="1:19" x14ac:dyDescent="0.25">
      <c r="A15" s="8" t="s">
        <v>140</v>
      </c>
      <c r="B15" s="48">
        <v>0</v>
      </c>
      <c r="C15" s="48">
        <v>0</v>
      </c>
      <c r="D15" s="48">
        <v>0</v>
      </c>
      <c r="E15" s="48">
        <v>0</v>
      </c>
      <c r="F15" s="48">
        <v>-24809</v>
      </c>
      <c r="G15" s="48">
        <v>-24809</v>
      </c>
      <c r="H15" s="48">
        <v>0</v>
      </c>
      <c r="I15" s="48">
        <v>-24809</v>
      </c>
      <c r="J15" s="5">
        <f t="shared" ref="J15:J25" si="3">SUM(B15:F15)-G15</f>
        <v>0</v>
      </c>
      <c r="K15" s="5">
        <f t="shared" ref="K15:K25" si="4">SUM(G15:H15)-I15</f>
        <v>0</v>
      </c>
      <c r="M15" s="5"/>
      <c r="N15" s="5"/>
      <c r="O15" s="5"/>
      <c r="P15" s="5"/>
      <c r="Q15" s="5"/>
      <c r="R15" s="5"/>
      <c r="S15" s="5"/>
    </row>
    <row r="16" spans="1:19" x14ac:dyDescent="0.25">
      <c r="A16" s="8" t="s">
        <v>141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-14040</v>
      </c>
      <c r="I16" s="48">
        <v>-14040</v>
      </c>
      <c r="J16" s="5">
        <f t="shared" si="3"/>
        <v>0</v>
      </c>
      <c r="K16" s="5">
        <f t="shared" si="4"/>
        <v>0</v>
      </c>
      <c r="M16" s="5"/>
      <c r="N16" s="5"/>
      <c r="O16" s="5"/>
      <c r="P16" s="5"/>
      <c r="Q16" s="5"/>
      <c r="R16" s="5"/>
      <c r="S16" s="5"/>
    </row>
    <row r="17" spans="1:19" x14ac:dyDescent="0.25">
      <c r="A17" s="7" t="s">
        <v>142</v>
      </c>
      <c r="B17" s="49">
        <v>1082299</v>
      </c>
      <c r="C17" s="49">
        <v>0</v>
      </c>
      <c r="D17" s="49">
        <v>-50351</v>
      </c>
      <c r="E17" s="49">
        <v>7304</v>
      </c>
      <c r="F17" s="49">
        <v>-51807</v>
      </c>
      <c r="G17" s="49">
        <v>987445</v>
      </c>
      <c r="H17" s="49">
        <v>11537</v>
      </c>
      <c r="I17" s="49">
        <v>998982</v>
      </c>
      <c r="J17" s="5">
        <f t="shared" si="3"/>
        <v>0</v>
      </c>
      <c r="K17" s="5">
        <f t="shared" si="4"/>
        <v>0</v>
      </c>
      <c r="L17" s="5">
        <f>B11+SUM(B14:B16)-B17</f>
        <v>0</v>
      </c>
      <c r="M17" s="5">
        <f>C11+SUM(C14:C16)-C17</f>
        <v>0</v>
      </c>
      <c r="N17" s="5">
        <f>D11+SUM(D14:D16)-D17</f>
        <v>0</v>
      </c>
      <c r="O17" s="5">
        <f>E11+SUM(E14:E16)-E17</f>
        <v>0</v>
      </c>
      <c r="P17" s="5">
        <f>F11+SUM(F14:F16)-F17</f>
        <v>0</v>
      </c>
      <c r="Q17" s="5">
        <f>G11+SUM(G14:G16)-G17</f>
        <v>0</v>
      </c>
      <c r="R17" s="5">
        <f>H11+SUM(H14:H16)-H17</f>
        <v>0</v>
      </c>
      <c r="S17" s="5">
        <f>I11+SUM(I14:I16)-I17</f>
        <v>0</v>
      </c>
    </row>
    <row r="18" spans="1:19" ht="15.75" thickBot="1" x14ac:dyDescent="0.3">
      <c r="A18" s="7"/>
      <c r="B18" s="47"/>
      <c r="C18" s="22"/>
      <c r="D18" s="21"/>
      <c r="E18" s="21"/>
      <c r="F18" s="21"/>
      <c r="G18" s="21"/>
      <c r="H18" s="21"/>
      <c r="I18" s="21"/>
      <c r="J18" s="5">
        <f t="shared" si="3"/>
        <v>0</v>
      </c>
      <c r="K18" s="5">
        <f t="shared" si="4"/>
        <v>0</v>
      </c>
    </row>
    <row r="19" spans="1:19" ht="15.75" thickTop="1" x14ac:dyDescent="0.25">
      <c r="A19" s="7"/>
      <c r="C19" s="35"/>
      <c r="D19" s="34"/>
      <c r="E19" s="34"/>
      <c r="F19" s="34"/>
      <c r="G19" s="34"/>
      <c r="H19" s="34"/>
      <c r="I19" s="34"/>
      <c r="J19" s="5">
        <f t="shared" si="3"/>
        <v>0</v>
      </c>
      <c r="K19" s="5">
        <f t="shared" si="4"/>
        <v>0</v>
      </c>
    </row>
    <row r="20" spans="1:19" x14ac:dyDescent="0.25">
      <c r="A20" s="7" t="s">
        <v>143</v>
      </c>
      <c r="B20" s="49">
        <v>1082299</v>
      </c>
      <c r="C20" s="49">
        <v>0</v>
      </c>
      <c r="D20" s="49">
        <v>-52820</v>
      </c>
      <c r="E20" s="49">
        <v>8788</v>
      </c>
      <c r="F20" s="49">
        <v>88858</v>
      </c>
      <c r="G20" s="49">
        <v>1127125</v>
      </c>
      <c r="H20" s="49">
        <v>11480</v>
      </c>
      <c r="I20" s="49">
        <v>1138605</v>
      </c>
      <c r="J20" s="5">
        <f t="shared" si="3"/>
        <v>0</v>
      </c>
      <c r="K20" s="5">
        <f t="shared" si="4"/>
        <v>0</v>
      </c>
    </row>
    <row r="21" spans="1:19" x14ac:dyDescent="0.25">
      <c r="A21" s="8" t="s">
        <v>144</v>
      </c>
      <c r="B21" s="48">
        <v>0</v>
      </c>
      <c r="C21" s="48">
        <v>0</v>
      </c>
      <c r="D21" s="48">
        <v>0</v>
      </c>
      <c r="E21" s="48">
        <v>0</v>
      </c>
      <c r="F21" s="48">
        <v>25272</v>
      </c>
      <c r="G21" s="48">
        <v>25272</v>
      </c>
      <c r="H21" s="48">
        <v>214</v>
      </c>
      <c r="I21" s="48">
        <v>25486</v>
      </c>
      <c r="J21" s="5">
        <f t="shared" si="3"/>
        <v>0</v>
      </c>
      <c r="K21" s="5">
        <f t="shared" si="4"/>
        <v>0</v>
      </c>
    </row>
    <row r="22" spans="1:19" ht="15.75" thickBot="1" x14ac:dyDescent="0.3">
      <c r="A22" s="8" t="s">
        <v>145</v>
      </c>
      <c r="B22" s="51">
        <v>0</v>
      </c>
      <c r="C22" s="51">
        <v>0</v>
      </c>
      <c r="D22" s="51">
        <v>4973</v>
      </c>
      <c r="E22" s="51">
        <v>189</v>
      </c>
      <c r="F22" s="51">
        <v>0</v>
      </c>
      <c r="G22" s="51">
        <v>5162</v>
      </c>
      <c r="H22" s="51"/>
      <c r="I22" s="51">
        <v>5162</v>
      </c>
      <c r="J22" s="5">
        <f t="shared" si="3"/>
        <v>0</v>
      </c>
      <c r="K22" s="5">
        <f t="shared" si="4"/>
        <v>0</v>
      </c>
    </row>
    <row r="23" spans="1:19" x14ac:dyDescent="0.25">
      <c r="A23" s="8" t="s">
        <v>146</v>
      </c>
      <c r="B23" s="48">
        <v>0</v>
      </c>
      <c r="C23" s="48">
        <v>0</v>
      </c>
      <c r="D23" s="48">
        <v>4973</v>
      </c>
      <c r="E23" s="48">
        <v>189</v>
      </c>
      <c r="F23" s="48">
        <v>25272</v>
      </c>
      <c r="G23" s="48">
        <v>30434</v>
      </c>
      <c r="H23" s="48">
        <v>214</v>
      </c>
      <c r="I23" s="48">
        <v>30648</v>
      </c>
      <c r="J23" s="5">
        <f t="shared" si="3"/>
        <v>0</v>
      </c>
      <c r="K23" s="5">
        <f t="shared" si="4"/>
        <v>0</v>
      </c>
      <c r="L23" s="5">
        <f>SUM(B21:B22)-B23</f>
        <v>0</v>
      </c>
      <c r="M23" s="5">
        <f t="shared" ref="M23:S23" si="5">SUM(C21:C22)-C23</f>
        <v>0</v>
      </c>
      <c r="N23" s="5">
        <f t="shared" si="5"/>
        <v>0</v>
      </c>
      <c r="O23" s="5">
        <f t="shared" si="5"/>
        <v>0</v>
      </c>
      <c r="P23" s="5">
        <f t="shared" si="5"/>
        <v>0</v>
      </c>
      <c r="Q23" s="5">
        <f t="shared" si="5"/>
        <v>0</v>
      </c>
      <c r="R23" s="5">
        <f t="shared" si="5"/>
        <v>0</v>
      </c>
      <c r="S23" s="5">
        <f t="shared" si="5"/>
        <v>0</v>
      </c>
    </row>
    <row r="24" spans="1:19" ht="15.75" thickBot="1" x14ac:dyDescent="0.3">
      <c r="A24" s="8" t="s">
        <v>147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849</v>
      </c>
      <c r="I24" s="52">
        <v>849</v>
      </c>
      <c r="J24" s="5">
        <f t="shared" si="3"/>
        <v>0</v>
      </c>
      <c r="K24" s="5">
        <f t="shared" si="4"/>
        <v>0</v>
      </c>
    </row>
    <row r="25" spans="1:19" ht="15.75" thickTop="1" x14ac:dyDescent="0.25">
      <c r="A25" s="7" t="s">
        <v>148</v>
      </c>
      <c r="B25" s="50">
        <v>1082299</v>
      </c>
      <c r="C25" s="50">
        <v>0</v>
      </c>
      <c r="D25" s="50">
        <v>-47847</v>
      </c>
      <c r="E25" s="50">
        <v>8977</v>
      </c>
      <c r="F25" s="50">
        <v>114130</v>
      </c>
      <c r="G25" s="50">
        <v>1157559</v>
      </c>
      <c r="H25" s="50">
        <v>12543</v>
      </c>
      <c r="I25" s="50">
        <v>1170102</v>
      </c>
      <c r="J25" s="5">
        <f t="shared" si="3"/>
        <v>0</v>
      </c>
      <c r="K25" s="5">
        <f t="shared" si="4"/>
        <v>0</v>
      </c>
      <c r="L25" s="5">
        <f>B20+B23++B24-B25</f>
        <v>0</v>
      </c>
      <c r="M25" s="5">
        <f>C20+C23+C24-C25</f>
        <v>0</v>
      </c>
      <c r="N25" s="5">
        <f t="shared" ref="N25:S25" si="6">D20+D23+D24-D25</f>
        <v>0</v>
      </c>
      <c r="O25" s="5">
        <f t="shared" si="6"/>
        <v>0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1-форма</vt:lpstr>
      <vt:lpstr>2-форма</vt:lpstr>
      <vt:lpstr>3-форма</vt:lpstr>
      <vt:lpstr>4-форма</vt:lpstr>
      <vt:lpstr>'4-форма'!Область_печати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Камила У Нишанбаева</cp:lastModifiedBy>
  <cp:lastPrinted>2018-12-12T09:10:22Z</cp:lastPrinted>
  <dcterms:created xsi:type="dcterms:W3CDTF">2017-05-29T11:05:00Z</dcterms:created>
  <dcterms:modified xsi:type="dcterms:W3CDTF">2021-05-20T12:19:06Z</dcterms:modified>
</cp:coreProperties>
</file>