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3190" windowHeight="11055" activeTab="3"/>
  </bookViews>
  <sheets>
    <sheet name="1-форма" sheetId="7" r:id="rId1"/>
    <sheet name="2-форма" sheetId="8" r:id="rId2"/>
    <sheet name="3-форма" sheetId="6" r:id="rId3"/>
    <sheet name="4-форма" sheetId="4" r:id="rId4"/>
  </sheets>
  <definedNames>
    <definedName name="_Hlk254102507" localSheetId="1">'2-форма'!#REF!</definedName>
    <definedName name="_xlnm.Print_Area" localSheetId="2">'3-форма'!$A$1:$D$4</definedName>
    <definedName name="_xlnm.Print_Area" localSheetId="3">'4-форма'!$A$1:$C$4</definedName>
  </definedNames>
  <calcPr calcId="144525"/>
  <fileRecoveryPr repairLoad="1"/>
</workbook>
</file>

<file path=xl/calcChain.xml><?xml version="1.0" encoding="utf-8"?>
<calcChain xmlns="http://schemas.openxmlformats.org/spreadsheetml/2006/main">
  <c r="C35" i="4" l="1"/>
  <c r="D35" i="4"/>
  <c r="E35" i="4"/>
  <c r="F35" i="4"/>
  <c r="G35" i="4"/>
  <c r="H35" i="4"/>
  <c r="I35" i="4"/>
  <c r="B35" i="4"/>
  <c r="C34" i="4"/>
  <c r="D34" i="4"/>
  <c r="E34" i="4"/>
  <c r="F34" i="4"/>
  <c r="G34" i="4"/>
  <c r="H34" i="4"/>
  <c r="I34" i="4"/>
  <c r="B34" i="4"/>
  <c r="C33" i="4"/>
  <c r="D33" i="4"/>
  <c r="E33" i="4"/>
  <c r="F33" i="4"/>
  <c r="G33" i="4"/>
  <c r="H33" i="4"/>
  <c r="I33" i="4"/>
  <c r="B33" i="4"/>
  <c r="C32" i="4"/>
  <c r="D32" i="4"/>
  <c r="E32" i="4"/>
  <c r="F32" i="4"/>
  <c r="G32" i="4"/>
  <c r="H32" i="4"/>
  <c r="I32" i="4"/>
  <c r="B32" i="4"/>
  <c r="C31" i="4"/>
  <c r="D31" i="4"/>
  <c r="E31" i="4"/>
  <c r="F31" i="4"/>
  <c r="G31" i="4"/>
  <c r="H31" i="4"/>
  <c r="I31" i="4"/>
  <c r="B31" i="4"/>
  <c r="J10" i="4"/>
  <c r="K10" i="4"/>
  <c r="J11" i="4"/>
  <c r="K11" i="4"/>
  <c r="J12" i="4"/>
  <c r="K12" i="4"/>
  <c r="J13" i="4"/>
  <c r="K13" i="4"/>
  <c r="J14" i="4"/>
  <c r="K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J29" i="4"/>
  <c r="K29" i="4"/>
  <c r="K9" i="4"/>
  <c r="J9" i="4"/>
  <c r="F72" i="6" l="1"/>
  <c r="E72" i="6"/>
  <c r="F67" i="6"/>
  <c r="E67" i="6"/>
  <c r="F64" i="6"/>
  <c r="E64" i="6"/>
  <c r="F54" i="6"/>
  <c r="E54" i="6"/>
  <c r="F40" i="6"/>
  <c r="E40" i="6"/>
  <c r="F35" i="6"/>
  <c r="E35" i="6"/>
  <c r="F25" i="6"/>
  <c r="E25" i="6"/>
  <c r="J53" i="8"/>
  <c r="I53" i="8"/>
  <c r="H53" i="8"/>
  <c r="G53" i="8"/>
  <c r="J52" i="8"/>
  <c r="I52" i="8"/>
  <c r="H52" i="8"/>
  <c r="G52" i="8"/>
  <c r="J49" i="8"/>
  <c r="I49" i="8"/>
  <c r="H49" i="8"/>
  <c r="G49" i="8"/>
  <c r="J48" i="8"/>
  <c r="I48" i="8"/>
  <c r="H48" i="8"/>
  <c r="G48" i="8"/>
  <c r="J45" i="8"/>
  <c r="I45" i="8"/>
  <c r="H45" i="8"/>
  <c r="G45" i="8"/>
  <c r="J44" i="8"/>
  <c r="I44" i="8"/>
  <c r="H44" i="8"/>
  <c r="G44" i="8"/>
  <c r="J38" i="8"/>
  <c r="I38" i="8"/>
  <c r="H38" i="8"/>
  <c r="G38" i="8"/>
  <c r="J34" i="8"/>
  <c r="I34" i="8"/>
  <c r="H34" i="8"/>
  <c r="G34" i="8"/>
  <c r="J32" i="8"/>
  <c r="I32" i="8"/>
  <c r="H32" i="8"/>
  <c r="G32" i="8"/>
  <c r="J21" i="8"/>
  <c r="I21" i="8"/>
  <c r="H21" i="8"/>
  <c r="G21" i="8"/>
  <c r="J17" i="8"/>
  <c r="I17" i="8"/>
  <c r="H17" i="8"/>
  <c r="G17" i="8"/>
  <c r="F69" i="7"/>
  <c r="E69" i="7"/>
  <c r="F68" i="7"/>
  <c r="E68" i="7"/>
  <c r="F67" i="7"/>
  <c r="E67" i="7"/>
  <c r="F66" i="7"/>
  <c r="E66" i="7"/>
  <c r="F64" i="7"/>
  <c r="E64" i="7"/>
  <c r="F55" i="7"/>
  <c r="E55" i="7"/>
  <c r="F46" i="7"/>
  <c r="E46" i="7"/>
  <c r="F43" i="7"/>
  <c r="E43" i="7"/>
  <c r="F34" i="7"/>
  <c r="E34" i="7"/>
  <c r="F32" i="7"/>
  <c r="E32" i="7"/>
  <c r="F30" i="7"/>
  <c r="E30" i="7"/>
  <c r="F19" i="7"/>
  <c r="E19" i="7"/>
</calcChain>
</file>

<file path=xl/sharedStrings.xml><?xml version="1.0" encoding="utf-8"?>
<sst xmlns="http://schemas.openxmlformats.org/spreadsheetml/2006/main" count="215" uniqueCount="176">
  <si>
    <t>Приме-</t>
  </si>
  <si>
    <t>чания</t>
  </si>
  <si>
    <t>31 декабря</t>
  </si>
  <si>
    <t>АКТИВЫ</t>
  </si>
  <si>
    <t>Основные средства</t>
  </si>
  <si>
    <t>Нематериальные активы</t>
  </si>
  <si>
    <t>Инвестиции в совместные предприятия</t>
  </si>
  <si>
    <t>Отложенные налоговые активы</t>
  </si>
  <si>
    <t>Прочие долгосрочные активы</t>
  </si>
  <si>
    <t>Итого долгосрочные активы</t>
  </si>
  <si>
    <t>Текущие активы</t>
  </si>
  <si>
    <t>Товарно-материальные запасы</t>
  </si>
  <si>
    <t>Торговая дебиторская задолженность</t>
  </si>
  <si>
    <t>НДС к возмещению</t>
  </si>
  <si>
    <t>Денежные средства и их эквиваленты</t>
  </si>
  <si>
    <t>Прочие текущие активы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</si>
  <si>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</si>
  <si>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</si>
  <si>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</si>
  <si>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</si>
  <si>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</si>
  <si>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хеджирования</t>
  </si>
  <si>
    <t>Резерв от пересчета иностранных валют</t>
  </si>
  <si>
    <t>Нераспределенная прибыль</t>
  </si>
  <si>
    <t>Итого капитал</t>
  </si>
  <si>
    <t>Приме-чания</t>
  </si>
  <si>
    <t>Долгосрочные обязательства</t>
  </si>
  <si>
    <t>Займы</t>
  </si>
  <si>
    <t>Обязательства по вознаграждениям работникам</t>
  </si>
  <si>
    <t>Итого долгосрочные обязательства</t>
  </si>
  <si>
    <t>Текущие обязательства</t>
  </si>
  <si>
    <t>Прочие 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</si>
  <si>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</si>
  <si>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</si>
  <si>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</si>
  <si>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2017 г.</t>
  </si>
  <si>
    <t>Продолжающаяся деятельность</t>
  </si>
  <si>
    <t>Доходы</t>
  </si>
  <si>
    <t>Грузовые перевозки</t>
  </si>
  <si>
    <t>Пассажирские перевозки</t>
  </si>
  <si>
    <t>Государственные субсидии</t>
  </si>
  <si>
    <t>Прочие доходы</t>
  </si>
  <si>
    <t>Итого доходы</t>
  </si>
  <si>
    <t>Себестоимость реализации</t>
  </si>
  <si>
    <t>Валовый доход</t>
  </si>
  <si>
    <t>Общие и административные расходы</t>
  </si>
  <si>
    <t>Финансовые затраты</t>
  </si>
  <si>
    <t>Финансовый доход</t>
  </si>
  <si>
    <t>Обесценение активов</t>
  </si>
  <si>
    <t>Прекращенная деятельность</t>
  </si>
  <si>
    <t>Акционеру</t>
  </si>
  <si>
    <t>Движение денежных средств от операционной деятельности:</t>
  </si>
  <si>
    <t>Корректировки на:</t>
  </si>
  <si>
    <t>Износ и амортизацию</t>
  </si>
  <si>
    <t>Изменение торговой дебиторской задолженности</t>
  </si>
  <si>
    <t>Изменение товарно-материальных запасов</t>
  </si>
  <si>
    <t>Изменение прочих текущих и долгосрочных активов (в том числе долгосрочного НДС к возмещению)</t>
  </si>
  <si>
    <t>Изменение торговой кредиторской задолженности</t>
  </si>
  <si>
    <t>Изменение обязательств по вознаграждениям работникам</t>
  </si>
  <si>
    <t>Проценты полученные</t>
  </si>
  <si>
    <t>Движение денежных средств от инвестиционной деятельности:</t>
  </si>
  <si>
    <t>Поступления от продажи доли в совместных предприятиях</t>
  </si>
  <si>
    <t>Инвестиции в прочие финансовые активы</t>
  </si>
  <si>
    <t>Чистое поступление денежных средств от реализации дочерних организаций и прекращенной деятельности</t>
  </si>
  <si>
    <t>Движение денежных средств от финансовой деятельности:</t>
  </si>
  <si>
    <t>-</t>
  </si>
  <si>
    <t>Получение займов</t>
  </si>
  <si>
    <t>Чистое изменение денежных средств и их эквивалентов</t>
  </si>
  <si>
    <t>Денежные средства и их эквиваленты на конец периода</t>
  </si>
  <si>
    <t>Неденежные операции:</t>
  </si>
  <si>
    <t>Денежные средства, полученные от операционной деятельности</t>
  </si>
  <si>
    <t>Приобретение основных средств и авансы, оплаченные за основные средства</t>
  </si>
  <si>
    <t>Дивиденды, полученные от совместных предприятий</t>
  </si>
  <si>
    <t>Эффект изменения валютных курсов на балансы денежных средств и их эквивалентов, деноминированных в иностранной валюте</t>
  </si>
  <si>
    <t>2018 г.</t>
  </si>
  <si>
    <t>Прочие долгосрочные финансовые активы</t>
  </si>
  <si>
    <t>Прочие текущие финансовые активы</t>
  </si>
  <si>
    <t>Обязательства по финансовой аренде</t>
  </si>
  <si>
    <t>Прочие долгосрочные обязательства</t>
  </si>
  <si>
    <t>Прочие текущие обязательства</t>
  </si>
  <si>
    <t>СОКРАЩЕННЫЙ ПРОМЕЖУТОЧНЫЙ КОНСОЛИДИРОВАННЫЙ</t>
  </si>
  <si>
    <t>ОТЧЕТ О ФИНАНСОВОМ ПОЛОЖЕНИИ</t>
  </si>
  <si>
    <t>ОТЧЕТ О ПРИБЫЛЯХ И УБЫТКАХ И ПРОЧЕМ СОВОКУПНОМ ДОХОДЕ</t>
  </si>
  <si>
    <t>2018 г.</t>
  </si>
  <si>
    <t>Доля в убытке ассоциированных и совместных предприятий</t>
  </si>
  <si>
    <t>ОТЧЕТ О ДВИЖЕНИИ ДЕНЕЖНЫХ СРЕДСТВ</t>
  </si>
  <si>
    <t>Расходы по корпоративному подоходному налогу, отраженные в прибылях и убытках, включая прекращенную деятельность</t>
  </si>
  <si>
    <t>Прочее</t>
  </si>
  <si>
    <t xml:space="preserve">СОКРАЩЕННЫЙ ПРОМЕЖУТОЧНЫЙ КОНСОЛИДИРОВАННЫЙ </t>
  </si>
  <si>
    <t xml:space="preserve">ОТЧЕТ ОБ ИЗМЕНЕНИЯХ КАПИТАЛА </t>
  </si>
  <si>
    <t xml:space="preserve">ПО СОСТОЯНИЮ НА 30 СЕНТЯБРЯ 2018 Г. </t>
  </si>
  <si>
    <r>
      <t xml:space="preserve">ЗА ДЕВЯТЬ МЕСЯЦА, ЗАКОНЧИВШИЕСЯ 30 СЕНТЯБРЯ 2018 </t>
    </r>
    <r>
      <rPr>
        <b/>
        <sz val="9"/>
        <color theme="1"/>
        <rFont val="Arial"/>
        <family val="2"/>
        <charset val="204"/>
      </rPr>
      <t xml:space="preserve">Г. (НЕАУДИРОВАНО) </t>
    </r>
  </si>
  <si>
    <t xml:space="preserve">ЗА ДЕВЯТЬ МЕСЯЦА, ЗАКОНЧИВШИЕСЯ 30 СЕНТЯБРЯ 2018 Г. (НЕАУДИРОВАНО) </t>
  </si>
  <si>
    <t>30 сентября</t>
  </si>
  <si>
    <t>(неаудиро-вано)</t>
  </si>
  <si>
    <t>Долгосрочные активы</t>
  </si>
  <si>
    <t>Инвестиции в ассоциированные предприятия</t>
  </si>
  <si>
    <t>Предоплата по корпоративному подоходному налогу</t>
  </si>
  <si>
    <t>Капитал Акционера</t>
  </si>
  <si>
    <t>Неконтролирующие доли</t>
  </si>
  <si>
    <t>(в млн. тенге)</t>
  </si>
  <si>
    <t>Отложенные налоговые обязательства</t>
  </si>
  <si>
    <t>Торговая кредиторская задолженность</t>
  </si>
  <si>
    <t>Долгосрочные активы и активы выбывающей группы классифицированные как предназначенные для продажи</t>
  </si>
  <si>
    <t>Обязательства выбывающей группы классифицированной как предназначенная для продажи</t>
  </si>
  <si>
    <t>закончившихся 30 сентября</t>
  </si>
  <si>
    <t xml:space="preserve">Прочие прибыли и убытки </t>
  </si>
  <si>
    <t>Убыток от курсовой разницы</t>
  </si>
  <si>
    <t>Доля в прибыли/(убытке) ассоциированных и совместных предприятий</t>
  </si>
  <si>
    <t>Прибыль от реализации долей в совместных предприятиях и дочерних организаций, не являющихся компонентом прекращенной деятельности</t>
  </si>
  <si>
    <t>12, 20</t>
  </si>
  <si>
    <t>Убыток до налогообложения</t>
  </si>
  <si>
    <t>Экономия по корпоративному подоходному налогу</t>
  </si>
  <si>
    <t>Убыток за период от продолжающейся деятельности</t>
  </si>
  <si>
    <t>(Убыток)/прибыль за период от прекращенной деятельности</t>
  </si>
  <si>
    <t>Убыток за период</t>
  </si>
  <si>
    <t>Прочий совокупный (убыток)/ доход за период, за вычетом расходов по корпоративному подоходному налогу:</t>
  </si>
  <si>
    <t>Статьи, подлежащие последующей реклассификации в прибыли и убытки:</t>
  </si>
  <si>
    <t>Убыток по инструментам хеджирования денежных потоков</t>
  </si>
  <si>
    <t>Доход, возникающий при пересчете отчетности зарубежных предприятий</t>
  </si>
  <si>
    <t>Прочий совокупный убыток за период</t>
  </si>
  <si>
    <t>Итого совокупный убыток за период</t>
  </si>
  <si>
    <t>(Убыток)/прибыль за период, относящийся к:</t>
  </si>
  <si>
    <t>Неконтролирующим долям</t>
  </si>
  <si>
    <t>Совокупный (убыток)/доход за период, относящийся к:</t>
  </si>
  <si>
    <t>Убыток на акцию от продолжающейся и прекращенной деятельности, в тенге</t>
  </si>
  <si>
    <t>Убыток на акцию от продолжающейся деятельности, в тенге</t>
  </si>
  <si>
    <t>Три месяца</t>
  </si>
  <si>
    <t>Девять месяцев закончившихся 30 сентября</t>
  </si>
  <si>
    <t>12, 18</t>
  </si>
  <si>
    <t>Начисление резерва по ожидаемым кредитным убыткам/  сомнительной задолженности</t>
  </si>
  <si>
    <t>Прибыль от реализации долей в совместных предприятиях и дочерних организациях, не являющихся компонентом прекращенной деятельности</t>
  </si>
  <si>
    <t>Расходы по вознаграждению работников по окончанию трудовой деятельности и прочие долгосрочные вознаграждения работников</t>
  </si>
  <si>
    <t>Прочие</t>
  </si>
  <si>
    <t>Операционный доход до изменений в оборотном капитале и прочих статьях отчета о финансовом положении</t>
  </si>
  <si>
    <t>Изменение прочих налогов к уплате</t>
  </si>
  <si>
    <t>Изменение прочих текущих обязательств</t>
  </si>
  <si>
    <t>Проценты уплаченные</t>
  </si>
  <si>
    <t>Корпоративный подоходный налог уплаченный</t>
  </si>
  <si>
    <t>Чистые денежные средства, полученные от операционной деятельности</t>
  </si>
  <si>
    <t xml:space="preserve">Приобретение прочих долгосрочных активов </t>
  </si>
  <si>
    <t>Поступление от продажи прочих долгосрочных активов</t>
  </si>
  <si>
    <t>Приобретение инвестиций в ассоциированные предприятия</t>
  </si>
  <si>
    <t>Поступление от возврата прочих финансовых активов</t>
  </si>
  <si>
    <t>Чистые денежные средства, использованные в инвестиционной деятельности</t>
  </si>
  <si>
    <t>Взнос в уставный капитал</t>
  </si>
  <si>
    <t>Погашение займов</t>
  </si>
  <si>
    <t xml:space="preserve">Поступление от продажи неконтрольной доли участия в дочерней организации </t>
  </si>
  <si>
    <t>Дивиденды выплаченные</t>
  </si>
  <si>
    <t>Денежные средства и их эквиваленты на начало периода</t>
  </si>
  <si>
    <t>Эффект изменения резерва</t>
  </si>
  <si>
    <t>Приобретение основных средств за счет заемных средств, напрямую перечисленных банком поставщику</t>
  </si>
  <si>
    <t>Взаимозачет задолженности по железнодорожным администрациям</t>
  </si>
  <si>
    <t>Погашение полученных займов долгосрочными активами</t>
  </si>
  <si>
    <t>Девять месяцев</t>
  </si>
  <si>
    <t>Чистые денежные средства, полученные от финансовой деятельности</t>
  </si>
  <si>
    <t>Дополни-тельный оплаченный капитал</t>
  </si>
  <si>
    <t>Резерв хеджирова-ния</t>
  </si>
  <si>
    <t>Нераспре-деленная прибыль</t>
  </si>
  <si>
    <t>Доля Акционера</t>
  </si>
  <si>
    <t>Неконтроли-рующие доли</t>
  </si>
  <si>
    <t>На 1 января 2017 г.</t>
  </si>
  <si>
    <t>(Убыток)/прибыль за период</t>
  </si>
  <si>
    <t>Прочий совокупный (убыток)/доход за период</t>
  </si>
  <si>
    <t>Итого совокупный (убыток)/доход за период</t>
  </si>
  <si>
    <t xml:space="preserve">Выпуск акций </t>
  </si>
  <si>
    <t>Дивиденды</t>
  </si>
  <si>
    <t xml:space="preserve">Прочие распределения </t>
  </si>
  <si>
    <t>Изменение в доле участия в дочерних организациях, не приводящее к потере контроля</t>
  </si>
  <si>
    <t>Выбытие дочерней организации</t>
  </si>
  <si>
    <t>На 30 сентября 2017 г. (неаудировано)</t>
  </si>
  <si>
    <t>На 1 января 2018 г.</t>
  </si>
  <si>
    <t>Эффект от применения МСФО (IFRS) 9,за минусом эффекта отложенного налога 834 млн. тенге (Примечание 3)</t>
  </si>
  <si>
    <t>Пересчитанное сальдо на 1 января 2018 г.</t>
  </si>
  <si>
    <t>Приобретение дочерних организаций</t>
  </si>
  <si>
    <t>На 30 сентября 2018 г.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</si>
</sst>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Verdana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i/>
      <sz val="8"/>
      <name val="Verdana"/>
      <family val="2"/>
      <charset val="204"/>
    </font>
    <font>
      <b/>
      <sz val="7"/>
      <name val="Verdana"/>
      <family val="2"/>
      <charset val="204"/>
    </font>
    <font>
      <sz val="7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164" fontId="0" fillId="0" borderId="0" xfId="4" applyNumberFormat="1" applyFont="1"/>
    <xf numFmtId="164" fontId="8" fillId="0" borderId="0" xfId="4" applyNumberFormat="1" applyFont="1" applyAlignment="1">
      <alignment horizontal="center" vertical="center" wrapText="1"/>
    </xf>
    <xf numFmtId="164" fontId="8" fillId="0" borderId="1" xfId="4" applyNumberFormat="1" applyFont="1" applyBorder="1" applyAlignment="1">
      <alignment horizontal="center" vertical="center" wrapText="1"/>
    </xf>
    <xf numFmtId="164" fontId="0" fillId="0" borderId="1" xfId="4" applyNumberFormat="1" applyFont="1" applyBorder="1" applyAlignment="1">
      <alignment wrapText="1"/>
    </xf>
    <xf numFmtId="164" fontId="9" fillId="0" borderId="0" xfId="4" applyNumberFormat="1" applyFont="1" applyAlignment="1">
      <alignment horizontal="right" vertical="center" wrapText="1"/>
    </xf>
    <xf numFmtId="164" fontId="9" fillId="0" borderId="1" xfId="4" applyNumberFormat="1" applyFont="1" applyBorder="1" applyAlignment="1">
      <alignment horizontal="right" vertical="center" wrapText="1"/>
    </xf>
    <xf numFmtId="164" fontId="8" fillId="0" borderId="1" xfId="4" applyNumberFormat="1" applyFont="1" applyBorder="1" applyAlignment="1">
      <alignment horizontal="right" vertical="center" wrapText="1"/>
    </xf>
    <xf numFmtId="164" fontId="8" fillId="0" borderId="0" xfId="4" applyNumberFormat="1" applyFont="1" applyAlignment="1">
      <alignment horizontal="right" vertical="center" wrapText="1"/>
    </xf>
    <xf numFmtId="164" fontId="8" fillId="0" borderId="3" xfId="4" applyNumberFormat="1" applyFont="1" applyBorder="1" applyAlignment="1">
      <alignment horizontal="right" vertical="center" wrapText="1"/>
    </xf>
    <xf numFmtId="164" fontId="9" fillId="0" borderId="2" xfId="4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164" fontId="8" fillId="0" borderId="4" xfId="4" applyNumberFormat="1" applyFont="1" applyBorder="1" applyAlignment="1">
      <alignment horizontal="center" vertical="center" wrapText="1"/>
    </xf>
    <xf numFmtId="164" fontId="9" fillId="0" borderId="1" xfId="4" applyNumberFormat="1" applyFont="1" applyBorder="1" applyAlignment="1">
      <alignment vertical="center" wrapText="1"/>
    </xf>
    <xf numFmtId="164" fontId="9" fillId="0" borderId="2" xfId="4" applyNumberFormat="1" applyFont="1" applyBorder="1" applyAlignment="1">
      <alignment vertical="center" wrapText="1"/>
    </xf>
    <xf numFmtId="164" fontId="8" fillId="0" borderId="0" xfId="4" applyNumberFormat="1" applyFont="1" applyAlignment="1">
      <alignment vertical="center" wrapText="1"/>
    </xf>
    <xf numFmtId="164" fontId="8" fillId="0" borderId="2" xfId="4" applyNumberFormat="1" applyFont="1" applyBorder="1" applyAlignment="1">
      <alignment vertical="center" wrapText="1"/>
    </xf>
    <xf numFmtId="164" fontId="9" fillId="0" borderId="0" xfId="4" applyNumberFormat="1" applyFont="1" applyAlignment="1">
      <alignment vertical="center" wrapText="1"/>
    </xf>
    <xf numFmtId="164" fontId="8" fillId="0" borderId="5" xfId="4" applyNumberFormat="1" applyFont="1" applyBorder="1" applyAlignment="1">
      <alignment vertical="center" wrapText="1"/>
    </xf>
    <xf numFmtId="164" fontId="8" fillId="0" borderId="1" xfId="4" applyNumberFormat="1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4" applyNumberFormat="1" applyFont="1" applyAlignment="1">
      <alignment horizontal="center" vertical="center" wrapText="1"/>
    </xf>
    <xf numFmtId="164" fontId="8" fillId="0" borderId="1" xfId="4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164" fontId="11" fillId="0" borderId="1" xfId="4" applyNumberFormat="1" applyFont="1" applyBorder="1" applyAlignment="1">
      <alignment horizontal="center" vertical="center" wrapText="1"/>
    </xf>
    <xf numFmtId="164" fontId="12" fillId="0" borderId="0" xfId="4" applyNumberFormat="1" applyFont="1" applyAlignment="1">
      <alignment horizontal="right" vertical="center" wrapText="1" indent="1"/>
    </xf>
    <xf numFmtId="164" fontId="12" fillId="0" borderId="1" xfId="4" applyNumberFormat="1" applyFont="1" applyBorder="1" applyAlignment="1">
      <alignment horizontal="right" vertical="center" wrapText="1" indent="1"/>
    </xf>
    <xf numFmtId="164" fontId="11" fillId="0" borderId="3" xfId="4" applyNumberFormat="1" applyFont="1" applyBorder="1" applyAlignment="1">
      <alignment horizontal="right" vertical="center" wrapText="1" indent="1"/>
    </xf>
    <xf numFmtId="164" fontId="11" fillId="0" borderId="0" xfId="4" applyNumberFormat="1" applyFont="1" applyAlignment="1">
      <alignment horizontal="right" vertical="center" wrapText="1" indent="1"/>
    </xf>
  </cellXfs>
  <cellStyles count="5">
    <cellStyle name="Обычный" xfId="0" builtinId="0"/>
    <cellStyle name="Обычный 2" xfId="2"/>
    <cellStyle name="Обычный 3" xfId="1"/>
    <cellStyle name="Обычный 3 2" xfId="3"/>
    <cellStyle name="Финансовый" xfId="4" builtin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69"/>
  <sheetViews>
    <sheetView zoomScale="90" zoomScaleNormal="90" workbookViewId="0">
      <selection activeCell="F51" sqref="F51"/>
    </sheetView>
  </sheetViews>
  <sheetFormatPr defaultRowHeight="15" x14ac:dyDescent="0.25"/>
  <cols>
    <col min="1" max="1" width="36.85546875" customWidth="1"/>
    <col min="3" max="4" width="22.28515625" style="11" customWidth="1"/>
    <col min="5" max="6" width="12.140625" style="11" customWidth="1"/>
    <col min="7" max="10" width="9.140625" style="11"/>
  </cols>
  <sheetData>
    <row r="1" spans="1:4" x14ac:dyDescent="0.25">
      <c r="A1" s="1" t="s">
        <v>80</v>
      </c>
    </row>
    <row r="2" spans="1:4" x14ac:dyDescent="0.25">
      <c r="A2" s="1" t="s">
        <v>81</v>
      </c>
    </row>
    <row r="3" spans="1:4" x14ac:dyDescent="0.25">
      <c r="A3" s="1" t="s">
        <v>90</v>
      </c>
    </row>
    <row r="4" spans="1:4" x14ac:dyDescent="0.25">
      <c r="A4" s="1" t="s">
        <v>100</v>
      </c>
    </row>
    <row r="6" spans="1:4" x14ac:dyDescent="0.25">
      <c r="A6" s="30"/>
      <c r="B6" s="4" t="s">
        <v>0</v>
      </c>
      <c r="C6" s="12" t="s">
        <v>93</v>
      </c>
      <c r="D6" s="12" t="s">
        <v>2</v>
      </c>
    </row>
    <row r="7" spans="1:4" x14ac:dyDescent="0.25">
      <c r="A7" s="30"/>
      <c r="B7" s="4" t="s">
        <v>1</v>
      </c>
      <c r="C7" s="12" t="s">
        <v>74</v>
      </c>
      <c r="D7" s="12" t="s">
        <v>35</v>
      </c>
    </row>
    <row r="8" spans="1:4" ht="15.75" thickBot="1" x14ac:dyDescent="0.3">
      <c r="A8" s="30"/>
      <c r="B8" s="5"/>
      <c r="C8" s="13" t="s">
        <v>94</v>
      </c>
      <c r="D8" s="14"/>
    </row>
    <row r="9" spans="1:4" x14ac:dyDescent="0.25">
      <c r="A9" s="6" t="s">
        <v>3</v>
      </c>
      <c r="B9" s="7"/>
      <c r="C9" s="15"/>
      <c r="D9" s="15"/>
    </row>
    <row r="10" spans="1:4" x14ac:dyDescent="0.25">
      <c r="A10" s="6" t="s">
        <v>95</v>
      </c>
      <c r="B10" s="7"/>
      <c r="C10" s="15"/>
      <c r="D10" s="15"/>
    </row>
    <row r="11" spans="1:4" x14ac:dyDescent="0.25">
      <c r="A11" s="3" t="s">
        <v>4</v>
      </c>
      <c r="B11" s="8">
        <v>6</v>
      </c>
      <c r="C11" s="15">
        <v>2700831</v>
      </c>
      <c r="D11" s="15">
        <v>2654457</v>
      </c>
    </row>
    <row r="12" spans="1:4" x14ac:dyDescent="0.25">
      <c r="A12" s="3" t="s">
        <v>5</v>
      </c>
      <c r="B12" s="7"/>
      <c r="C12" s="15">
        <v>12842</v>
      </c>
      <c r="D12" s="15">
        <v>14177</v>
      </c>
    </row>
    <row r="13" spans="1:4" x14ac:dyDescent="0.25">
      <c r="A13" s="3" t="s">
        <v>6</v>
      </c>
      <c r="B13" s="8"/>
      <c r="C13" s="15">
        <v>16048</v>
      </c>
      <c r="D13" s="15">
        <v>15866</v>
      </c>
    </row>
    <row r="14" spans="1:4" ht="21" x14ac:dyDescent="0.25">
      <c r="A14" s="3" t="s">
        <v>96</v>
      </c>
      <c r="B14" s="8"/>
      <c r="C14" s="15">
        <v>13371</v>
      </c>
      <c r="D14" s="15">
        <v>11538</v>
      </c>
    </row>
    <row r="15" spans="1:4" x14ac:dyDescent="0.25">
      <c r="A15" s="3" t="s">
        <v>7</v>
      </c>
      <c r="B15" s="7"/>
      <c r="C15" s="15">
        <v>6581</v>
      </c>
      <c r="D15" s="15">
        <v>5953</v>
      </c>
    </row>
    <row r="16" spans="1:4" ht="21" x14ac:dyDescent="0.25">
      <c r="A16" s="3" t="s">
        <v>75</v>
      </c>
      <c r="B16" s="8">
        <v>7</v>
      </c>
      <c r="C16" s="15" t="s">
        <v>65</v>
      </c>
      <c r="D16" s="15">
        <v>2326</v>
      </c>
    </row>
    <row r="17" spans="1:6" ht="15.75" thickBot="1" x14ac:dyDescent="0.3">
      <c r="A17" s="3" t="s">
        <v>8</v>
      </c>
      <c r="B17" s="8">
        <v>8</v>
      </c>
      <c r="C17" s="16">
        <v>108282</v>
      </c>
      <c r="D17" s="16">
        <v>89137</v>
      </c>
    </row>
    <row r="18" spans="1:6" x14ac:dyDescent="0.25">
      <c r="A18" s="9"/>
      <c r="B18" s="7"/>
      <c r="C18" s="15"/>
      <c r="D18" s="15"/>
    </row>
    <row r="19" spans="1:6" ht="15.75" thickBot="1" x14ac:dyDescent="0.3">
      <c r="A19" s="6" t="s">
        <v>9</v>
      </c>
      <c r="B19" s="10"/>
      <c r="C19" s="17">
        <v>2857955</v>
      </c>
      <c r="D19" s="17">
        <v>2793454</v>
      </c>
      <c r="E19" s="11">
        <f>SUM(C11:C17)-C19</f>
        <v>0</v>
      </c>
      <c r="F19" s="11">
        <f>SUM(D11:D17)-D19</f>
        <v>0</v>
      </c>
    </row>
    <row r="20" spans="1:6" x14ac:dyDescent="0.25">
      <c r="A20" s="9"/>
      <c r="B20" s="7"/>
      <c r="C20" s="15"/>
      <c r="D20" s="15"/>
    </row>
    <row r="21" spans="1:6" x14ac:dyDescent="0.25">
      <c r="A21" s="6" t="s">
        <v>10</v>
      </c>
      <c r="B21" s="7"/>
      <c r="C21" s="15"/>
      <c r="D21" s="15"/>
    </row>
    <row r="22" spans="1:6" x14ac:dyDescent="0.25">
      <c r="A22" s="9" t="s">
        <v>14</v>
      </c>
      <c r="B22" s="8">
        <v>9</v>
      </c>
      <c r="C22" s="15">
        <v>63030</v>
      </c>
      <c r="D22" s="15">
        <v>63489</v>
      </c>
    </row>
    <row r="23" spans="1:6" x14ac:dyDescent="0.25">
      <c r="A23" s="9" t="s">
        <v>13</v>
      </c>
      <c r="B23" s="8"/>
      <c r="C23" s="15">
        <v>22536</v>
      </c>
      <c r="D23" s="15">
        <v>30353</v>
      </c>
    </row>
    <row r="24" spans="1:6" x14ac:dyDescent="0.25">
      <c r="A24" s="9" t="s">
        <v>76</v>
      </c>
      <c r="B24" s="8">
        <v>7</v>
      </c>
      <c r="C24" s="15">
        <v>1034</v>
      </c>
      <c r="D24" s="15">
        <v>37129</v>
      </c>
    </row>
    <row r="25" spans="1:6" x14ac:dyDescent="0.25">
      <c r="A25" s="3" t="s">
        <v>11</v>
      </c>
      <c r="B25" s="8"/>
      <c r="C25" s="15">
        <v>33727</v>
      </c>
      <c r="D25" s="15">
        <v>30317</v>
      </c>
    </row>
    <row r="26" spans="1:6" x14ac:dyDescent="0.25">
      <c r="A26" s="3" t="s">
        <v>12</v>
      </c>
      <c r="B26" s="8">
        <v>10</v>
      </c>
      <c r="C26" s="15">
        <v>33627</v>
      </c>
      <c r="D26" s="15">
        <v>22096</v>
      </c>
    </row>
    <row r="27" spans="1:6" ht="21" x14ac:dyDescent="0.25">
      <c r="A27" s="3" t="s">
        <v>97</v>
      </c>
      <c r="B27" s="7"/>
      <c r="C27" s="15">
        <v>1823</v>
      </c>
      <c r="D27" s="15">
        <v>1849</v>
      </c>
    </row>
    <row r="28" spans="1:6" ht="15.75" thickBot="1" x14ac:dyDescent="0.3">
      <c r="A28" s="3" t="s">
        <v>15</v>
      </c>
      <c r="B28" s="8">
        <v>11</v>
      </c>
      <c r="C28" s="16">
        <v>60274</v>
      </c>
      <c r="D28" s="16">
        <v>51378</v>
      </c>
    </row>
    <row r="29" spans="1:6" x14ac:dyDescent="0.25">
      <c r="A29" s="9"/>
      <c r="B29" s="7"/>
      <c r="C29" s="15"/>
      <c r="D29" s="15"/>
    </row>
    <row r="30" spans="1:6" x14ac:dyDescent="0.25">
      <c r="A30" s="9"/>
      <c r="B30" s="7"/>
      <c r="C30" s="15">
        <v>216051</v>
      </c>
      <c r="D30" s="15">
        <v>236611</v>
      </c>
      <c r="E30" s="11">
        <f>SUM(C22:C28)-C30</f>
        <v>0</v>
      </c>
      <c r="F30" s="11">
        <f>SUM(D22:D28)-D30</f>
        <v>0</v>
      </c>
    </row>
    <row r="31" spans="1:6" ht="42.75" thickBot="1" x14ac:dyDescent="0.3">
      <c r="A31" s="3" t="s">
        <v>103</v>
      </c>
      <c r="B31" s="8">
        <v>12</v>
      </c>
      <c r="C31" s="16">
        <v>125278</v>
      </c>
      <c r="D31" s="16">
        <v>120866</v>
      </c>
    </row>
    <row r="32" spans="1:6" ht="15.75" thickBot="1" x14ac:dyDescent="0.3">
      <c r="A32" s="6" t="s">
        <v>16</v>
      </c>
      <c r="B32" s="10"/>
      <c r="C32" s="17">
        <v>341329</v>
      </c>
      <c r="D32" s="17">
        <v>357477</v>
      </c>
      <c r="E32" s="11">
        <f>SUM(C30:C31)-C32</f>
        <v>0</v>
      </c>
      <c r="F32" s="11">
        <f>SUM(D30:D31)-D32</f>
        <v>0</v>
      </c>
    </row>
    <row r="33" spans="1:6" x14ac:dyDescent="0.25">
      <c r="A33" s="6"/>
      <c r="B33" s="10"/>
      <c r="C33" s="18"/>
      <c r="D33" s="18"/>
    </row>
    <row r="34" spans="1:6" ht="15.75" thickBot="1" x14ac:dyDescent="0.3">
      <c r="A34" s="6" t="s">
        <v>17</v>
      </c>
      <c r="B34" s="10"/>
      <c r="C34" s="19">
        <v>3199284</v>
      </c>
      <c r="D34" s="19">
        <v>3150931</v>
      </c>
      <c r="E34" s="11">
        <f>C19+C32-C34</f>
        <v>0</v>
      </c>
      <c r="F34" s="11">
        <f>D19+D32-D34</f>
        <v>0</v>
      </c>
    </row>
    <row r="35" spans="1:6" ht="15.75" thickTop="1" x14ac:dyDescent="0.25">
      <c r="A35" s="9"/>
      <c r="B35" s="7"/>
      <c r="C35" s="15"/>
      <c r="D35" s="15"/>
    </row>
    <row r="36" spans="1:6" x14ac:dyDescent="0.25">
      <c r="A36" s="6" t="s">
        <v>18</v>
      </c>
      <c r="B36" s="7"/>
      <c r="C36" s="15"/>
      <c r="D36" s="15"/>
    </row>
    <row r="37" spans="1:6" x14ac:dyDescent="0.25">
      <c r="A37" s="6" t="s">
        <v>19</v>
      </c>
      <c r="B37" s="7"/>
      <c r="C37" s="15"/>
      <c r="D37" s="15"/>
    </row>
    <row r="38" spans="1:6" x14ac:dyDescent="0.25">
      <c r="A38" s="3" t="s">
        <v>20</v>
      </c>
      <c r="B38" s="8"/>
      <c r="C38" s="15">
        <v>1062635</v>
      </c>
      <c r="D38" s="15">
        <v>1062635</v>
      </c>
    </row>
    <row r="39" spans="1:6" x14ac:dyDescent="0.25">
      <c r="A39" s="3" t="s">
        <v>21</v>
      </c>
      <c r="B39" s="8"/>
      <c r="C39" s="15">
        <v>-51538</v>
      </c>
      <c r="D39" s="15">
        <v>-42553</v>
      </c>
    </row>
    <row r="40" spans="1:6" x14ac:dyDescent="0.25">
      <c r="A40" s="3" t="s">
        <v>22</v>
      </c>
      <c r="B40" s="8"/>
      <c r="C40" s="15">
        <v>5298</v>
      </c>
      <c r="D40" s="15">
        <v>4843</v>
      </c>
    </row>
    <row r="41" spans="1:6" ht="15.75" thickBot="1" x14ac:dyDescent="0.3">
      <c r="A41" s="3" t="s">
        <v>23</v>
      </c>
      <c r="B41" s="7"/>
      <c r="C41" s="16">
        <v>179572</v>
      </c>
      <c r="D41" s="16">
        <v>206749</v>
      </c>
    </row>
    <row r="42" spans="1:6" x14ac:dyDescent="0.25">
      <c r="A42" s="9"/>
      <c r="B42" s="7"/>
      <c r="C42" s="15"/>
      <c r="D42" s="15"/>
    </row>
    <row r="43" spans="1:6" x14ac:dyDescent="0.25">
      <c r="A43" s="3" t="s">
        <v>98</v>
      </c>
      <c r="B43" s="7"/>
      <c r="C43" s="15">
        <v>1195967</v>
      </c>
      <c r="D43" s="15">
        <v>1231674</v>
      </c>
      <c r="E43" s="11">
        <f>SUM(C38:C41)-C43</f>
        <v>0</v>
      </c>
      <c r="F43" s="11">
        <f>SUM(D38:D41)-D43</f>
        <v>0</v>
      </c>
    </row>
    <row r="44" spans="1:6" ht="15.75" thickBot="1" x14ac:dyDescent="0.3">
      <c r="A44" s="3" t="s">
        <v>99</v>
      </c>
      <c r="B44" s="7"/>
      <c r="C44" s="16">
        <v>26236</v>
      </c>
      <c r="D44" s="16">
        <v>26955</v>
      </c>
    </row>
    <row r="45" spans="1:6" x14ac:dyDescent="0.25">
      <c r="A45" s="9"/>
      <c r="B45" s="7"/>
      <c r="C45" s="15"/>
      <c r="D45" s="15"/>
    </row>
    <row r="46" spans="1:6" ht="15.75" thickBot="1" x14ac:dyDescent="0.3">
      <c r="A46" s="6" t="s">
        <v>24</v>
      </c>
      <c r="B46" s="10"/>
      <c r="C46" s="19">
        <v>1222203</v>
      </c>
      <c r="D46" s="19">
        <v>1258629</v>
      </c>
      <c r="E46" s="11">
        <f>SUM(C43:C44)-C46</f>
        <v>0</v>
      </c>
      <c r="F46" s="11">
        <f>SUM(D43:D44)-D46</f>
        <v>0</v>
      </c>
    </row>
    <row r="47" spans="1:6" ht="16.5" thickTop="1" thickBot="1" x14ac:dyDescent="0.3"/>
    <row r="48" spans="1:6" x14ac:dyDescent="0.25">
      <c r="A48" s="6" t="s">
        <v>26</v>
      </c>
      <c r="B48" s="7"/>
      <c r="C48" s="20"/>
      <c r="D48" s="20"/>
    </row>
    <row r="49" spans="1:6" x14ac:dyDescent="0.25">
      <c r="A49" s="9" t="s">
        <v>27</v>
      </c>
      <c r="B49" s="8">
        <v>13</v>
      </c>
      <c r="C49" s="15">
        <v>1188073</v>
      </c>
      <c r="D49" s="15">
        <v>1170969</v>
      </c>
    </row>
    <row r="50" spans="1:6" x14ac:dyDescent="0.25">
      <c r="A50" s="9" t="s">
        <v>101</v>
      </c>
      <c r="B50" s="8"/>
      <c r="C50" s="15">
        <v>223858</v>
      </c>
      <c r="D50" s="15">
        <v>226975</v>
      </c>
    </row>
    <row r="51" spans="1:6" ht="21" x14ac:dyDescent="0.25">
      <c r="A51" s="9" t="s">
        <v>28</v>
      </c>
      <c r="B51" s="8"/>
      <c r="C51" s="15">
        <v>28836</v>
      </c>
      <c r="D51" s="15">
        <v>28380</v>
      </c>
    </row>
    <row r="52" spans="1:6" x14ac:dyDescent="0.25">
      <c r="A52" s="9" t="s">
        <v>77</v>
      </c>
      <c r="B52" s="8"/>
      <c r="C52" s="15">
        <v>16685</v>
      </c>
      <c r="D52" s="15">
        <v>13750</v>
      </c>
    </row>
    <row r="53" spans="1:6" ht="15.75" thickBot="1" x14ac:dyDescent="0.3">
      <c r="A53" s="9" t="s">
        <v>78</v>
      </c>
      <c r="B53" s="8">
        <v>14</v>
      </c>
      <c r="C53" s="16">
        <v>14374</v>
      </c>
      <c r="D53" s="16">
        <v>4194</v>
      </c>
    </row>
    <row r="54" spans="1:6" x14ac:dyDescent="0.25">
      <c r="A54" s="9"/>
      <c r="B54" s="8"/>
      <c r="C54" s="15"/>
      <c r="D54" s="15"/>
    </row>
    <row r="55" spans="1:6" ht="15.75" thickBot="1" x14ac:dyDescent="0.3">
      <c r="A55" s="6" t="s">
        <v>29</v>
      </c>
      <c r="B55" s="4"/>
      <c r="C55" s="17">
        <v>1471826</v>
      </c>
      <c r="D55" s="17">
        <v>1444268</v>
      </c>
      <c r="E55" s="11">
        <f>SUM(C49:C53)-C55</f>
        <v>0</v>
      </c>
      <c r="F55" s="11">
        <f>SUM(D49:D53)-D55</f>
        <v>0</v>
      </c>
    </row>
    <row r="56" spans="1:6" x14ac:dyDescent="0.25">
      <c r="A56" s="9"/>
      <c r="B56" s="8"/>
      <c r="C56" s="15"/>
      <c r="D56" s="15"/>
    </row>
    <row r="57" spans="1:6" x14ac:dyDescent="0.25">
      <c r="A57" s="6" t="s">
        <v>30</v>
      </c>
      <c r="B57" s="8"/>
      <c r="C57" s="15"/>
      <c r="D57" s="15"/>
    </row>
    <row r="58" spans="1:6" x14ac:dyDescent="0.25">
      <c r="A58" s="9" t="s">
        <v>27</v>
      </c>
      <c r="B58" s="8">
        <v>13</v>
      </c>
      <c r="C58" s="15">
        <v>173947</v>
      </c>
      <c r="D58" s="15">
        <v>93751</v>
      </c>
    </row>
    <row r="59" spans="1:6" x14ac:dyDescent="0.25">
      <c r="A59" s="9" t="s">
        <v>102</v>
      </c>
      <c r="B59" s="8">
        <v>15</v>
      </c>
      <c r="C59" s="15">
        <v>105600</v>
      </c>
      <c r="D59" s="15">
        <v>113564</v>
      </c>
    </row>
    <row r="60" spans="1:6" x14ac:dyDescent="0.25">
      <c r="A60" s="9" t="s">
        <v>31</v>
      </c>
      <c r="B60" s="8"/>
      <c r="C60" s="15">
        <v>7867</v>
      </c>
      <c r="D60" s="15">
        <v>10411</v>
      </c>
    </row>
    <row r="61" spans="1:6" ht="21" x14ac:dyDescent="0.25">
      <c r="A61" s="9" t="s">
        <v>28</v>
      </c>
      <c r="B61" s="8"/>
      <c r="C61" s="15">
        <v>2850</v>
      </c>
      <c r="D61" s="15">
        <v>2858</v>
      </c>
    </row>
    <row r="62" spans="1:6" x14ac:dyDescent="0.25">
      <c r="A62" s="9" t="s">
        <v>77</v>
      </c>
      <c r="B62" s="8"/>
      <c r="C62" s="15">
        <v>1162</v>
      </c>
      <c r="D62" s="15">
        <v>1135</v>
      </c>
    </row>
    <row r="63" spans="1:6" ht="15.75" thickBot="1" x14ac:dyDescent="0.3">
      <c r="A63" s="9" t="s">
        <v>79</v>
      </c>
      <c r="B63" s="8">
        <v>14</v>
      </c>
      <c r="C63" s="16">
        <v>116772</v>
      </c>
      <c r="D63" s="16">
        <v>139808</v>
      </c>
    </row>
    <row r="64" spans="1:6" x14ac:dyDescent="0.25">
      <c r="A64" s="9"/>
      <c r="B64" s="8"/>
      <c r="C64" s="15">
        <v>408198</v>
      </c>
      <c r="D64" s="15">
        <v>361527</v>
      </c>
      <c r="E64" s="11">
        <f>SUM(C58:C63)-C64</f>
        <v>0</v>
      </c>
      <c r="F64" s="11">
        <f>SUM(D58:D63)-D64</f>
        <v>0</v>
      </c>
    </row>
    <row r="65" spans="1:6" ht="32.25" thickBot="1" x14ac:dyDescent="0.3">
      <c r="A65" s="9" t="s">
        <v>104</v>
      </c>
      <c r="B65" s="8">
        <v>12</v>
      </c>
      <c r="C65" s="16">
        <v>97057</v>
      </c>
      <c r="D65" s="16">
        <v>86507</v>
      </c>
    </row>
    <row r="66" spans="1:6" ht="15.75" thickBot="1" x14ac:dyDescent="0.3">
      <c r="A66" s="6" t="s">
        <v>32</v>
      </c>
      <c r="B66" s="4"/>
      <c r="C66" s="17">
        <v>505255</v>
      </c>
      <c r="D66" s="17">
        <v>448034</v>
      </c>
      <c r="E66" s="11">
        <f>SUM(C64:C65)-C66</f>
        <v>0</v>
      </c>
      <c r="F66" s="11">
        <f>SUM(D64:D65)-D66</f>
        <v>0</v>
      </c>
    </row>
    <row r="67" spans="1:6" ht="15.75" thickBot="1" x14ac:dyDescent="0.3">
      <c r="A67" s="6" t="s">
        <v>33</v>
      </c>
      <c r="B67" s="4"/>
      <c r="C67" s="17">
        <v>1977081</v>
      </c>
      <c r="D67" s="17">
        <v>1892302</v>
      </c>
      <c r="E67" s="11">
        <f>C55+C66-C67</f>
        <v>0</v>
      </c>
      <c r="F67" s="11">
        <f>D55+D66-D67</f>
        <v>0</v>
      </c>
    </row>
    <row r="68" spans="1:6" ht="15.75" thickBot="1" x14ac:dyDescent="0.3">
      <c r="A68" s="6" t="s">
        <v>34</v>
      </c>
      <c r="B68" s="4"/>
      <c r="C68" s="19">
        <v>3199284</v>
      </c>
      <c r="D68" s="19">
        <v>3150931</v>
      </c>
      <c r="E68" s="11">
        <f>C46+C67-C68</f>
        <v>0</v>
      </c>
      <c r="F68" s="11">
        <f>D46+D67-D68</f>
        <v>0</v>
      </c>
    </row>
    <row r="69" spans="1:6" ht="15.75" thickTop="1" x14ac:dyDescent="0.25">
      <c r="E69" s="11">
        <f>C34-C68</f>
        <v>0</v>
      </c>
      <c r="F69" s="11">
        <f>D34-D68</f>
        <v>0</v>
      </c>
    </row>
  </sheetData>
  <mergeCells count="1">
    <mergeCell ref="A6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S55"/>
  <sheetViews>
    <sheetView zoomScale="90" zoomScaleNormal="90" workbookViewId="0">
      <selection activeCell="E54" sqref="E54"/>
    </sheetView>
  </sheetViews>
  <sheetFormatPr defaultRowHeight="15" x14ac:dyDescent="0.25"/>
  <cols>
    <col min="1" max="1" width="63.42578125" customWidth="1"/>
    <col min="3" max="6" width="11.7109375" style="11" customWidth="1"/>
    <col min="7" max="19" width="9.140625" style="11"/>
  </cols>
  <sheetData>
    <row r="1" spans="1:6" x14ac:dyDescent="0.25">
      <c r="A1" s="1" t="s">
        <v>80</v>
      </c>
    </row>
    <row r="2" spans="1:6" x14ac:dyDescent="0.25">
      <c r="A2" s="1" t="s">
        <v>82</v>
      </c>
    </row>
    <row r="3" spans="1:6" x14ac:dyDescent="0.25">
      <c r="A3" s="2" t="s">
        <v>91</v>
      </c>
    </row>
    <row r="4" spans="1:6" x14ac:dyDescent="0.25">
      <c r="A4" s="1" t="s">
        <v>100</v>
      </c>
    </row>
    <row r="7" spans="1:6" x14ac:dyDescent="0.25">
      <c r="A7" s="30"/>
      <c r="B7" s="33" t="s">
        <v>25</v>
      </c>
      <c r="C7" s="31" t="s">
        <v>127</v>
      </c>
      <c r="D7" s="31"/>
      <c r="E7" s="31" t="s">
        <v>128</v>
      </c>
      <c r="F7" s="31"/>
    </row>
    <row r="8" spans="1:6" ht="28.5" customHeight="1" thickBot="1" x14ac:dyDescent="0.3">
      <c r="A8" s="30"/>
      <c r="B8" s="33"/>
      <c r="C8" s="32" t="s">
        <v>105</v>
      </c>
      <c r="D8" s="32"/>
      <c r="E8" s="32"/>
      <c r="F8" s="32"/>
    </row>
    <row r="9" spans="1:6" ht="15.75" thickBot="1" x14ac:dyDescent="0.3">
      <c r="A9" s="9"/>
      <c r="B9" s="7"/>
      <c r="C9" s="13" t="s">
        <v>83</v>
      </c>
      <c r="D9" s="22" t="s">
        <v>35</v>
      </c>
      <c r="E9" s="13" t="s">
        <v>83</v>
      </c>
      <c r="F9" s="22" t="s">
        <v>35</v>
      </c>
    </row>
    <row r="10" spans="1:6" x14ac:dyDescent="0.25">
      <c r="A10" s="6" t="s">
        <v>36</v>
      </c>
      <c r="B10" s="7"/>
      <c r="C10" s="15"/>
      <c r="D10" s="15"/>
      <c r="E10" s="15"/>
      <c r="F10" s="15"/>
    </row>
    <row r="11" spans="1:6" x14ac:dyDescent="0.25">
      <c r="A11" s="6" t="s">
        <v>37</v>
      </c>
      <c r="B11" s="7"/>
      <c r="C11" s="15"/>
      <c r="D11" s="15"/>
      <c r="E11" s="15"/>
      <c r="F11" s="15"/>
    </row>
    <row r="12" spans="1:6" x14ac:dyDescent="0.25">
      <c r="A12" s="9" t="s">
        <v>38</v>
      </c>
      <c r="B12" s="8">
        <v>5</v>
      </c>
      <c r="C12" s="15">
        <v>215434</v>
      </c>
      <c r="D12" s="15">
        <v>196717</v>
      </c>
      <c r="E12" s="15">
        <v>623533</v>
      </c>
      <c r="F12" s="15">
        <v>542028</v>
      </c>
    </row>
    <row r="13" spans="1:6" x14ac:dyDescent="0.25">
      <c r="A13" s="9" t="s">
        <v>39</v>
      </c>
      <c r="B13" s="8"/>
      <c r="C13" s="15">
        <v>25383</v>
      </c>
      <c r="D13" s="15">
        <v>25286</v>
      </c>
      <c r="E13" s="15">
        <v>63212</v>
      </c>
      <c r="F13" s="15">
        <v>62937</v>
      </c>
    </row>
    <row r="14" spans="1:6" x14ac:dyDescent="0.25">
      <c r="A14" s="9" t="s">
        <v>40</v>
      </c>
      <c r="B14" s="8"/>
      <c r="C14" s="15">
        <v>5939</v>
      </c>
      <c r="D14" s="15">
        <v>5829</v>
      </c>
      <c r="E14" s="15">
        <v>15060</v>
      </c>
      <c r="F14" s="15">
        <v>14379</v>
      </c>
    </row>
    <row r="15" spans="1:6" ht="15.75" thickBot="1" x14ac:dyDescent="0.3">
      <c r="A15" s="9" t="s">
        <v>41</v>
      </c>
      <c r="B15" s="8">
        <v>5</v>
      </c>
      <c r="C15" s="16">
        <v>28628</v>
      </c>
      <c r="D15" s="16">
        <v>14495</v>
      </c>
      <c r="E15" s="16">
        <v>67919</v>
      </c>
      <c r="F15" s="16">
        <v>40293</v>
      </c>
    </row>
    <row r="16" spans="1:6" x14ac:dyDescent="0.25">
      <c r="A16" s="9"/>
      <c r="B16" s="7"/>
      <c r="C16" s="15"/>
      <c r="D16" s="15"/>
      <c r="E16" s="15"/>
      <c r="F16" s="15"/>
    </row>
    <row r="17" spans="1:10" x14ac:dyDescent="0.25">
      <c r="A17" s="6" t="s">
        <v>42</v>
      </c>
      <c r="B17" s="10"/>
      <c r="C17" s="18">
        <v>275384</v>
      </c>
      <c r="D17" s="18">
        <v>242327</v>
      </c>
      <c r="E17" s="18">
        <v>769724</v>
      </c>
      <c r="F17" s="18">
        <v>659637</v>
      </c>
      <c r="G17" s="11">
        <f>SUM(C12:C15)-C17</f>
        <v>0</v>
      </c>
      <c r="H17" s="11">
        <f>SUM(D12:D15)-D17</f>
        <v>0</v>
      </c>
      <c r="I17" s="11">
        <f>SUM(E12:E15)-E17</f>
        <v>0</v>
      </c>
      <c r="J17" s="11">
        <f>SUM(F12:F15)-F17</f>
        <v>0</v>
      </c>
    </row>
    <row r="18" spans="1:10" x14ac:dyDescent="0.25">
      <c r="A18" s="9"/>
      <c r="B18" s="7"/>
      <c r="C18" s="15"/>
      <c r="D18" s="15"/>
      <c r="E18" s="15"/>
      <c r="F18" s="15"/>
    </row>
    <row r="19" spans="1:10" ht="15.75" thickBot="1" x14ac:dyDescent="0.3">
      <c r="A19" s="9" t="s">
        <v>43</v>
      </c>
      <c r="B19" s="8">
        <v>16</v>
      </c>
      <c r="C19" s="16">
        <v>-199705</v>
      </c>
      <c r="D19" s="16">
        <v>-186564</v>
      </c>
      <c r="E19" s="16">
        <v>-586835</v>
      </c>
      <c r="F19" s="16">
        <v>-528866</v>
      </c>
    </row>
    <row r="20" spans="1:10" x14ac:dyDescent="0.25">
      <c r="A20" s="9"/>
      <c r="B20" s="7"/>
      <c r="C20" s="15"/>
      <c r="D20" s="15"/>
      <c r="E20" s="15"/>
      <c r="F20" s="15"/>
    </row>
    <row r="21" spans="1:10" x14ac:dyDescent="0.25">
      <c r="A21" s="6" t="s">
        <v>44</v>
      </c>
      <c r="B21" s="10"/>
      <c r="C21" s="18">
        <v>75679</v>
      </c>
      <c r="D21" s="18">
        <v>55763</v>
      </c>
      <c r="E21" s="18">
        <v>182889</v>
      </c>
      <c r="F21" s="18">
        <v>130771</v>
      </c>
      <c r="G21" s="11">
        <f>SUM(C17:C19)-C21</f>
        <v>0</v>
      </c>
      <c r="H21" s="11">
        <f>SUM(D17:D19)-D21</f>
        <v>0</v>
      </c>
      <c r="I21" s="11">
        <f>SUM(E17:E19)-E21</f>
        <v>0</v>
      </c>
      <c r="J21" s="11">
        <f>SUM(F17:F19)-F21</f>
        <v>0</v>
      </c>
    </row>
    <row r="22" spans="1:10" x14ac:dyDescent="0.25">
      <c r="A22" s="6"/>
      <c r="B22" s="10"/>
      <c r="C22" s="15"/>
      <c r="D22" s="15"/>
      <c r="E22" s="15"/>
      <c r="F22" s="15"/>
    </row>
    <row r="23" spans="1:10" x14ac:dyDescent="0.25">
      <c r="A23" s="9" t="s">
        <v>45</v>
      </c>
      <c r="B23" s="8">
        <v>17</v>
      </c>
      <c r="C23" s="15">
        <v>-24816</v>
      </c>
      <c r="D23" s="15">
        <v>-29285</v>
      </c>
      <c r="E23" s="15">
        <v>-68789</v>
      </c>
      <c r="F23" s="15">
        <v>-67920</v>
      </c>
    </row>
    <row r="24" spans="1:10" x14ac:dyDescent="0.25">
      <c r="A24" s="9" t="s">
        <v>48</v>
      </c>
      <c r="B24" s="7"/>
      <c r="C24" s="15">
        <v>-1417</v>
      </c>
      <c r="D24" s="15">
        <v>-1600</v>
      </c>
      <c r="E24" s="15">
        <v>-1356</v>
      </c>
      <c r="F24" s="15">
        <v>-15228</v>
      </c>
    </row>
    <row r="25" spans="1:10" x14ac:dyDescent="0.25">
      <c r="A25" s="9" t="s">
        <v>106</v>
      </c>
      <c r="B25" s="7"/>
      <c r="C25" s="15">
        <v>1129</v>
      </c>
      <c r="D25" s="15">
        <v>904</v>
      </c>
      <c r="E25" s="15">
        <v>2535</v>
      </c>
      <c r="F25" s="15">
        <v>1573</v>
      </c>
    </row>
    <row r="26" spans="1:10" x14ac:dyDescent="0.25">
      <c r="A26" s="9" t="s">
        <v>47</v>
      </c>
      <c r="B26" s="8"/>
      <c r="C26" s="15">
        <v>1365</v>
      </c>
      <c r="D26" s="15">
        <v>1961</v>
      </c>
      <c r="E26" s="15">
        <v>6997</v>
      </c>
      <c r="F26" s="15">
        <v>5217</v>
      </c>
    </row>
    <row r="27" spans="1:10" x14ac:dyDescent="0.25">
      <c r="A27" s="9" t="s">
        <v>46</v>
      </c>
      <c r="B27" s="8">
        <v>18</v>
      </c>
      <c r="C27" s="15">
        <v>-24538</v>
      </c>
      <c r="D27" s="15">
        <v>-22443</v>
      </c>
      <c r="E27" s="15">
        <v>-73469</v>
      </c>
      <c r="F27" s="15">
        <v>-70341</v>
      </c>
    </row>
    <row r="28" spans="1:10" x14ac:dyDescent="0.25">
      <c r="A28" s="9" t="s">
        <v>107</v>
      </c>
      <c r="B28" s="7"/>
      <c r="C28" s="15">
        <v>-50876</v>
      </c>
      <c r="D28" s="15">
        <v>-52898</v>
      </c>
      <c r="E28" s="15">
        <v>-65123</v>
      </c>
      <c r="F28" s="15">
        <v>-24653</v>
      </c>
    </row>
    <row r="29" spans="1:10" ht="21" x14ac:dyDescent="0.25">
      <c r="A29" s="9" t="s">
        <v>108</v>
      </c>
      <c r="B29" s="8"/>
      <c r="C29" s="15">
        <v>5799</v>
      </c>
      <c r="D29" s="15">
        <v>-457</v>
      </c>
      <c r="E29" s="15">
        <v>943</v>
      </c>
      <c r="F29" s="15">
        <v>131</v>
      </c>
    </row>
    <row r="30" spans="1:10" ht="32.25" thickBot="1" x14ac:dyDescent="0.3">
      <c r="A30" s="9" t="s">
        <v>109</v>
      </c>
      <c r="B30" s="8" t="s">
        <v>110</v>
      </c>
      <c r="C30" s="15">
        <v>32</v>
      </c>
      <c r="D30" s="15">
        <v>178</v>
      </c>
      <c r="E30" s="15">
        <v>32</v>
      </c>
      <c r="F30" s="23">
        <v>8396</v>
      </c>
    </row>
    <row r="31" spans="1:10" x14ac:dyDescent="0.25">
      <c r="A31" s="9"/>
      <c r="B31" s="7"/>
      <c r="C31" s="20"/>
      <c r="D31" s="20"/>
      <c r="E31" s="20"/>
      <c r="F31" s="24"/>
    </row>
    <row r="32" spans="1:10" x14ac:dyDescent="0.25">
      <c r="A32" s="6" t="s">
        <v>111</v>
      </c>
      <c r="B32" s="10"/>
      <c r="C32" s="18">
        <v>-17643</v>
      </c>
      <c r="D32" s="18">
        <v>-47877</v>
      </c>
      <c r="E32" s="18">
        <v>-15341</v>
      </c>
      <c r="F32" s="25">
        <v>-32054</v>
      </c>
      <c r="G32" s="11">
        <f>SUM(C21:C30)-C32</f>
        <v>0</v>
      </c>
      <c r="H32" s="11">
        <f>SUM(D21:D30)-D32</f>
        <v>0</v>
      </c>
      <c r="I32" s="11">
        <f>SUM(E21:E30)-E32</f>
        <v>0</v>
      </c>
      <c r="J32" s="11">
        <f>SUM(F21:F30)-F32</f>
        <v>0</v>
      </c>
    </row>
    <row r="33" spans="1:10" ht="15.75" thickBot="1" x14ac:dyDescent="0.3">
      <c r="A33" s="9" t="s">
        <v>112</v>
      </c>
      <c r="B33" s="7"/>
      <c r="C33" s="16">
        <v>2155</v>
      </c>
      <c r="D33" s="16">
        <v>10800</v>
      </c>
      <c r="E33" s="16">
        <v>1226</v>
      </c>
      <c r="F33" s="23">
        <v>1310</v>
      </c>
    </row>
    <row r="34" spans="1:10" x14ac:dyDescent="0.25">
      <c r="A34" s="6" t="s">
        <v>113</v>
      </c>
      <c r="B34" s="10"/>
      <c r="C34" s="18">
        <v>-15488</v>
      </c>
      <c r="D34" s="18">
        <v>-37077</v>
      </c>
      <c r="E34" s="18">
        <v>-14115</v>
      </c>
      <c r="F34" s="26">
        <v>-30744</v>
      </c>
      <c r="G34" s="11">
        <f>SUM(C32:C33)-C34</f>
        <v>0</v>
      </c>
      <c r="H34" s="11">
        <f>SUM(D32:D33)-D34</f>
        <v>0</v>
      </c>
      <c r="I34" s="11">
        <f>SUM(E32:E33)-E34</f>
        <v>0</v>
      </c>
      <c r="J34" s="11">
        <f>SUM(F32:F33)-F34</f>
        <v>0</v>
      </c>
    </row>
    <row r="35" spans="1:10" x14ac:dyDescent="0.25">
      <c r="A35" s="9"/>
      <c r="B35" s="7"/>
      <c r="C35" s="15"/>
      <c r="D35" s="15"/>
      <c r="E35" s="15"/>
      <c r="F35" s="27"/>
    </row>
    <row r="36" spans="1:10" x14ac:dyDescent="0.25">
      <c r="A36" s="6" t="s">
        <v>49</v>
      </c>
      <c r="B36" s="7"/>
      <c r="C36" s="15"/>
      <c r="D36" s="15"/>
      <c r="E36" s="15"/>
      <c r="F36" s="27"/>
    </row>
    <row r="37" spans="1:10" ht="15.75" thickBot="1" x14ac:dyDescent="0.3">
      <c r="A37" s="9" t="s">
        <v>114</v>
      </c>
      <c r="B37" s="8">
        <v>12</v>
      </c>
      <c r="C37" s="16">
        <v>5177</v>
      </c>
      <c r="D37" s="16">
        <v>1359</v>
      </c>
      <c r="E37" s="16">
        <v>-1454</v>
      </c>
      <c r="F37" s="23">
        <v>1262</v>
      </c>
    </row>
    <row r="38" spans="1:10" ht="15.75" thickBot="1" x14ac:dyDescent="0.3">
      <c r="A38" s="6" t="s">
        <v>115</v>
      </c>
      <c r="B38" s="10"/>
      <c r="C38" s="19">
        <v>-10311</v>
      </c>
      <c r="D38" s="19">
        <v>-35718</v>
      </c>
      <c r="E38" s="19">
        <v>-15569</v>
      </c>
      <c r="F38" s="28">
        <v>-29482</v>
      </c>
      <c r="G38" s="11">
        <f>SUM(C34:C37)-C38</f>
        <v>0</v>
      </c>
      <c r="H38" s="11">
        <f>SUM(D34:D37)-D38</f>
        <v>0</v>
      </c>
      <c r="I38" s="11">
        <f>SUM(E34:E37)-E38</f>
        <v>0</v>
      </c>
      <c r="J38" s="11">
        <f>SUM(F34:F37)-F38</f>
        <v>0</v>
      </c>
    </row>
    <row r="39" spans="1:10" ht="15.75" thickTop="1" x14ac:dyDescent="0.25"/>
    <row r="40" spans="1:10" ht="21" x14ac:dyDescent="0.25">
      <c r="A40" s="6" t="s">
        <v>116</v>
      </c>
      <c r="B40" s="7"/>
      <c r="C40" s="15"/>
      <c r="D40" s="15"/>
      <c r="E40" s="15"/>
      <c r="F40" s="15"/>
    </row>
    <row r="41" spans="1:10" ht="21" x14ac:dyDescent="0.25">
      <c r="A41" s="21" t="s">
        <v>117</v>
      </c>
      <c r="B41" s="7"/>
      <c r="C41" s="15"/>
      <c r="D41" s="15"/>
      <c r="E41" s="15"/>
      <c r="F41" s="15"/>
    </row>
    <row r="42" spans="1:10" x14ac:dyDescent="0.25">
      <c r="A42" s="9" t="s">
        <v>118</v>
      </c>
      <c r="B42" s="8"/>
      <c r="C42" s="15">
        <v>-8229</v>
      </c>
      <c r="D42" s="15">
        <v>-4338</v>
      </c>
      <c r="E42" s="15">
        <v>-8985</v>
      </c>
      <c r="F42" s="15">
        <v>-6569</v>
      </c>
    </row>
    <row r="43" spans="1:10" ht="21.75" thickBot="1" x14ac:dyDescent="0.3">
      <c r="A43" s="9" t="s">
        <v>119</v>
      </c>
      <c r="B43" s="7"/>
      <c r="C43" s="16">
        <v>355</v>
      </c>
      <c r="D43" s="16">
        <v>943</v>
      </c>
      <c r="E43" s="16">
        <v>455</v>
      </c>
      <c r="F43" s="16">
        <v>880</v>
      </c>
    </row>
    <row r="44" spans="1:10" x14ac:dyDescent="0.25">
      <c r="A44" s="6" t="s">
        <v>120</v>
      </c>
      <c r="B44" s="10"/>
      <c r="C44" s="18">
        <v>-7874</v>
      </c>
      <c r="D44" s="18">
        <v>-3395</v>
      </c>
      <c r="E44" s="18">
        <v>-8530</v>
      </c>
      <c r="F44" s="18">
        <v>-5689</v>
      </c>
      <c r="G44" s="11">
        <f>SUM(C42:C43)-C44</f>
        <v>0</v>
      </c>
      <c r="H44" s="11">
        <f>SUM(D42:D43)-D44</f>
        <v>0</v>
      </c>
      <c r="I44" s="11">
        <f>SUM(E42:E43)-E44</f>
        <v>0</v>
      </c>
      <c r="J44" s="11">
        <f>SUM(F42:F43)-F44</f>
        <v>0</v>
      </c>
    </row>
    <row r="45" spans="1:10" ht="15.75" thickBot="1" x14ac:dyDescent="0.3">
      <c r="A45" s="6" t="s">
        <v>121</v>
      </c>
      <c r="B45" s="10"/>
      <c r="C45" s="19">
        <v>-18185</v>
      </c>
      <c r="D45" s="19">
        <v>-39113</v>
      </c>
      <c r="E45" s="19">
        <v>-24099</v>
      </c>
      <c r="F45" s="19">
        <v>-35171</v>
      </c>
      <c r="G45" s="11">
        <f>C38+C44-C45</f>
        <v>0</v>
      </c>
      <c r="H45" s="11">
        <f>D38+D44-D45</f>
        <v>0</v>
      </c>
      <c r="I45" s="11">
        <f>E38+E44-E45</f>
        <v>0</v>
      </c>
      <c r="J45" s="11">
        <f>F38+F44-F45</f>
        <v>0</v>
      </c>
    </row>
    <row r="46" spans="1:10" ht="15.75" thickTop="1" x14ac:dyDescent="0.25">
      <c r="A46" s="6" t="s">
        <v>122</v>
      </c>
      <c r="B46" s="7"/>
      <c r="C46" s="15"/>
      <c r="D46" s="15"/>
      <c r="E46" s="15"/>
      <c r="F46" s="15"/>
    </row>
    <row r="47" spans="1:10" x14ac:dyDescent="0.25">
      <c r="A47" s="9" t="s">
        <v>50</v>
      </c>
      <c r="B47" s="7"/>
      <c r="C47" s="15">
        <v>-10772</v>
      </c>
      <c r="D47" s="15">
        <v>-35850</v>
      </c>
      <c r="E47" s="15">
        <v>-16504</v>
      </c>
      <c r="F47" s="15">
        <v>-30358</v>
      </c>
    </row>
    <row r="48" spans="1:10" ht="15.75" thickBot="1" x14ac:dyDescent="0.3">
      <c r="A48" s="9" t="s">
        <v>123</v>
      </c>
      <c r="B48" s="7"/>
      <c r="C48" s="16">
        <v>461</v>
      </c>
      <c r="D48" s="16">
        <v>132</v>
      </c>
      <c r="E48" s="16">
        <v>935</v>
      </c>
      <c r="F48" s="16">
        <v>876</v>
      </c>
      <c r="G48" s="11">
        <f>C38-C49</f>
        <v>0</v>
      </c>
      <c r="H48" s="11">
        <f>D38-D49</f>
        <v>0</v>
      </c>
      <c r="I48" s="11">
        <f>E38-E49</f>
        <v>0</v>
      </c>
      <c r="J48" s="11">
        <f>F38-F49</f>
        <v>0</v>
      </c>
    </row>
    <row r="49" spans="1:10" ht="15.75" thickBot="1" x14ac:dyDescent="0.3">
      <c r="A49" s="9"/>
      <c r="B49" s="7"/>
      <c r="C49" s="19">
        <v>-10311</v>
      </c>
      <c r="D49" s="19">
        <v>-35718</v>
      </c>
      <c r="E49" s="19">
        <v>-15569</v>
      </c>
      <c r="F49" s="19">
        <v>-29482</v>
      </c>
      <c r="G49" s="11">
        <f>SUM(C47:C48)-C49</f>
        <v>0</v>
      </c>
      <c r="H49" s="11">
        <f>SUM(D47:D48)-D49</f>
        <v>0</v>
      </c>
      <c r="I49" s="11">
        <f>SUM(E47:E48)-E49</f>
        <v>0</v>
      </c>
      <c r="J49" s="11">
        <f>SUM(F47:F48)-F49</f>
        <v>0</v>
      </c>
    </row>
    <row r="50" spans="1:10" ht="15.75" thickTop="1" x14ac:dyDescent="0.25">
      <c r="A50" s="6" t="s">
        <v>124</v>
      </c>
      <c r="B50" s="7"/>
      <c r="C50" s="15"/>
      <c r="D50" s="15"/>
      <c r="E50" s="15"/>
      <c r="F50" s="15"/>
    </row>
    <row r="51" spans="1:10" x14ac:dyDescent="0.25">
      <c r="A51" s="9" t="s">
        <v>50</v>
      </c>
      <c r="B51" s="7"/>
      <c r="C51" s="15">
        <v>-18646</v>
      </c>
      <c r="D51" s="15">
        <v>-39245</v>
      </c>
      <c r="E51" s="15">
        <v>-25034</v>
      </c>
      <c r="F51" s="15">
        <v>-36047</v>
      </c>
    </row>
    <row r="52" spans="1:10" ht="15.75" thickBot="1" x14ac:dyDescent="0.3">
      <c r="A52" s="9" t="s">
        <v>123</v>
      </c>
      <c r="B52" s="7"/>
      <c r="C52" s="16">
        <v>461</v>
      </c>
      <c r="D52" s="16">
        <v>132</v>
      </c>
      <c r="E52" s="16">
        <v>935</v>
      </c>
      <c r="F52" s="16">
        <v>876</v>
      </c>
      <c r="G52" s="11">
        <f>C45-C53</f>
        <v>0</v>
      </c>
      <c r="H52" s="11">
        <f>D45-D53</f>
        <v>0</v>
      </c>
      <c r="I52" s="11">
        <f>E45-E53</f>
        <v>0</v>
      </c>
      <c r="J52" s="11">
        <f>F45-F53</f>
        <v>0</v>
      </c>
    </row>
    <row r="53" spans="1:10" ht="15.75" thickBot="1" x14ac:dyDescent="0.3">
      <c r="A53" s="9"/>
      <c r="B53" s="7"/>
      <c r="C53" s="19">
        <v>-18185</v>
      </c>
      <c r="D53" s="19">
        <v>-39113</v>
      </c>
      <c r="E53" s="19">
        <v>-24099</v>
      </c>
      <c r="F53" s="19">
        <v>-35171</v>
      </c>
      <c r="G53" s="11">
        <f>SUM(C51:C52)-C53</f>
        <v>0</v>
      </c>
      <c r="H53" s="11">
        <f>SUM(D51:D52)-D53</f>
        <v>0</v>
      </c>
      <c r="I53" s="11">
        <f>SUM(E51:E52)-E53</f>
        <v>0</v>
      </c>
      <c r="J53" s="11">
        <f>SUM(F51:F52)-F53</f>
        <v>0</v>
      </c>
    </row>
    <row r="54" spans="1:10" ht="21.75" thickTop="1" x14ac:dyDescent="0.25">
      <c r="A54" s="6" t="s">
        <v>125</v>
      </c>
      <c r="B54" s="8">
        <v>19</v>
      </c>
      <c r="C54" s="18">
        <v>-21</v>
      </c>
      <c r="D54" s="18">
        <v>-72</v>
      </c>
      <c r="E54" s="18">
        <v>-33</v>
      </c>
      <c r="F54" s="18">
        <v>-61</v>
      </c>
    </row>
    <row r="55" spans="1:10" x14ac:dyDescent="0.25">
      <c r="A55" s="6" t="s">
        <v>126</v>
      </c>
      <c r="B55" s="8">
        <v>19</v>
      </c>
      <c r="C55" s="18">
        <v>-32</v>
      </c>
      <c r="D55" s="18">
        <v>-75</v>
      </c>
      <c r="E55" s="18">
        <v>-30</v>
      </c>
      <c r="F55" s="18">
        <v>-64</v>
      </c>
    </row>
  </sheetData>
  <mergeCells count="5">
    <mergeCell ref="E7:F8"/>
    <mergeCell ref="C7:D7"/>
    <mergeCell ref="A7:A8"/>
    <mergeCell ref="B7:B8"/>
    <mergeCell ref="C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N77"/>
  <sheetViews>
    <sheetView zoomScaleNormal="100" zoomScaleSheetLayoutView="85" workbookViewId="0">
      <selection activeCell="F19" sqref="F19"/>
    </sheetView>
  </sheetViews>
  <sheetFormatPr defaultRowHeight="15" x14ac:dyDescent="0.25"/>
  <cols>
    <col min="1" max="1" width="66.5703125" customWidth="1"/>
    <col min="3" max="4" width="13.42578125" style="11" customWidth="1"/>
    <col min="5" max="6" width="11.85546875" style="11" customWidth="1"/>
    <col min="7" max="14" width="9.140625" style="11"/>
  </cols>
  <sheetData>
    <row r="1" spans="1:4" x14ac:dyDescent="0.25">
      <c r="A1" s="1" t="s">
        <v>80</v>
      </c>
    </row>
    <row r="2" spans="1:4" x14ac:dyDescent="0.25">
      <c r="A2" s="1" t="s">
        <v>85</v>
      </c>
    </row>
    <row r="3" spans="1:4" x14ac:dyDescent="0.25">
      <c r="A3" s="2" t="s">
        <v>92</v>
      </c>
    </row>
    <row r="4" spans="1:4" x14ac:dyDescent="0.25">
      <c r="A4" s="1" t="s">
        <v>100</v>
      </c>
    </row>
    <row r="5" spans="1:4" x14ac:dyDescent="0.25">
      <c r="A5" s="30"/>
      <c r="B5" s="33" t="s">
        <v>25</v>
      </c>
      <c r="C5" s="31" t="s">
        <v>154</v>
      </c>
      <c r="D5" s="31"/>
    </row>
    <row r="6" spans="1:4" ht="15.75" thickBot="1" x14ac:dyDescent="0.3">
      <c r="A6" s="30"/>
      <c r="B6" s="33"/>
      <c r="C6" s="32" t="s">
        <v>105</v>
      </c>
      <c r="D6" s="32"/>
    </row>
    <row r="7" spans="1:4" ht="15.75" thickBot="1" x14ac:dyDescent="0.3">
      <c r="A7" s="9"/>
      <c r="B7" s="8"/>
      <c r="C7" s="13" t="s">
        <v>83</v>
      </c>
      <c r="D7" s="22" t="s">
        <v>35</v>
      </c>
    </row>
    <row r="8" spans="1:4" x14ac:dyDescent="0.25">
      <c r="A8" s="6" t="s">
        <v>51</v>
      </c>
      <c r="B8" s="8"/>
      <c r="C8" s="15"/>
      <c r="D8" s="15"/>
    </row>
    <row r="9" spans="1:4" x14ac:dyDescent="0.25">
      <c r="A9" s="9"/>
      <c r="B9" s="8"/>
      <c r="C9" s="15"/>
      <c r="D9" s="15"/>
    </row>
    <row r="10" spans="1:4" x14ac:dyDescent="0.25">
      <c r="A10" s="9" t="s">
        <v>115</v>
      </c>
      <c r="B10" s="8"/>
      <c r="C10" s="15">
        <v>-15569</v>
      </c>
      <c r="D10" s="15">
        <v>-29482</v>
      </c>
    </row>
    <row r="11" spans="1:4" ht="21" x14ac:dyDescent="0.25">
      <c r="A11" s="9" t="s">
        <v>86</v>
      </c>
      <c r="B11" s="8"/>
      <c r="C11" s="15">
        <v>-38</v>
      </c>
      <c r="D11" s="15">
        <v>-391</v>
      </c>
    </row>
    <row r="12" spans="1:4" x14ac:dyDescent="0.25">
      <c r="A12" s="9"/>
      <c r="B12" s="8"/>
      <c r="C12" s="15"/>
      <c r="D12" s="15"/>
    </row>
    <row r="13" spans="1:4" x14ac:dyDescent="0.25">
      <c r="A13" s="9" t="s">
        <v>52</v>
      </c>
      <c r="B13" s="8"/>
      <c r="C13" s="15"/>
      <c r="D13" s="15"/>
    </row>
    <row r="14" spans="1:4" x14ac:dyDescent="0.25">
      <c r="A14" s="9" t="s">
        <v>53</v>
      </c>
      <c r="B14" s="8"/>
      <c r="C14" s="15">
        <v>89172</v>
      </c>
      <c r="D14" s="15">
        <v>84764</v>
      </c>
    </row>
    <row r="15" spans="1:4" x14ac:dyDescent="0.25">
      <c r="A15" s="9" t="s">
        <v>46</v>
      </c>
      <c r="B15" s="8" t="s">
        <v>129</v>
      </c>
      <c r="C15" s="15">
        <v>77889</v>
      </c>
      <c r="D15" s="15">
        <v>74984</v>
      </c>
    </row>
    <row r="16" spans="1:4" x14ac:dyDescent="0.25">
      <c r="A16" s="9" t="s">
        <v>48</v>
      </c>
      <c r="B16" s="8"/>
      <c r="C16" s="15">
        <v>1638</v>
      </c>
      <c r="D16" s="15">
        <v>15228</v>
      </c>
    </row>
    <row r="17" spans="1:6" x14ac:dyDescent="0.25">
      <c r="A17" s="9" t="s">
        <v>47</v>
      </c>
      <c r="B17" s="8"/>
      <c r="C17" s="15">
        <v>-7203</v>
      </c>
      <c r="D17" s="15">
        <v>-5441</v>
      </c>
    </row>
    <row r="18" spans="1:6" x14ac:dyDescent="0.25">
      <c r="A18" s="9" t="s">
        <v>84</v>
      </c>
      <c r="B18" s="8"/>
      <c r="C18" s="15">
        <v>-943</v>
      </c>
      <c r="D18" s="15">
        <v>-131</v>
      </c>
    </row>
    <row r="19" spans="1:6" ht="21" x14ac:dyDescent="0.25">
      <c r="A19" s="9" t="s">
        <v>130</v>
      </c>
      <c r="B19" s="8"/>
      <c r="C19" s="15">
        <v>3469</v>
      </c>
      <c r="D19" s="15">
        <v>4096</v>
      </c>
    </row>
    <row r="20" spans="1:6" x14ac:dyDescent="0.25">
      <c r="A20" s="9" t="s">
        <v>107</v>
      </c>
      <c r="B20" s="8"/>
      <c r="C20" s="15">
        <v>65288</v>
      </c>
      <c r="D20" s="15">
        <v>24374</v>
      </c>
    </row>
    <row r="21" spans="1:6" ht="21" x14ac:dyDescent="0.25">
      <c r="A21" s="9" t="s">
        <v>131</v>
      </c>
      <c r="B21" s="8" t="s">
        <v>110</v>
      </c>
      <c r="C21" s="15">
        <v>-32</v>
      </c>
      <c r="D21" s="15">
        <v>-8396</v>
      </c>
    </row>
    <row r="22" spans="1:6" ht="21" x14ac:dyDescent="0.25">
      <c r="A22" s="9" t="s">
        <v>132</v>
      </c>
      <c r="B22" s="8"/>
      <c r="C22" s="15">
        <v>874</v>
      </c>
      <c r="D22" s="15">
        <v>1048</v>
      </c>
    </row>
    <row r="23" spans="1:6" ht="15.75" thickBot="1" x14ac:dyDescent="0.3">
      <c r="A23" s="9" t="s">
        <v>133</v>
      </c>
      <c r="B23" s="8"/>
      <c r="C23" s="16">
        <v>-1655</v>
      </c>
      <c r="D23" s="16">
        <v>1450</v>
      </c>
    </row>
    <row r="24" spans="1:6" x14ac:dyDescent="0.25">
      <c r="A24" s="9"/>
      <c r="B24" s="8"/>
      <c r="C24" s="15"/>
      <c r="D24" s="15"/>
    </row>
    <row r="25" spans="1:6" ht="21" x14ac:dyDescent="0.25">
      <c r="A25" s="9" t="s">
        <v>134</v>
      </c>
      <c r="B25" s="8"/>
      <c r="C25" s="15">
        <v>212890</v>
      </c>
      <c r="D25" s="15">
        <v>162103</v>
      </c>
      <c r="E25" s="11">
        <f>SUM(C10:C23)-C25</f>
        <v>0</v>
      </c>
      <c r="F25" s="11">
        <f>SUM(D10:D23)-D25</f>
        <v>0</v>
      </c>
    </row>
    <row r="26" spans="1:6" x14ac:dyDescent="0.25">
      <c r="A26" s="9"/>
      <c r="B26" s="8"/>
      <c r="C26" s="15"/>
      <c r="D26" s="15"/>
    </row>
    <row r="27" spans="1:6" x14ac:dyDescent="0.25">
      <c r="A27" s="9" t="s">
        <v>54</v>
      </c>
      <c r="B27" s="8"/>
      <c r="C27" s="15">
        <v>-19770</v>
      </c>
      <c r="D27" s="15">
        <v>-6585</v>
      </c>
    </row>
    <row r="28" spans="1:6" x14ac:dyDescent="0.25">
      <c r="A28" s="9" t="s">
        <v>55</v>
      </c>
      <c r="B28" s="8"/>
      <c r="C28" s="15">
        <v>-4640</v>
      </c>
      <c r="D28" s="15">
        <v>-1680</v>
      </c>
    </row>
    <row r="29" spans="1:6" ht="21" x14ac:dyDescent="0.25">
      <c r="A29" s="9" t="s">
        <v>56</v>
      </c>
      <c r="B29" s="8"/>
      <c r="C29" s="15">
        <v>-1598</v>
      </c>
      <c r="D29" s="15">
        <v>-21802</v>
      </c>
    </row>
    <row r="30" spans="1:6" x14ac:dyDescent="0.25">
      <c r="A30" s="9" t="s">
        <v>57</v>
      </c>
      <c r="B30" s="8"/>
      <c r="C30" s="15">
        <v>3544</v>
      </c>
      <c r="D30" s="15">
        <v>-9354</v>
      </c>
    </row>
    <row r="31" spans="1:6" x14ac:dyDescent="0.25">
      <c r="A31" s="9" t="s">
        <v>135</v>
      </c>
      <c r="B31" s="8"/>
      <c r="C31" s="15">
        <v>-6834</v>
      </c>
      <c r="D31" s="15">
        <v>24326</v>
      </c>
    </row>
    <row r="32" spans="1:6" x14ac:dyDescent="0.25">
      <c r="A32" s="9" t="s">
        <v>136</v>
      </c>
      <c r="B32" s="8"/>
      <c r="C32" s="15">
        <v>-16423</v>
      </c>
      <c r="D32" s="15">
        <v>50446</v>
      </c>
    </row>
    <row r="33" spans="1:6" ht="15.75" thickBot="1" x14ac:dyDescent="0.3">
      <c r="A33" s="9" t="s">
        <v>58</v>
      </c>
      <c r="B33" s="8"/>
      <c r="C33" s="16">
        <v>-389</v>
      </c>
      <c r="D33" s="16">
        <v>-396</v>
      </c>
    </row>
    <row r="34" spans="1:6" x14ac:dyDescent="0.25">
      <c r="A34" s="9"/>
      <c r="B34" s="8"/>
      <c r="C34" s="15"/>
      <c r="D34" s="15"/>
    </row>
    <row r="35" spans="1:6" x14ac:dyDescent="0.25">
      <c r="A35" s="9" t="s">
        <v>70</v>
      </c>
      <c r="B35" s="8"/>
      <c r="C35" s="15">
        <v>166780</v>
      </c>
      <c r="D35" s="15">
        <v>197058</v>
      </c>
      <c r="E35" s="11">
        <f>SUM(C25:C33)-C35</f>
        <v>0</v>
      </c>
      <c r="F35" s="11">
        <f>SUM(D25:D33)-D35</f>
        <v>0</v>
      </c>
    </row>
    <row r="36" spans="1:6" x14ac:dyDescent="0.25">
      <c r="A36" s="9" t="s">
        <v>137</v>
      </c>
      <c r="B36" s="8"/>
      <c r="C36" s="15">
        <v>-68575</v>
      </c>
      <c r="D36" s="15">
        <v>-56463</v>
      </c>
    </row>
    <row r="37" spans="1:6" x14ac:dyDescent="0.25">
      <c r="A37" s="9" t="s">
        <v>59</v>
      </c>
      <c r="B37" s="8"/>
      <c r="C37" s="15">
        <v>1351</v>
      </c>
      <c r="D37" s="15">
        <v>2825</v>
      </c>
    </row>
    <row r="38" spans="1:6" ht="15.75" thickBot="1" x14ac:dyDescent="0.3">
      <c r="A38" s="9" t="s">
        <v>138</v>
      </c>
      <c r="B38" s="8"/>
      <c r="C38" s="16">
        <v>-948</v>
      </c>
      <c r="D38" s="16">
        <v>-999</v>
      </c>
    </row>
    <row r="39" spans="1:6" x14ac:dyDescent="0.25">
      <c r="A39" s="9"/>
      <c r="B39" s="8"/>
      <c r="C39" s="15"/>
      <c r="D39" s="15"/>
    </row>
    <row r="40" spans="1:6" ht="21.75" thickBot="1" x14ac:dyDescent="0.3">
      <c r="A40" s="6" t="s">
        <v>139</v>
      </c>
      <c r="B40" s="4"/>
      <c r="C40" s="17">
        <v>98608</v>
      </c>
      <c r="D40" s="17">
        <v>142421</v>
      </c>
      <c r="E40" s="11">
        <f>SUM(C35:C38)-C40</f>
        <v>0</v>
      </c>
      <c r="F40" s="11">
        <f>SUM(D35:D38)-D40</f>
        <v>0</v>
      </c>
    </row>
    <row r="41" spans="1:6" ht="15.75" thickBot="1" x14ac:dyDescent="0.3"/>
    <row r="42" spans="1:6" x14ac:dyDescent="0.25">
      <c r="A42" s="6" t="s">
        <v>60</v>
      </c>
      <c r="B42" s="8"/>
      <c r="C42" s="20"/>
      <c r="D42" s="20"/>
    </row>
    <row r="43" spans="1:6" ht="21" x14ac:dyDescent="0.25">
      <c r="A43" s="9" t="s">
        <v>71</v>
      </c>
      <c r="B43" s="8"/>
      <c r="C43" s="15">
        <v>-170044</v>
      </c>
      <c r="D43" s="15">
        <v>-199122</v>
      </c>
    </row>
    <row r="44" spans="1:6" x14ac:dyDescent="0.25">
      <c r="A44" s="9" t="s">
        <v>140</v>
      </c>
      <c r="B44" s="8"/>
      <c r="C44" s="15">
        <v>-9063</v>
      </c>
      <c r="D44" s="15" t="s">
        <v>65</v>
      </c>
    </row>
    <row r="45" spans="1:6" x14ac:dyDescent="0.25">
      <c r="A45" s="9" t="s">
        <v>61</v>
      </c>
      <c r="B45" s="8"/>
      <c r="C45" s="15" t="s">
        <v>65</v>
      </c>
      <c r="D45" s="15">
        <v>19575</v>
      </c>
    </row>
    <row r="46" spans="1:6" x14ac:dyDescent="0.25">
      <c r="A46" s="9" t="s">
        <v>141</v>
      </c>
      <c r="B46" s="8"/>
      <c r="C46" s="15">
        <v>946</v>
      </c>
      <c r="D46" s="15">
        <v>888</v>
      </c>
    </row>
    <row r="47" spans="1:6" x14ac:dyDescent="0.25">
      <c r="A47" s="9" t="s">
        <v>142</v>
      </c>
      <c r="B47" s="8"/>
      <c r="C47" s="15">
        <v>-2611</v>
      </c>
      <c r="D47" s="15">
        <v>-1018</v>
      </c>
    </row>
    <row r="48" spans="1:6" x14ac:dyDescent="0.25">
      <c r="A48" s="9" t="s">
        <v>62</v>
      </c>
      <c r="B48" s="8"/>
      <c r="C48" s="15">
        <v>-80977</v>
      </c>
      <c r="D48" s="15">
        <v>-56241</v>
      </c>
    </row>
    <row r="49" spans="1:6" x14ac:dyDescent="0.25">
      <c r="A49" s="9" t="s">
        <v>143</v>
      </c>
      <c r="B49" s="8"/>
      <c r="C49" s="15">
        <v>121656</v>
      </c>
      <c r="D49" s="15">
        <v>36314</v>
      </c>
    </row>
    <row r="50" spans="1:6" x14ac:dyDescent="0.25">
      <c r="A50" s="9" t="s">
        <v>72</v>
      </c>
      <c r="B50" s="8"/>
      <c r="C50" s="15">
        <v>2011</v>
      </c>
      <c r="D50" s="15">
        <v>1664</v>
      </c>
    </row>
    <row r="51" spans="1:6" ht="21" x14ac:dyDescent="0.25">
      <c r="A51" s="9" t="s">
        <v>63</v>
      </c>
      <c r="B51" s="8"/>
      <c r="C51" s="15">
        <v>9396</v>
      </c>
      <c r="D51" s="15">
        <v>435</v>
      </c>
    </row>
    <row r="52" spans="1:6" ht="15.75" thickBot="1" x14ac:dyDescent="0.3">
      <c r="A52" s="9" t="s">
        <v>87</v>
      </c>
      <c r="B52" s="8"/>
      <c r="C52" s="16">
        <v>-9605</v>
      </c>
      <c r="D52" s="16">
        <v>1636</v>
      </c>
    </row>
    <row r="53" spans="1:6" x14ac:dyDescent="0.25">
      <c r="A53" s="9"/>
      <c r="B53" s="8"/>
      <c r="C53" s="15"/>
      <c r="D53" s="15"/>
    </row>
    <row r="54" spans="1:6" ht="21.75" thickBot="1" x14ac:dyDescent="0.3">
      <c r="A54" s="6" t="s">
        <v>144</v>
      </c>
      <c r="B54" s="4"/>
      <c r="C54" s="17">
        <v>-138291</v>
      </c>
      <c r="D54" s="17">
        <v>-195869</v>
      </c>
      <c r="E54" s="11">
        <f>SUM(C43:C52)-C54</f>
        <v>0</v>
      </c>
      <c r="F54" s="11">
        <f>SUM(D43:D52)-D54</f>
        <v>0</v>
      </c>
    </row>
    <row r="55" spans="1:6" x14ac:dyDescent="0.25">
      <c r="A55" s="9"/>
      <c r="B55" s="8"/>
      <c r="C55" s="15"/>
      <c r="D55" s="15"/>
    </row>
    <row r="56" spans="1:6" x14ac:dyDescent="0.25">
      <c r="A56" s="6" t="s">
        <v>64</v>
      </c>
      <c r="B56" s="8"/>
      <c r="C56" s="15"/>
      <c r="D56" s="15"/>
    </row>
    <row r="57" spans="1:6" x14ac:dyDescent="0.25">
      <c r="A57" s="9" t="s">
        <v>145</v>
      </c>
      <c r="B57" s="8"/>
      <c r="C57" s="15" t="s">
        <v>65</v>
      </c>
      <c r="D57" s="15">
        <v>50000</v>
      </c>
    </row>
    <row r="58" spans="1:6" x14ac:dyDescent="0.25">
      <c r="A58" s="9" t="s">
        <v>66</v>
      </c>
      <c r="B58" s="8"/>
      <c r="C58" s="15">
        <v>212605</v>
      </c>
      <c r="D58" s="15">
        <v>134673</v>
      </c>
    </row>
    <row r="59" spans="1:6" x14ac:dyDescent="0.25">
      <c r="A59" s="9" t="s">
        <v>146</v>
      </c>
      <c r="B59" s="8"/>
      <c r="C59" s="15">
        <v>-189883</v>
      </c>
      <c r="D59" s="15">
        <v>-124151</v>
      </c>
    </row>
    <row r="60" spans="1:6" ht="21" x14ac:dyDescent="0.25">
      <c r="A60" s="9" t="s">
        <v>147</v>
      </c>
      <c r="B60" s="8"/>
      <c r="C60" s="15" t="s">
        <v>65</v>
      </c>
      <c r="D60" s="15">
        <v>23096</v>
      </c>
    </row>
    <row r="61" spans="1:6" x14ac:dyDescent="0.25">
      <c r="A61" s="9" t="s">
        <v>148</v>
      </c>
      <c r="B61" s="8"/>
      <c r="C61" s="15">
        <v>-2589</v>
      </c>
      <c r="D61" s="15" t="s">
        <v>65</v>
      </c>
    </row>
    <row r="62" spans="1:6" ht="15.75" thickBot="1" x14ac:dyDescent="0.3">
      <c r="A62" s="9" t="s">
        <v>87</v>
      </c>
      <c r="B62" s="8"/>
      <c r="C62" s="16">
        <v>-917</v>
      </c>
      <c r="D62" s="16">
        <v>-355</v>
      </c>
    </row>
    <row r="63" spans="1:6" x14ac:dyDescent="0.25">
      <c r="A63" s="9"/>
      <c r="B63" s="8"/>
      <c r="C63" s="15"/>
      <c r="D63" s="15"/>
    </row>
    <row r="64" spans="1:6" ht="21" x14ac:dyDescent="0.25">
      <c r="A64" s="6" t="s">
        <v>155</v>
      </c>
      <c r="B64" s="6"/>
      <c r="C64" s="25">
        <v>19216</v>
      </c>
      <c r="D64" s="25">
        <v>83263</v>
      </c>
      <c r="E64" s="11">
        <f>SUM(C57:C62)-C64</f>
        <v>0</v>
      </c>
      <c r="F64" s="11">
        <f>SUM(D57:D62)-D64</f>
        <v>0</v>
      </c>
    </row>
    <row r="65" spans="1:6" ht="15.75" thickBot="1" x14ac:dyDescent="0.3">
      <c r="A65" s="6"/>
      <c r="B65" s="6"/>
      <c r="C65" s="29"/>
      <c r="D65" s="29"/>
    </row>
    <row r="66" spans="1:6" x14ac:dyDescent="0.25">
      <c r="A66" s="9"/>
      <c r="B66" s="8"/>
      <c r="C66" s="15"/>
      <c r="D66" s="15"/>
    </row>
    <row r="67" spans="1:6" x14ac:dyDescent="0.25">
      <c r="A67" s="6" t="s">
        <v>67</v>
      </c>
      <c r="B67" s="4"/>
      <c r="C67" s="18">
        <v>-20467</v>
      </c>
      <c r="D67" s="18">
        <v>29815</v>
      </c>
      <c r="E67" s="11">
        <f>C40+C54+C64-C67</f>
        <v>0</v>
      </c>
      <c r="F67" s="11">
        <f>D40+D54+D64-D67</f>
        <v>0</v>
      </c>
    </row>
    <row r="68" spans="1:6" x14ac:dyDescent="0.25">
      <c r="A68" s="9" t="s">
        <v>149</v>
      </c>
      <c r="B68" s="8">
        <v>9</v>
      </c>
      <c r="C68" s="15">
        <v>84383</v>
      </c>
      <c r="D68" s="15">
        <v>67086</v>
      </c>
    </row>
    <row r="69" spans="1:6" ht="21" x14ac:dyDescent="0.25">
      <c r="A69" s="9" t="s">
        <v>73</v>
      </c>
      <c r="B69" s="8"/>
      <c r="C69" s="15">
        <v>157</v>
      </c>
      <c r="D69" s="15">
        <v>680</v>
      </c>
    </row>
    <row r="70" spans="1:6" ht="15.75" thickBot="1" x14ac:dyDescent="0.3">
      <c r="A70" s="9" t="s">
        <v>150</v>
      </c>
      <c r="B70" s="8"/>
      <c r="C70" s="16">
        <v>-47</v>
      </c>
      <c r="D70" s="16" t="s">
        <v>65</v>
      </c>
    </row>
    <row r="71" spans="1:6" x14ac:dyDescent="0.25">
      <c r="A71" s="9"/>
      <c r="B71" s="8"/>
      <c r="C71" s="15"/>
      <c r="D71" s="15"/>
    </row>
    <row r="72" spans="1:6" ht="15.75" thickBot="1" x14ac:dyDescent="0.3">
      <c r="A72" s="6" t="s">
        <v>68</v>
      </c>
      <c r="B72" s="4">
        <v>9</v>
      </c>
      <c r="C72" s="19">
        <v>64026</v>
      </c>
      <c r="D72" s="19">
        <v>97581</v>
      </c>
      <c r="E72" s="11">
        <f>SUM(C67:C70)-C72</f>
        <v>0</v>
      </c>
      <c r="F72" s="11">
        <f>SUM(D67:D70)-D72</f>
        <v>0</v>
      </c>
    </row>
    <row r="73" spans="1:6" ht="15.75" thickTop="1" x14ac:dyDescent="0.25">
      <c r="A73" s="6"/>
      <c r="B73" s="4"/>
      <c r="C73" s="18"/>
      <c r="D73" s="18"/>
    </row>
    <row r="74" spans="1:6" x14ac:dyDescent="0.25">
      <c r="A74" s="6" t="s">
        <v>69</v>
      </c>
      <c r="B74" s="4"/>
      <c r="C74" s="18"/>
      <c r="D74" s="18"/>
    </row>
    <row r="75" spans="1:6" ht="21" x14ac:dyDescent="0.25">
      <c r="A75" s="9" t="s">
        <v>151</v>
      </c>
      <c r="B75" s="4"/>
      <c r="C75" s="15">
        <v>266</v>
      </c>
      <c r="D75" s="15">
        <v>7902</v>
      </c>
    </row>
    <row r="76" spans="1:6" x14ac:dyDescent="0.25">
      <c r="A76" s="9" t="s">
        <v>152</v>
      </c>
      <c r="B76" s="4"/>
      <c r="C76" s="15">
        <v>5879</v>
      </c>
      <c r="D76" s="15">
        <v>7673</v>
      </c>
    </row>
    <row r="77" spans="1:6" x14ac:dyDescent="0.25">
      <c r="A77" s="9" t="s">
        <v>153</v>
      </c>
      <c r="B77" s="4"/>
      <c r="C77" s="15">
        <v>283</v>
      </c>
      <c r="D77" s="15">
        <v>56</v>
      </c>
    </row>
  </sheetData>
  <mergeCells count="4">
    <mergeCell ref="A5:A6"/>
    <mergeCell ref="B5:B6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S35"/>
  <sheetViews>
    <sheetView tabSelected="1" topLeftCell="A7" zoomScaleNormal="100" zoomScaleSheetLayoutView="50" workbookViewId="0">
      <selection activeCell="M35" sqref="M35"/>
    </sheetView>
  </sheetViews>
  <sheetFormatPr defaultRowHeight="15" x14ac:dyDescent="0.25"/>
  <cols>
    <col min="1" max="1" width="52.42578125" customWidth="1"/>
    <col min="2" max="9" width="12.7109375" style="11" customWidth="1"/>
    <col min="10" max="16" width="9.28515625" style="11" customWidth="1"/>
    <col min="17" max="19" width="9.140625" style="11"/>
  </cols>
  <sheetData>
    <row r="1" spans="1:11" x14ac:dyDescent="0.25">
      <c r="A1" s="1" t="s">
        <v>88</v>
      </c>
    </row>
    <row r="2" spans="1:11" x14ac:dyDescent="0.25">
      <c r="A2" s="1" t="s">
        <v>89</v>
      </c>
    </row>
    <row r="3" spans="1:11" x14ac:dyDescent="0.25">
      <c r="A3" s="1" t="s">
        <v>92</v>
      </c>
    </row>
    <row r="4" spans="1:11" x14ac:dyDescent="0.25">
      <c r="A4" s="1" t="s">
        <v>100</v>
      </c>
    </row>
    <row r="7" spans="1:11" ht="42.75" thickBot="1" x14ac:dyDescent="0.3">
      <c r="A7" s="34"/>
      <c r="B7" s="36" t="s">
        <v>20</v>
      </c>
      <c r="C7" s="36" t="s">
        <v>156</v>
      </c>
      <c r="D7" s="36" t="s">
        <v>157</v>
      </c>
      <c r="E7" s="36" t="s">
        <v>22</v>
      </c>
      <c r="F7" s="36" t="s">
        <v>158</v>
      </c>
      <c r="G7" s="36" t="s">
        <v>159</v>
      </c>
      <c r="H7" s="36" t="s">
        <v>160</v>
      </c>
      <c r="I7" s="36" t="s">
        <v>24</v>
      </c>
    </row>
    <row r="8" spans="1:11" x14ac:dyDescent="0.25">
      <c r="A8" s="35"/>
      <c r="B8" s="37"/>
      <c r="C8" s="37"/>
      <c r="D8" s="37"/>
      <c r="E8" s="37"/>
      <c r="F8" s="37"/>
      <c r="G8" s="37"/>
      <c r="H8" s="37"/>
      <c r="I8" s="37"/>
    </row>
    <row r="9" spans="1:11" x14ac:dyDescent="0.25">
      <c r="A9" s="34" t="s">
        <v>161</v>
      </c>
      <c r="B9" s="37">
        <v>993460</v>
      </c>
      <c r="C9" s="37"/>
      <c r="D9" s="37">
        <v>-39074</v>
      </c>
      <c r="E9" s="37">
        <v>4110</v>
      </c>
      <c r="F9" s="37">
        <v>198502</v>
      </c>
      <c r="G9" s="37">
        <v>1156998</v>
      </c>
      <c r="H9" s="37">
        <v>11035</v>
      </c>
      <c r="I9" s="37">
        <v>1168033</v>
      </c>
      <c r="J9" s="11">
        <f>SUM(B9:F9)-G9</f>
        <v>0</v>
      </c>
      <c r="K9" s="11">
        <f>SUM(G9:H9)-I9</f>
        <v>0</v>
      </c>
    </row>
    <row r="10" spans="1:11" x14ac:dyDescent="0.25">
      <c r="A10" s="35" t="s">
        <v>162</v>
      </c>
      <c r="B10" s="37"/>
      <c r="C10" s="37"/>
      <c r="D10" s="37"/>
      <c r="E10" s="37"/>
      <c r="F10" s="37">
        <v>-30358</v>
      </c>
      <c r="G10" s="37">
        <v>-30358</v>
      </c>
      <c r="H10" s="37">
        <v>876</v>
      </c>
      <c r="I10" s="37">
        <v>-29482</v>
      </c>
      <c r="J10" s="11">
        <f t="shared" ref="J10:J29" si="0">SUM(B10:F10)-G10</f>
        <v>0</v>
      </c>
      <c r="K10" s="11">
        <f t="shared" ref="K10:K29" si="1">SUM(G10:H10)-I10</f>
        <v>0</v>
      </c>
    </row>
    <row r="11" spans="1:11" ht="15.75" thickBot="1" x14ac:dyDescent="0.3">
      <c r="A11" s="35" t="s">
        <v>163</v>
      </c>
      <c r="B11" s="38"/>
      <c r="C11" s="38"/>
      <c r="D11" s="38">
        <v>-6569</v>
      </c>
      <c r="E11" s="38">
        <v>880</v>
      </c>
      <c r="F11" s="38"/>
      <c r="G11" s="38">
        <v>-5689</v>
      </c>
      <c r="H11" s="38"/>
      <c r="I11" s="38">
        <v>-5689</v>
      </c>
      <c r="J11" s="11">
        <f t="shared" si="0"/>
        <v>0</v>
      </c>
      <c r="K11" s="11">
        <f t="shared" si="1"/>
        <v>0</v>
      </c>
    </row>
    <row r="12" spans="1:11" x14ac:dyDescent="0.25">
      <c r="A12" s="35" t="s">
        <v>164</v>
      </c>
      <c r="B12" s="37"/>
      <c r="C12" s="37"/>
      <c r="D12" s="37">
        <v>-6569</v>
      </c>
      <c r="E12" s="37">
        <v>880</v>
      </c>
      <c r="F12" s="37">
        <v>-30358</v>
      </c>
      <c r="G12" s="37">
        <v>-36047</v>
      </c>
      <c r="H12" s="37">
        <v>876</v>
      </c>
      <c r="I12" s="37">
        <v>-35171</v>
      </c>
      <c r="J12" s="11">
        <f t="shared" si="0"/>
        <v>0</v>
      </c>
      <c r="K12" s="11">
        <f t="shared" si="1"/>
        <v>0</v>
      </c>
    </row>
    <row r="13" spans="1:11" x14ac:dyDescent="0.25">
      <c r="A13" s="35" t="s">
        <v>165</v>
      </c>
      <c r="B13" s="37">
        <v>50000</v>
      </c>
      <c r="C13" s="37"/>
      <c r="D13" s="37"/>
      <c r="E13" s="37"/>
      <c r="F13" s="37"/>
      <c r="G13" s="37">
        <v>50000</v>
      </c>
      <c r="H13" s="37"/>
      <c r="I13" s="37">
        <v>50000</v>
      </c>
      <c r="J13" s="11">
        <f t="shared" si="0"/>
        <v>0</v>
      </c>
      <c r="K13" s="11">
        <f t="shared" si="1"/>
        <v>0</v>
      </c>
    </row>
    <row r="14" spans="1:11" x14ac:dyDescent="0.25">
      <c r="A14" s="35" t="s">
        <v>166</v>
      </c>
      <c r="B14" s="37"/>
      <c r="C14" s="37"/>
      <c r="D14" s="37"/>
      <c r="E14" s="37"/>
      <c r="F14" s="37"/>
      <c r="G14" s="37"/>
      <c r="H14" s="37">
        <v>-18</v>
      </c>
      <c r="I14" s="37">
        <v>-18</v>
      </c>
      <c r="J14" s="11">
        <f t="shared" si="0"/>
        <v>0</v>
      </c>
      <c r="K14" s="11">
        <f t="shared" si="1"/>
        <v>0</v>
      </c>
    </row>
    <row r="15" spans="1:11" x14ac:dyDescent="0.25">
      <c r="A15" s="35" t="s">
        <v>167</v>
      </c>
      <c r="B15" s="37"/>
      <c r="C15" s="37"/>
      <c r="D15" s="37"/>
      <c r="E15" s="37"/>
      <c r="F15" s="37">
        <v>-5733</v>
      </c>
      <c r="G15" s="37">
        <v>-5733</v>
      </c>
      <c r="H15" s="37"/>
      <c r="I15" s="37">
        <v>-5733</v>
      </c>
      <c r="J15" s="11">
        <f t="shared" si="0"/>
        <v>0</v>
      </c>
      <c r="K15" s="11">
        <f t="shared" si="1"/>
        <v>0</v>
      </c>
    </row>
    <row r="16" spans="1:11" ht="21" x14ac:dyDescent="0.25">
      <c r="A16" s="35" t="s">
        <v>168</v>
      </c>
      <c r="B16" s="37"/>
      <c r="C16" s="37"/>
      <c r="D16" s="37"/>
      <c r="E16" s="37"/>
      <c r="F16" s="37">
        <v>7547</v>
      </c>
      <c r="G16" s="37">
        <v>7547</v>
      </c>
      <c r="H16" s="37">
        <v>16516</v>
      </c>
      <c r="I16" s="37">
        <v>24063</v>
      </c>
      <c r="J16" s="11">
        <f t="shared" si="0"/>
        <v>0</v>
      </c>
      <c r="K16" s="11">
        <f t="shared" si="1"/>
        <v>0</v>
      </c>
    </row>
    <row r="17" spans="1:11" ht="15.75" thickBot="1" x14ac:dyDescent="0.3">
      <c r="A17" s="35" t="s">
        <v>169</v>
      </c>
      <c r="B17" s="38"/>
      <c r="C17" s="38"/>
      <c r="D17" s="38"/>
      <c r="E17" s="38">
        <v>-108</v>
      </c>
      <c r="F17" s="38"/>
      <c r="G17" s="38">
        <v>-108</v>
      </c>
      <c r="H17" s="38">
        <v>-9</v>
      </c>
      <c r="I17" s="38">
        <v>-117</v>
      </c>
      <c r="J17" s="11">
        <f t="shared" si="0"/>
        <v>0</v>
      </c>
      <c r="K17" s="11">
        <f t="shared" si="1"/>
        <v>0</v>
      </c>
    </row>
    <row r="18" spans="1:11" ht="15.75" thickBot="1" x14ac:dyDescent="0.3">
      <c r="A18" s="34" t="s">
        <v>170</v>
      </c>
      <c r="B18" s="39">
        <v>1043460</v>
      </c>
      <c r="C18" s="39"/>
      <c r="D18" s="39">
        <v>-45643</v>
      </c>
      <c r="E18" s="39">
        <v>4882</v>
      </c>
      <c r="F18" s="39">
        <v>169958</v>
      </c>
      <c r="G18" s="39">
        <v>1172657</v>
      </c>
      <c r="H18" s="39">
        <v>28400</v>
      </c>
      <c r="I18" s="39">
        <v>1201057</v>
      </c>
      <c r="J18" s="11">
        <f t="shared" si="0"/>
        <v>0</v>
      </c>
      <c r="K18" s="11">
        <f t="shared" si="1"/>
        <v>0</v>
      </c>
    </row>
    <row r="19" spans="1:11" ht="15.75" thickTop="1" x14ac:dyDescent="0.25">
      <c r="A19" s="35"/>
      <c r="B19" s="37"/>
      <c r="C19" s="37"/>
      <c r="D19" s="37"/>
      <c r="E19" s="37"/>
      <c r="F19" s="37"/>
      <c r="G19" s="37"/>
      <c r="H19" s="37"/>
      <c r="I19" s="37"/>
      <c r="J19" s="11">
        <f t="shared" si="0"/>
        <v>0</v>
      </c>
      <c r="K19" s="11">
        <f t="shared" si="1"/>
        <v>0</v>
      </c>
    </row>
    <row r="20" spans="1:11" x14ac:dyDescent="0.25">
      <c r="A20" s="34" t="s">
        <v>171</v>
      </c>
      <c r="B20" s="37">
        <v>1062635</v>
      </c>
      <c r="C20" s="37"/>
      <c r="D20" s="37">
        <v>-42553</v>
      </c>
      <c r="E20" s="37">
        <v>4843</v>
      </c>
      <c r="F20" s="37">
        <v>206749</v>
      </c>
      <c r="G20" s="37">
        <v>1231674</v>
      </c>
      <c r="H20" s="37">
        <v>26955</v>
      </c>
      <c r="I20" s="37">
        <v>1258629</v>
      </c>
      <c r="J20" s="11">
        <f t="shared" si="0"/>
        <v>0</v>
      </c>
      <c r="K20" s="11">
        <f t="shared" si="1"/>
        <v>0</v>
      </c>
    </row>
    <row r="21" spans="1:11" ht="21.75" thickBot="1" x14ac:dyDescent="0.3">
      <c r="A21" s="35" t="s">
        <v>172</v>
      </c>
      <c r="B21" s="38"/>
      <c r="C21" s="38"/>
      <c r="D21" s="38"/>
      <c r="E21" s="38"/>
      <c r="F21" s="38">
        <v>-8962</v>
      </c>
      <c r="G21" s="38">
        <v>-8962</v>
      </c>
      <c r="H21" s="38">
        <v>-131</v>
      </c>
      <c r="I21" s="38">
        <v>-9093</v>
      </c>
      <c r="J21" s="11">
        <f t="shared" si="0"/>
        <v>0</v>
      </c>
      <c r="K21" s="11">
        <f t="shared" si="1"/>
        <v>0</v>
      </c>
    </row>
    <row r="22" spans="1:11" x14ac:dyDescent="0.25">
      <c r="A22" s="34" t="s">
        <v>173</v>
      </c>
      <c r="B22" s="40">
        <v>1062635</v>
      </c>
      <c r="C22" s="40"/>
      <c r="D22" s="40">
        <v>-42553</v>
      </c>
      <c r="E22" s="40">
        <v>4843</v>
      </c>
      <c r="F22" s="40">
        <v>197787</v>
      </c>
      <c r="G22" s="40">
        <v>1222712</v>
      </c>
      <c r="H22" s="40">
        <v>26824</v>
      </c>
      <c r="I22" s="40">
        <v>1249536</v>
      </c>
      <c r="J22" s="11">
        <f t="shared" si="0"/>
        <v>0</v>
      </c>
      <c r="K22" s="11">
        <f t="shared" si="1"/>
        <v>0</v>
      </c>
    </row>
    <row r="23" spans="1:11" x14ac:dyDescent="0.25">
      <c r="A23" s="35" t="s">
        <v>162</v>
      </c>
      <c r="B23" s="37"/>
      <c r="C23" s="37"/>
      <c r="D23" s="37"/>
      <c r="E23" s="37"/>
      <c r="F23" s="37">
        <v>-16504</v>
      </c>
      <c r="G23" s="37">
        <v>-16504</v>
      </c>
      <c r="H23" s="37">
        <v>935</v>
      </c>
      <c r="I23" s="37">
        <v>-15569</v>
      </c>
      <c r="J23" s="11">
        <f t="shared" si="0"/>
        <v>0</v>
      </c>
      <c r="K23" s="11">
        <f t="shared" si="1"/>
        <v>0</v>
      </c>
    </row>
    <row r="24" spans="1:11" ht="15.75" thickBot="1" x14ac:dyDescent="0.3">
      <c r="A24" s="35" t="s">
        <v>163</v>
      </c>
      <c r="B24" s="38"/>
      <c r="C24" s="38"/>
      <c r="D24" s="38">
        <v>-8985</v>
      </c>
      <c r="E24" s="38">
        <v>455</v>
      </c>
      <c r="F24" s="38"/>
      <c r="G24" s="38">
        <v>-8530</v>
      </c>
      <c r="H24" s="38"/>
      <c r="I24" s="38">
        <v>-8530</v>
      </c>
      <c r="J24" s="11">
        <f t="shared" si="0"/>
        <v>0</v>
      </c>
      <c r="K24" s="11">
        <f t="shared" si="1"/>
        <v>0</v>
      </c>
    </row>
    <row r="25" spans="1:11" x14ac:dyDescent="0.25">
      <c r="A25" s="35" t="s">
        <v>164</v>
      </c>
      <c r="B25" s="37"/>
      <c r="C25" s="37"/>
      <c r="D25" s="37">
        <v>-8985</v>
      </c>
      <c r="E25" s="37">
        <v>455</v>
      </c>
      <c r="F25" s="37">
        <v>-16504</v>
      </c>
      <c r="G25" s="37">
        <v>-25034</v>
      </c>
      <c r="H25" s="37">
        <v>935</v>
      </c>
      <c r="I25" s="37">
        <v>-24099</v>
      </c>
      <c r="J25" s="11">
        <f t="shared" si="0"/>
        <v>0</v>
      </c>
      <c r="K25" s="11">
        <f t="shared" si="1"/>
        <v>0</v>
      </c>
    </row>
    <row r="26" spans="1:11" x14ac:dyDescent="0.25">
      <c r="A26" s="35" t="s">
        <v>166</v>
      </c>
      <c r="B26" s="37"/>
      <c r="C26" s="37"/>
      <c r="D26" s="37"/>
      <c r="E26" s="37"/>
      <c r="F26" s="37">
        <v>-1710</v>
      </c>
      <c r="G26" s="37">
        <v>-1710</v>
      </c>
      <c r="H26" s="37">
        <v>-1175</v>
      </c>
      <c r="I26" s="37">
        <v>-2885</v>
      </c>
      <c r="J26" s="11">
        <f t="shared" si="0"/>
        <v>0</v>
      </c>
      <c r="K26" s="11">
        <f t="shared" si="1"/>
        <v>0</v>
      </c>
    </row>
    <row r="27" spans="1:11" x14ac:dyDescent="0.25">
      <c r="A27" s="35" t="s">
        <v>174</v>
      </c>
      <c r="B27" s="37"/>
      <c r="C27" s="37"/>
      <c r="D27" s="37"/>
      <c r="E27" s="37"/>
      <c r="F27" s="37"/>
      <c r="G27" s="37"/>
      <c r="H27" s="37">
        <v>-348</v>
      </c>
      <c r="I27" s="37">
        <v>-348</v>
      </c>
      <c r="J27" s="11">
        <f t="shared" si="0"/>
        <v>0</v>
      </c>
      <c r="K27" s="11">
        <f t="shared" si="1"/>
        <v>0</v>
      </c>
    </row>
    <row r="28" spans="1:11" ht="15.75" thickBot="1" x14ac:dyDescent="0.3">
      <c r="A28" s="35" t="s">
        <v>167</v>
      </c>
      <c r="B28" s="38"/>
      <c r="C28" s="38"/>
      <c r="D28" s="38"/>
      <c r="E28" s="38"/>
      <c r="F28" s="38">
        <v>-1</v>
      </c>
      <c r="G28" s="38">
        <v>-1</v>
      </c>
      <c r="H28" s="38"/>
      <c r="I28" s="38">
        <v>-1</v>
      </c>
      <c r="J28" s="11">
        <f t="shared" si="0"/>
        <v>0</v>
      </c>
      <c r="K28" s="11">
        <f t="shared" si="1"/>
        <v>0</v>
      </c>
    </row>
    <row r="29" spans="1:11" ht="15.75" thickBot="1" x14ac:dyDescent="0.3">
      <c r="A29" s="34" t="s">
        <v>175</v>
      </c>
      <c r="B29" s="39">
        <v>1062635</v>
      </c>
      <c r="C29" s="39"/>
      <c r="D29" s="39">
        <v>-51538</v>
      </c>
      <c r="E29" s="39">
        <v>5298</v>
      </c>
      <c r="F29" s="39">
        <v>179572</v>
      </c>
      <c r="G29" s="39">
        <v>1195967</v>
      </c>
      <c r="H29" s="39">
        <v>26236</v>
      </c>
      <c r="I29" s="39">
        <v>1222203</v>
      </c>
      <c r="J29" s="11">
        <f t="shared" si="0"/>
        <v>0</v>
      </c>
      <c r="K29" s="11">
        <f t="shared" si="1"/>
        <v>0</v>
      </c>
    </row>
    <row r="30" spans="1:11" ht="15.75" thickTop="1" x14ac:dyDescent="0.25"/>
    <row r="31" spans="1:11" x14ac:dyDescent="0.25">
      <c r="B31" s="11">
        <f>SUM(B10:B11)-B12</f>
        <v>0</v>
      </c>
      <c r="C31" s="11">
        <f t="shared" ref="C31:I31" si="2">SUM(C10:C11)-C12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1">
        <f t="shared" si="2"/>
        <v>0</v>
      </c>
    </row>
    <row r="32" spans="1:11" x14ac:dyDescent="0.25">
      <c r="B32" s="11">
        <f>B9+B12+B13+B14+B15+B16+B17-B18</f>
        <v>0</v>
      </c>
      <c r="C32" s="11">
        <f t="shared" ref="C32:I32" si="3">C9+C12+C13+C14+C15+C16+C17-C18</f>
        <v>0</v>
      </c>
      <c r="D32" s="11">
        <f t="shared" si="3"/>
        <v>0</v>
      </c>
      <c r="E32" s="11">
        <f t="shared" si="3"/>
        <v>0</v>
      </c>
      <c r="F32" s="11">
        <f t="shared" si="3"/>
        <v>0</v>
      </c>
      <c r="G32" s="11">
        <f t="shared" si="3"/>
        <v>0</v>
      </c>
      <c r="H32" s="11">
        <f t="shared" si="3"/>
        <v>0</v>
      </c>
      <c r="I32" s="11">
        <f t="shared" si="3"/>
        <v>0</v>
      </c>
    </row>
    <row r="33" spans="2:9" x14ac:dyDescent="0.25">
      <c r="B33" s="11">
        <f>SUM(B20:B21)-B22</f>
        <v>0</v>
      </c>
      <c r="C33" s="11">
        <f t="shared" ref="C33:I33" si="4">SUM(C20:C21)-C22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  <c r="I33" s="11">
        <f t="shared" si="4"/>
        <v>0</v>
      </c>
    </row>
    <row r="34" spans="2:9" x14ac:dyDescent="0.25">
      <c r="B34" s="11">
        <f>SUM(B23:B24)-B25</f>
        <v>0</v>
      </c>
      <c r="C34" s="11">
        <f t="shared" ref="C34:I34" si="5">SUM(C23:C24)-C25</f>
        <v>0</v>
      </c>
      <c r="D34" s="11">
        <f t="shared" si="5"/>
        <v>0</v>
      </c>
      <c r="E34" s="11">
        <f t="shared" si="5"/>
        <v>0</v>
      </c>
      <c r="F34" s="11">
        <f t="shared" si="5"/>
        <v>0</v>
      </c>
      <c r="G34" s="11">
        <f t="shared" si="5"/>
        <v>0</v>
      </c>
      <c r="H34" s="11">
        <f t="shared" si="5"/>
        <v>0</v>
      </c>
      <c r="I34" s="11">
        <f t="shared" si="5"/>
        <v>0</v>
      </c>
    </row>
    <row r="35" spans="2:9" x14ac:dyDescent="0.25">
      <c r="B35" s="11">
        <f>B22+B25+B26+B27+B28-B29</f>
        <v>0</v>
      </c>
      <c r="C35" s="11">
        <f t="shared" ref="C35:J35" si="6">C22+C25+C26+C27+C28-C29</f>
        <v>0</v>
      </c>
      <c r="D35" s="11">
        <f t="shared" si="6"/>
        <v>0</v>
      </c>
      <c r="E35" s="11">
        <f t="shared" si="6"/>
        <v>0</v>
      </c>
      <c r="F35" s="11">
        <f t="shared" si="6"/>
        <v>0</v>
      </c>
      <c r="G35" s="11">
        <f t="shared" si="6"/>
        <v>0</v>
      </c>
      <c r="H35" s="11">
        <f t="shared" si="6"/>
        <v>0</v>
      </c>
      <c r="I35" s="11">
        <f t="shared" si="6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1-форма</vt:lpstr>
      <vt:lpstr>2-форма</vt:lpstr>
      <vt:lpstr>3-форма</vt:lpstr>
      <vt:lpstr>4-форма</vt:lpstr>
      <vt:lpstr>'3-форма'!Область_печати</vt:lpstr>
      <vt:lpstr>'4-форма'!Область_печати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Лейла Ч Рыскулова</dc:creator>
  <cp:lastModifiedBy>Лейла Ч Рыскулова</cp:lastModifiedBy>
  <cp:lastPrinted>2018-12-12T09:10:22Z</cp:lastPrinted>
  <dcterms:created xsi:type="dcterms:W3CDTF">2017-05-29T11:05:00Z</dcterms:created>
  <dcterms:modified xsi:type="dcterms:W3CDTF">2018-12-12T10:06:04Z</dcterms:modified>
</cp:coreProperties>
</file>