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8635" windowHeight="12270" activeTab="1"/>
  </bookViews>
  <sheets>
    <sheet name="ф.1" sheetId="1" r:id="rId1"/>
    <sheet name="ф.2" sheetId="2" r:id="rId2"/>
    <sheet name="ф.3" sheetId="4" r:id="rId3"/>
    <sheet name="ф.4" sheetId="5" r:id="rId4"/>
  </sheets>
  <externalReferences>
    <externalReference r:id="rId5"/>
    <externalReference r:id="rId6"/>
  </externalReferences>
  <definedNames>
    <definedName name="CashFlows" localSheetId="2">ф.3!$A$15</definedName>
    <definedName name="_xlnm.Print_Area" localSheetId="0">ф.1!$A$1:$C$74</definedName>
    <definedName name="_xlnm.Print_Area" localSheetId="1">ф.2!$A$1:$E$127</definedName>
  </definedNames>
  <calcPr calcId="145621"/>
</workbook>
</file>

<file path=xl/calcChain.xml><?xml version="1.0" encoding="utf-8"?>
<calcChain xmlns="http://schemas.openxmlformats.org/spreadsheetml/2006/main">
  <c r="C26" i="4" l="1"/>
  <c r="I47" i="5" l="1"/>
  <c r="C105" i="2"/>
  <c r="C81" i="2"/>
  <c r="C74" i="2"/>
  <c r="B46" i="5" l="1"/>
  <c r="B55" i="5"/>
  <c r="G31" i="5" l="1"/>
  <c r="A5" i="5"/>
  <c r="A4" i="5"/>
  <c r="A3" i="5"/>
  <c r="A2" i="5"/>
  <c r="A1" i="5"/>
  <c r="A5" i="4"/>
  <c r="A4" i="4"/>
  <c r="A3" i="4"/>
  <c r="A2" i="4"/>
  <c r="A1" i="4"/>
  <c r="A5" i="2"/>
  <c r="A4" i="2"/>
  <c r="A3" i="2"/>
  <c r="A2" i="2"/>
  <c r="A1" i="2"/>
  <c r="A5" i="1"/>
  <c r="A4" i="1"/>
  <c r="A3" i="1"/>
  <c r="A2" i="1"/>
  <c r="A1" i="1"/>
  <c r="B45" i="1" l="1"/>
  <c r="B41" i="4" l="1"/>
  <c r="B98" i="2" l="1"/>
  <c r="B100" i="2" s="1"/>
  <c r="J40" i="5"/>
  <c r="L40" i="5" s="1"/>
  <c r="J39" i="5"/>
  <c r="L39" i="5" s="1"/>
  <c r="K49" i="5"/>
  <c r="I49" i="5"/>
  <c r="H49" i="5"/>
  <c r="G49" i="5"/>
  <c r="F49" i="5"/>
  <c r="E49" i="5"/>
  <c r="D49" i="5"/>
  <c r="C49" i="5"/>
  <c r="B49" i="5"/>
  <c r="I50" i="5"/>
  <c r="J47" i="5" l="1"/>
  <c r="J53" i="5"/>
  <c r="L53" i="5" s="1"/>
  <c r="C98" i="2"/>
  <c r="C100" i="2" s="1"/>
  <c r="C64" i="2"/>
  <c r="L47" i="5" l="1"/>
  <c r="J34" i="5" l="1"/>
  <c r="I29" i="5"/>
  <c r="H29" i="5"/>
  <c r="G29" i="5"/>
  <c r="F29" i="5"/>
  <c r="E29" i="5"/>
  <c r="D29" i="5"/>
  <c r="C29" i="5"/>
  <c r="B29" i="5"/>
  <c r="J28" i="5"/>
  <c r="L28" i="5" s="1"/>
  <c r="J26" i="5"/>
  <c r="L26" i="5" s="1"/>
  <c r="I30" i="5"/>
  <c r="C52" i="5" l="1"/>
  <c r="K29" i="5"/>
  <c r="I51" i="5"/>
  <c r="J51" i="5" s="1"/>
  <c r="L51" i="5" s="1"/>
  <c r="J50" i="5"/>
  <c r="L50" i="5" s="1"/>
  <c r="J48" i="5"/>
  <c r="J46" i="5"/>
  <c r="L46" i="5" s="1"/>
  <c r="J45" i="5"/>
  <c r="K41" i="5"/>
  <c r="K42" i="5" s="1"/>
  <c r="K43" i="5" s="1"/>
  <c r="I41" i="5"/>
  <c r="I42" i="5" s="1"/>
  <c r="H41" i="5"/>
  <c r="H42" i="5" s="1"/>
  <c r="H43" i="5" s="1"/>
  <c r="G41" i="5"/>
  <c r="G42" i="5" s="1"/>
  <c r="G43" i="5" s="1"/>
  <c r="F41" i="5"/>
  <c r="F42" i="5" s="1"/>
  <c r="F43" i="5" s="1"/>
  <c r="F52" i="5" s="1"/>
  <c r="D41" i="5"/>
  <c r="D42" i="5" s="1"/>
  <c r="D43" i="5" s="1"/>
  <c r="C41" i="5"/>
  <c r="B41" i="5"/>
  <c r="E41" i="5"/>
  <c r="E42" i="5" s="1"/>
  <c r="E43" i="5" s="1"/>
  <c r="J36" i="5"/>
  <c r="L36" i="5" s="1"/>
  <c r="I31" i="5"/>
  <c r="J31" i="5" s="1"/>
  <c r="L31" i="5" s="1"/>
  <c r="J30" i="5"/>
  <c r="L30" i="5" s="1"/>
  <c r="D32" i="5"/>
  <c r="C32" i="5"/>
  <c r="J27" i="5"/>
  <c r="J29" i="5" s="1"/>
  <c r="K22" i="5"/>
  <c r="K23" i="5" s="1"/>
  <c r="K24" i="5" s="1"/>
  <c r="I22" i="5"/>
  <c r="I23" i="5" s="1"/>
  <c r="I24" i="5" s="1"/>
  <c r="H22" i="5"/>
  <c r="H23" i="5" s="1"/>
  <c r="H24" i="5" s="1"/>
  <c r="G22" i="5"/>
  <c r="G23" i="5" s="1"/>
  <c r="G24" i="5" s="1"/>
  <c r="F22" i="5"/>
  <c r="F23" i="5" s="1"/>
  <c r="F24" i="5" s="1"/>
  <c r="E22" i="5"/>
  <c r="E23" i="5" s="1"/>
  <c r="E24" i="5" s="1"/>
  <c r="J21" i="5"/>
  <c r="L21" i="5" s="1"/>
  <c r="J20" i="5"/>
  <c r="J19" i="5"/>
  <c r="L19" i="5" s="1"/>
  <c r="J16" i="5"/>
  <c r="L16" i="5" s="1"/>
  <c r="J14" i="5"/>
  <c r="C54" i="5" l="1"/>
  <c r="C56" i="5"/>
  <c r="F54" i="5"/>
  <c r="F56" i="5"/>
  <c r="L48" i="5"/>
  <c r="J49" i="5"/>
  <c r="K52" i="5"/>
  <c r="L27" i="5"/>
  <c r="L29" i="5"/>
  <c r="E32" i="5"/>
  <c r="E52" i="5"/>
  <c r="D52" i="5"/>
  <c r="I43" i="5"/>
  <c r="I52" i="5" s="1"/>
  <c r="I32" i="5"/>
  <c r="B32" i="5"/>
  <c r="F32" i="5"/>
  <c r="K32" i="5"/>
  <c r="J22" i="5"/>
  <c r="L22" i="5" s="1"/>
  <c r="L23" i="5" s="1"/>
  <c r="L24" i="5" s="1"/>
  <c r="G32" i="5"/>
  <c r="G52" i="5"/>
  <c r="H32" i="5"/>
  <c r="H52" i="5"/>
  <c r="L14" i="5"/>
  <c r="L20" i="5"/>
  <c r="L45" i="5"/>
  <c r="K54" i="5" l="1"/>
  <c r="K56" i="5"/>
  <c r="H54" i="5"/>
  <c r="H56" i="5"/>
  <c r="G54" i="5"/>
  <c r="G56" i="5"/>
  <c r="D54" i="5"/>
  <c r="D56" i="5"/>
  <c r="E54" i="5"/>
  <c r="E56" i="5"/>
  <c r="I54" i="5"/>
  <c r="I56" i="5"/>
  <c r="L49" i="5"/>
  <c r="B52" i="5"/>
  <c r="J23" i="5"/>
  <c r="J24" i="5" s="1"/>
  <c r="J32" i="5" s="1"/>
  <c r="L34" i="5"/>
  <c r="L41" i="5"/>
  <c r="L42" i="5" s="1"/>
  <c r="L43" i="5" s="1"/>
  <c r="J41" i="5"/>
  <c r="J42" i="5" s="1"/>
  <c r="J43" i="5" s="1"/>
  <c r="J52" i="5" s="1"/>
  <c r="L32" i="5"/>
  <c r="J54" i="5" l="1"/>
  <c r="J56" i="5"/>
  <c r="B54" i="5"/>
  <c r="B56" i="5"/>
  <c r="L52" i="5"/>
  <c r="L54" i="5" l="1"/>
  <c r="L56" i="5"/>
  <c r="C62" i="4"/>
  <c r="B62" i="4"/>
  <c r="C53" i="4"/>
  <c r="B53" i="4"/>
  <c r="C41" i="4"/>
  <c r="C43" i="4" s="1"/>
  <c r="B43" i="4"/>
  <c r="C64" i="4" l="1"/>
  <c r="C67" i="4" s="1"/>
  <c r="B64" i="4"/>
  <c r="B67" i="4" s="1"/>
  <c r="B118" i="2"/>
  <c r="A118" i="2"/>
  <c r="C58" i="5" l="1"/>
  <c r="B77" i="4"/>
  <c r="A58" i="5"/>
  <c r="A77" i="4"/>
  <c r="C70" i="4"/>
  <c r="C72" i="4"/>
  <c r="B70" i="4"/>
  <c r="B72" i="4"/>
  <c r="C84" i="2"/>
  <c r="C101" i="2" s="1"/>
  <c r="C104" i="2" s="1"/>
  <c r="C107" i="2" s="1"/>
  <c r="C72" i="2"/>
  <c r="B72" i="2"/>
  <c r="C44" i="2"/>
  <c r="C50" i="2" s="1"/>
  <c r="B44" i="2"/>
  <c r="B50" i="2" s="1"/>
  <c r="C32" i="2"/>
  <c r="C38" i="2" s="1"/>
  <c r="B32" i="2"/>
  <c r="B38" i="2" s="1"/>
  <c r="C26" i="2"/>
  <c r="B26" i="2"/>
  <c r="C20" i="2"/>
  <c r="B20" i="2"/>
  <c r="B64" i="2"/>
  <c r="D72" i="2"/>
  <c r="D64" i="2"/>
  <c r="A48" i="2"/>
  <c r="A38" i="2"/>
  <c r="A36" i="2"/>
  <c r="A34" i="2"/>
  <c r="A32" i="2"/>
  <c r="A30" i="2"/>
  <c r="D26" i="2"/>
  <c r="D20" i="2"/>
  <c r="E74" i="2" s="1"/>
  <c r="C54" i="1"/>
  <c r="C56" i="1" s="1"/>
  <c r="C45" i="1"/>
  <c r="C34" i="1"/>
  <c r="C78" i="2" l="1"/>
  <c r="B74" i="2"/>
  <c r="B78" i="2" s="1"/>
  <c r="B81" i="2" s="1"/>
  <c r="B84" i="2" s="1"/>
  <c r="B101" i="2" s="1"/>
  <c r="B104" i="2" s="1"/>
  <c r="B107" i="2" s="1"/>
  <c r="D74" i="2"/>
  <c r="D78" i="2" s="1"/>
  <c r="D107" i="2" s="1"/>
  <c r="E28" i="2"/>
  <c r="B54" i="1"/>
  <c r="B56" i="1" s="1"/>
  <c r="B34" i="1"/>
  <c r="C57" i="1"/>
  <c r="C62" i="1" s="1"/>
  <c r="B57" i="1" l="1"/>
  <c r="B62" i="1" s="1"/>
  <c r="B109" i="2"/>
  <c r="G107" i="2"/>
  <c r="H107" i="2" s="1"/>
</calcChain>
</file>

<file path=xl/sharedStrings.xml><?xml version="1.0" encoding="utf-8"?>
<sst xmlns="http://schemas.openxmlformats.org/spreadsheetml/2006/main" count="255" uniqueCount="193">
  <si>
    <t>ОТЧЕТ О ФИНАНСОВОМ ПОЛОЖЕНИИ</t>
  </si>
  <si>
    <t xml:space="preserve">(консолидированный) </t>
  </si>
  <si>
    <t>АО "Цеснабанк"</t>
  </si>
  <si>
    <t>(с учетом заключительных оборотов)</t>
  </si>
  <si>
    <t>тыс. тенге</t>
  </si>
  <si>
    <t>АКТИВЫ</t>
  </si>
  <si>
    <t xml:space="preserve">Денежные средства и их эквиваленты  </t>
  </si>
  <si>
    <t>Счета и депозиты в банках и прочих финансовых институтах</t>
  </si>
  <si>
    <t>Финансовые инструменты, оцениваемые по справедливой стоимости, изменения которой отражаются в составе прибыли или убытка за период</t>
  </si>
  <si>
    <t>- находящиеся в собственности Группы</t>
  </si>
  <si>
    <t>- обремененные залогом по сделкам “РЕПО”</t>
  </si>
  <si>
    <t>Финансовые активы, имеющиеся в наличии для продажи</t>
  </si>
  <si>
    <t>Кредиты, выданные клиентам</t>
  </si>
  <si>
    <t>Инвестиции, удерживаемые до срока погашения</t>
  </si>
  <si>
    <t>Основные средства и нематериальные активы</t>
  </si>
  <si>
    <t>Инвестиционная собственность</t>
  </si>
  <si>
    <t>Инвестиции в субординированный долг</t>
  </si>
  <si>
    <t xml:space="preserve">Текущий налоговый актив </t>
  </si>
  <si>
    <t xml:space="preserve">Отложенный налоговый актив </t>
  </si>
  <si>
    <t>Прочие активы</t>
  </si>
  <si>
    <t>Итого активов</t>
  </si>
  <si>
    <t>ОБЯЗАТЕЛЬСТВА</t>
  </si>
  <si>
    <t>Счета и депозиты банков и прочих финансовых институтов</t>
  </si>
  <si>
    <t>Текущие счета и депозиты клиентов</t>
  </si>
  <si>
    <t>Субординированный долг</t>
  </si>
  <si>
    <t>Кредиторская задолженность по сделкам "репо"</t>
  </si>
  <si>
    <t>Прочие обязательства</t>
  </si>
  <si>
    <t>Итого обязательств</t>
  </si>
  <si>
    <t>Капитал</t>
  </si>
  <si>
    <t>Акционерный капитал</t>
  </si>
  <si>
    <t>Дополнительный оплаченный капитал</t>
  </si>
  <si>
    <t>Резерв по переоценке земельных участков и зданий</t>
  </si>
  <si>
    <t>Резерв по переоценке финансовых активов, имеющихся в наличии для продажи</t>
  </si>
  <si>
    <t xml:space="preserve">Резерв по общим банковским и страховым рискам </t>
  </si>
  <si>
    <t>Всего капитала, причитающегося акционерам Группы</t>
  </si>
  <si>
    <t>Доля неконтролирующих акционеров</t>
  </si>
  <si>
    <t>Всего капитала</t>
  </si>
  <si>
    <t>*    неаудированный отчет</t>
  </si>
  <si>
    <t>Главный бухгалтер</t>
  </si>
  <si>
    <t>Багаутдинова Н.М.</t>
  </si>
  <si>
    <t xml:space="preserve">      Исполнитель: </t>
  </si>
  <si>
    <r>
      <t xml:space="preserve">    </t>
    </r>
    <r>
      <rPr>
        <sz val="15"/>
        <rFont val="Wingdings"/>
        <charset val="2"/>
      </rPr>
      <t>?</t>
    </r>
    <r>
      <rPr>
        <sz val="10"/>
        <rFont val="Times New Roman"/>
        <family val="1"/>
        <charset val="204"/>
      </rPr>
      <t xml:space="preserve"> Зайченко Н.В.</t>
    </r>
  </si>
  <si>
    <r>
      <t xml:space="preserve">  '</t>
    </r>
    <r>
      <rPr>
        <sz val="7"/>
        <rFont val="Times New Roman"/>
        <family val="1"/>
        <charset val="204"/>
      </rPr>
      <t xml:space="preserve">  </t>
    </r>
    <r>
      <rPr>
        <sz val="8"/>
        <rFont val="Times New Roman"/>
        <family val="1"/>
        <charset val="204"/>
      </rPr>
      <t xml:space="preserve">(7172) </t>
    </r>
    <r>
      <rPr>
        <i/>
        <sz val="8"/>
        <rFont val="Times New Roman"/>
        <family val="1"/>
        <charset val="204"/>
      </rPr>
      <t xml:space="preserve"> 770-793</t>
    </r>
  </si>
  <si>
    <t>Дата подписания: 12.07.2013г.</t>
  </si>
  <si>
    <t>Всего обязательств и капитала</t>
  </si>
  <si>
    <t>Нераспределенная прибыль</t>
  </si>
  <si>
    <t>Отложенное налоговое обязательство</t>
  </si>
  <si>
    <t>Долговые ценные бумаги выпущенные</t>
  </si>
  <si>
    <t>ОТЧЕТ О ПРИБЫЛИ ИЛИ УБЫТКЕ И ПРОЧЕМ СОВОКУПНОМ ДОХОДЕ</t>
  </si>
  <si>
    <t>12 месяцев 2012 г*.</t>
  </si>
  <si>
    <t>Процентные доходы</t>
  </si>
  <si>
    <t>Процентные расходы</t>
  </si>
  <si>
    <t xml:space="preserve">Чистый процентный доход </t>
  </si>
  <si>
    <t>Комиссионные доходы</t>
  </si>
  <si>
    <t>Комиссионные расходы</t>
  </si>
  <si>
    <t>Чистый  комиссионный доход</t>
  </si>
  <si>
    <t xml:space="preserve">Чистый (убыток)/прибыль от операций с финансовыми инструментами, оцениваемыми по справедливой стоимости, изменения которой отражаются в составе прибыли или убытка за период </t>
  </si>
  <si>
    <t>Чистая прибыль от операций с иностранной валютой</t>
  </si>
  <si>
    <t>Чистая прибыль от операций с финансовыми активами, имеющимися в наличии для продажи</t>
  </si>
  <si>
    <t>(Убыток)/доход от инвестиции в ассоциированное предприятие</t>
  </si>
  <si>
    <t>Дивидендный доход</t>
  </si>
  <si>
    <t>Прочие доходы</t>
  </si>
  <si>
    <t>Убытки от обесценения</t>
  </si>
  <si>
    <t>Расходы на персонал</t>
  </si>
  <si>
    <t>Прочие общие административные расходы</t>
  </si>
  <si>
    <t xml:space="preserve">Прочие операционные расходы </t>
  </si>
  <si>
    <t>Прибыль до налогообложения</t>
  </si>
  <si>
    <t>Расход по подоходному налогу</t>
  </si>
  <si>
    <t>Прибыль за период</t>
  </si>
  <si>
    <t>Прибыль, причитающаяся:</t>
  </si>
  <si>
    <t>- акционерам Банка</t>
  </si>
  <si>
    <t>- неконтролирующим акционерам</t>
  </si>
  <si>
    <t>Резерв по переоценке финансовых активов, имеющихся в наличии для продажи:</t>
  </si>
  <si>
    <t xml:space="preserve"> - чистое изменение справедливой стоимости </t>
  </si>
  <si>
    <t xml:space="preserve"> - чистое изменение справедливой стоимости, перенесенное в состав прибыли или убытка</t>
  </si>
  <si>
    <t>Курсовые разницы при пересчете показателей зарубежных предприятий из других валют</t>
  </si>
  <si>
    <t>Всего совокупного дохода, причитающегося:</t>
  </si>
  <si>
    <t>Всего совокупного дохода за период</t>
  </si>
  <si>
    <t>Доля относящаяся к  Банку</t>
  </si>
  <si>
    <t>Неконтролируемая доля</t>
  </si>
  <si>
    <t xml:space="preserve">* неаудированный </t>
  </si>
  <si>
    <t xml:space="preserve"> Жақсыбек Д.Ә. </t>
  </si>
  <si>
    <t xml:space="preserve">        Исполнитель:</t>
  </si>
  <si>
    <t>ДВИЖЕНИЕ ДЕНЕЖНЫХ СРЕДСТВ ОТ ОПЕРАЦИОННОЙ ДЕЯТЕЛЬНОСТИ</t>
  </si>
  <si>
    <t>Чистые поступления по операциям с иностранной валютой</t>
  </si>
  <si>
    <t>Дивиденды полученные</t>
  </si>
  <si>
    <t>Поступления по прочим доходам</t>
  </si>
  <si>
    <t xml:space="preserve">Расходы на персонал и прочие общие и административные расходы </t>
  </si>
  <si>
    <t>(Увеличение) уменьшение операционных активов</t>
  </si>
  <si>
    <t>Увеличение (уменьшение) операционных обязательств</t>
  </si>
  <si>
    <t xml:space="preserve">Текущие счета и депозиты клиентов </t>
  </si>
  <si>
    <t>Кредиторская задолженность по сделкам «репо»</t>
  </si>
  <si>
    <t xml:space="preserve">Прочие обязательства </t>
  </si>
  <si>
    <t>Чистое поступление денежных средств от операционной деятельности до уплаты подоходного налога</t>
  </si>
  <si>
    <t>Подоходный налог уплаченный</t>
  </si>
  <si>
    <t>ДВИЖЕНИЕ ДЕНЕЖНЫХ СРЕДСТВ ОТ ИНВЕСТИЦИОННОЙ ДЕЯТЕЛЬНОСТИ</t>
  </si>
  <si>
    <t xml:space="preserve">Приобретение финансовых активов, имеющихся в наличии для продажи </t>
  </si>
  <si>
    <t>Продажа и погашение финансовых активов, имеющихся в наличии для продажи</t>
  </si>
  <si>
    <t>Приобретения инвестиций, удерживаемых до срока погашения</t>
  </si>
  <si>
    <t>Погашение инвестиций, удерживаемых до срока погашения</t>
  </si>
  <si>
    <t xml:space="preserve">Приобретение основных средств и нематериальных активов </t>
  </si>
  <si>
    <t>Возмещаемый аванс</t>
  </si>
  <si>
    <t>Приобретение доли меньшинства</t>
  </si>
  <si>
    <t>ДВИЖЕНИЕ ДЕНЕЖНЫХ СРЕДСТВ ОТ ФИНАНСОВОЙ ДЕЯТЕЛЬНОСТИ</t>
  </si>
  <si>
    <t>Погашение субординированного долга</t>
  </si>
  <si>
    <t>Погашение долговых ценных бумаг</t>
  </si>
  <si>
    <t>Размещение долговых ценных бумаг выпущенных</t>
  </si>
  <si>
    <t>Поступления от выпуска акционерного капитала</t>
  </si>
  <si>
    <t>Выкуп собственных акций</t>
  </si>
  <si>
    <t>Влияние изменения курсов обмена на денежные средства и их эквиваленты</t>
  </si>
  <si>
    <t>Денежные средства и их эквиваленты на начало года</t>
  </si>
  <si>
    <t>Отчет о движении денежных средств (прямой метод)</t>
  </si>
  <si>
    <t>Выпуск акций</t>
  </si>
  <si>
    <t>* неаудированный</t>
  </si>
  <si>
    <t xml:space="preserve">                                                                     </t>
  </si>
  <si>
    <t>Исполнитель: Зайченко Н.В.</t>
  </si>
  <si>
    <t>тел: 8(7172) 770-793</t>
  </si>
  <si>
    <t>тыс.тенге</t>
  </si>
  <si>
    <r>
      <t>Поступления от продажи основных средств</t>
    </r>
    <r>
      <rPr>
        <sz val="11"/>
        <color theme="1"/>
        <rFont val="Times New Roman"/>
        <family val="1"/>
        <charset val="204"/>
      </rPr>
      <t xml:space="preserve"> </t>
    </r>
  </si>
  <si>
    <t>Текущее налоговое обязательство</t>
  </si>
  <si>
    <t xml:space="preserve">  ОТЧЕТ ОБ ИЗМЕНЕНИЯХ В КАПИТАЛЕ</t>
  </si>
  <si>
    <t>(консолидированный)</t>
  </si>
  <si>
    <t>АО 'ЦЕСНАБАНК'</t>
  </si>
  <si>
    <t>в тысячах тенге</t>
  </si>
  <si>
    <t>Акционерный  капитал</t>
  </si>
  <si>
    <t xml:space="preserve">Резерв по переоценке земельных участков и зданий
 </t>
  </si>
  <si>
    <t xml:space="preserve">Резерв по  переоценке 
финансовых
активов, 
имеющихся в наличии для продажи
</t>
  </si>
  <si>
    <t xml:space="preserve">Накопленный 
 резерв по  переводу в 
 валюту 
представления 
 данных
</t>
  </si>
  <si>
    <t>Резерв по общим банковским и страховым рискам</t>
  </si>
  <si>
    <t>Всего</t>
  </si>
  <si>
    <t>Всего совокупного дохода</t>
  </si>
  <si>
    <t>Прочий совокупный доход</t>
  </si>
  <si>
    <t>Чистое изменение справедливой стоимости финансовых активов, имеющихся в наличии для продажи</t>
  </si>
  <si>
    <t>Курсовые разницы при пересчете показателей иностранных подразделений из других валют</t>
  </si>
  <si>
    <t xml:space="preserve">Операции с собственниками, отраженные непосредственно в составе капитала </t>
  </si>
  <si>
    <t>Собственные акции, выкупленные у акционеров</t>
  </si>
  <si>
    <t>Амортизация фонда переоценки основных средств</t>
  </si>
  <si>
    <t>Перевод в обязательный резерв</t>
  </si>
  <si>
    <t>Остаток по состоянию на 1 января 2013 года*</t>
  </si>
  <si>
    <t>Динамический резер</t>
  </si>
  <si>
    <t>Дивидеды по акциям</t>
  </si>
  <si>
    <t>Остаток по состоянию на 1 января 2014 года*</t>
  </si>
  <si>
    <t>Дебиторская задолженность по сделкам "обратного репо"</t>
  </si>
  <si>
    <t>Динамический резерв</t>
  </si>
  <si>
    <t>Даму</t>
  </si>
  <si>
    <t>ДАМУ</t>
  </si>
  <si>
    <t>Статьи, которые были или могут быть впоследствии реклассифицированы в состав прибыли или убытка:</t>
  </si>
  <si>
    <t>Всего статей, которые были или могут быть впоследствии реклассифицированы в состав прибыли или убытка</t>
  </si>
  <si>
    <t>Всего прочего совокупного дохода</t>
  </si>
  <si>
    <t>Дебиторская задолженность по  сделкам "обратного репо"</t>
  </si>
  <si>
    <t xml:space="preserve"> 31.12.13 г.*</t>
  </si>
  <si>
    <t>Средства Правительства и местных исполнительных органов Республики Казахстан</t>
  </si>
  <si>
    <t>Прочие операционные доходы</t>
  </si>
  <si>
    <t>Статьи, которые были ли могут быть впоследствии реклассифицированы в состав прибыли или убытка:</t>
  </si>
  <si>
    <t>Итого статей, которые были или могут быть впоследствии реклассифицированы в состав прибыли или убытка</t>
  </si>
  <si>
    <t>Прочий совокупный доход за период</t>
  </si>
  <si>
    <t>Общий совокупный доход за период</t>
  </si>
  <si>
    <t>Страховые претензии начисленные</t>
  </si>
  <si>
    <t>Доля перестраховщиков в начисленных страховых претензиях</t>
  </si>
  <si>
    <t>Страховые претензии начисленные, за вычетом перестрахования</t>
  </si>
  <si>
    <t>Изменение в резервах по договорам перестрахования, брутто</t>
  </si>
  <si>
    <t>Страховые претензии начисленные, нетто</t>
  </si>
  <si>
    <t>Начисленные страховые премии, брутто</t>
  </si>
  <si>
    <t>Страховые премии полученные</t>
  </si>
  <si>
    <t>Страховые премии, выплаченные перестраховщикам</t>
  </si>
  <si>
    <t xml:space="preserve">Страховые претензии выплаченные </t>
  </si>
  <si>
    <t>Чистые поступления по операциям с финансовыми инструментами, оцениваемыми по справедливой стоимости, изменения которой отражаются в составе прибыли или убытка за период</t>
  </si>
  <si>
    <t>Задолженность перед Правительством Республики Казахстан</t>
  </si>
  <si>
    <t>Размещение субординированного долга</t>
  </si>
  <si>
    <t>Движение денежных средств от операционной деятельности</t>
  </si>
  <si>
    <t>Поступление денежных средств от финансовой деятельности</t>
  </si>
  <si>
    <t>Чистое увеличение денежных средств и их эквивалентов</t>
  </si>
  <si>
    <t>Денежные средства и их эквиваленты на конец периода</t>
  </si>
  <si>
    <t>Дополнительно оплаченный капитал</t>
  </si>
  <si>
    <t>Всего операций с собственниками</t>
  </si>
  <si>
    <t>Чистое изменение справедливой стоимости, перенесенное в состав прибыли или убытка</t>
  </si>
  <si>
    <t xml:space="preserve">Использование денежных средств в инвестиционной деятельности </t>
  </si>
  <si>
    <t>по состоянию на 30.06.2014 г.</t>
  </si>
  <si>
    <t>Остаток по состоянию на 30 июня 2013 года*</t>
  </si>
  <si>
    <t>Остаток по состоянию на 30 июня 2014 года*</t>
  </si>
  <si>
    <t>за 6 месяцев, закончившиеся 30.06.2014г.</t>
  </si>
  <si>
    <t>6 месяцев 2014г.*</t>
  </si>
  <si>
    <t>6 месяцев 2013г.*</t>
  </si>
  <si>
    <t xml:space="preserve">  по состоянию на 30 июня 2014 г.</t>
  </si>
  <si>
    <t xml:space="preserve"> 30.06.14 г.*</t>
  </si>
  <si>
    <t>за 6 месяцев, закончившиеся 30.06.2014 г.</t>
  </si>
  <si>
    <t>6 месяцев 2014 г.*</t>
  </si>
  <si>
    <t>6 месяцев 2013 г.*</t>
  </si>
  <si>
    <t>И.о. Председателя Правления</t>
  </si>
  <si>
    <t>Таджияков Е.Б.</t>
  </si>
  <si>
    <t>Базовая прибыль/(убыток) на одну простую акцию по состоянию на 30.06.2014 составляет 221 тенге.</t>
  </si>
  <si>
    <t>Балансовая стоимость одной простой акции по состоянию на 30.06.2014 г. составляет 2198 тенге.</t>
  </si>
  <si>
    <t>Балансовая стоимость одной привилегированной акции по состоянию на 30.06.2014 г. составляет 1050 тенге.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</si>
</sst>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р_._-;\-* #,##0.00_р_._-;_-* &quot;-&quot;??_р_._-;_-@_-"/>
    <numFmt numFmtId="164" formatCode="_(* #,##0.00_);_(* \(#,##0.00\);_(* &quot;-&quot;??_);_(@_)"/>
    <numFmt numFmtId="165" formatCode="_-* #,##0_р_._-;\-* #,##0_р_._-;_-* &quot;-&quot;??_р_._-;_-@_-"/>
    <numFmt numFmtId="166" formatCode="#,###"/>
    <numFmt numFmtId="167" formatCode="_(* #,##0_);_(* \(#,##0\);_(* &quot;-&quot;??_);_(@_)"/>
    <numFmt numFmtId="168" formatCode="0.0000"/>
    <numFmt numFmtId="169" formatCode="_(* #,##0_);_(* \(#,##0\);_(* &quot;-&quot;_);_(@_)"/>
  </numFmts>
  <fonts count="5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Arial"/>
      <family val="2"/>
      <charset val="204"/>
    </font>
    <font>
      <sz val="14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5"/>
      <name val="Times New Roman"/>
      <family val="1"/>
      <charset val="204"/>
    </font>
    <font>
      <sz val="15"/>
      <name val="Wingdings"/>
      <charset val="2"/>
    </font>
    <font>
      <sz val="10"/>
      <name val="Wingdings 2"/>
      <family val="1"/>
      <charset val="2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48"/>
      <name val="Times New Roman"/>
      <family val="1"/>
      <charset val="204"/>
    </font>
    <font>
      <sz val="13"/>
      <color indexed="4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color theme="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name val="Arial Cyr"/>
      <charset val="204"/>
    </font>
    <font>
      <b/>
      <sz val="11"/>
      <name val="Times New Roman"/>
      <family val="1"/>
      <charset val="204"/>
    </font>
    <font>
      <sz val="12"/>
      <color indexed="10"/>
      <name val="Arial Cyr"/>
      <charset val="204"/>
    </font>
    <font>
      <sz val="11"/>
      <color rgb="FF000000"/>
      <name val="Times New Roman"/>
      <family val="1"/>
      <charset val="204"/>
    </font>
    <font>
      <b/>
      <sz val="12"/>
      <name val="Times New Roman Cyr"/>
      <charset val="204"/>
    </font>
    <font>
      <b/>
      <sz val="12"/>
      <name val="Times New Roman"/>
      <family val="1"/>
    </font>
    <font>
      <i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name val="Arial"/>
      <family val="2"/>
      <charset val="204"/>
    </font>
    <font>
      <b/>
      <i/>
      <sz val="12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  <font>
      <sz val="10"/>
      <color theme="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</cellStyleXfs>
  <cellXfs count="360">
    <xf numFmtId="0" fontId="0" fillId="0" borderId="0" xfId="0"/>
    <xf numFmtId="0" fontId="2" fillId="0" borderId="0" xfId="0" applyFont="1" applyFill="1"/>
    <xf numFmtId="0" fontId="2" fillId="0" borderId="0" xfId="0" applyFont="1"/>
    <xf numFmtId="0" fontId="7" fillId="0" borderId="0" xfId="3" applyFont="1" applyFill="1" applyAlignment="1">
      <alignment horizontal="right"/>
    </xf>
    <xf numFmtId="0" fontId="2" fillId="0" borderId="1" xfId="0" applyFont="1" applyBorder="1" applyAlignment="1">
      <alignment wrapText="1"/>
    </xf>
    <xf numFmtId="0" fontId="7" fillId="0" borderId="2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2" fillId="0" borderId="5" xfId="0" applyFont="1" applyFill="1" applyBorder="1"/>
    <xf numFmtId="0" fontId="2" fillId="0" borderId="4" xfId="0" applyFont="1" applyFill="1" applyBorder="1"/>
    <xf numFmtId="0" fontId="2" fillId="0" borderId="6" xfId="0" applyFont="1" applyBorder="1" applyAlignment="1">
      <alignment wrapText="1"/>
    </xf>
    <xf numFmtId="49" fontId="2" fillId="2" borderId="6" xfId="0" applyNumberFormat="1" applyFont="1" applyFill="1" applyBorder="1" applyAlignment="1">
      <alignment wrapText="1"/>
    </xf>
    <xf numFmtId="0" fontId="2" fillId="2" borderId="0" xfId="0" applyFont="1" applyFill="1"/>
    <xf numFmtId="0" fontId="2" fillId="2" borderId="6" xfId="0" applyFont="1" applyFill="1" applyBorder="1" applyAlignment="1">
      <alignment wrapText="1"/>
    </xf>
    <xf numFmtId="0" fontId="0" fillId="2" borderId="0" xfId="0" applyFill="1"/>
    <xf numFmtId="0" fontId="2" fillId="0" borderId="8" xfId="0" applyFont="1" applyBorder="1" applyAlignment="1">
      <alignment wrapText="1"/>
    </xf>
    <xf numFmtId="0" fontId="4" fillId="0" borderId="10" xfId="0" applyFont="1" applyBorder="1" applyAlignment="1">
      <alignment wrapText="1"/>
    </xf>
    <xf numFmtId="166" fontId="4" fillId="0" borderId="3" xfId="0" applyNumberFormat="1" applyFont="1" applyFill="1" applyBorder="1" applyAlignment="1">
      <alignment horizontal="right" wrapText="1" indent="1"/>
    </xf>
    <xf numFmtId="0" fontId="4" fillId="0" borderId="2" xfId="0" applyFont="1" applyBorder="1" applyAlignment="1">
      <alignment wrapText="1"/>
    </xf>
    <xf numFmtId="3" fontId="2" fillId="0" borderId="4" xfId="0" applyNumberFormat="1" applyFont="1" applyFill="1" applyBorder="1"/>
    <xf numFmtId="166" fontId="2" fillId="0" borderId="0" xfId="0" applyNumberFormat="1" applyFont="1"/>
    <xf numFmtId="167" fontId="2" fillId="0" borderId="6" xfId="0" applyNumberFormat="1" applyFont="1" applyFill="1" applyBorder="1" applyAlignment="1">
      <alignment horizontal="right" wrapText="1" indent="1"/>
    </xf>
    <xf numFmtId="0" fontId="4" fillId="0" borderId="3" xfId="0" applyFont="1" applyBorder="1" applyAlignment="1">
      <alignment wrapText="1"/>
    </xf>
    <xf numFmtId="0" fontId="2" fillId="0" borderId="13" xfId="0" applyFont="1" applyBorder="1" applyAlignment="1">
      <alignment wrapText="1"/>
    </xf>
    <xf numFmtId="167" fontId="2" fillId="0" borderId="13" xfId="0" applyNumberFormat="1" applyFont="1" applyFill="1" applyBorder="1" applyAlignment="1">
      <alignment horizontal="right" wrapText="1" indent="1"/>
    </xf>
    <xf numFmtId="167" fontId="4" fillId="0" borderId="3" xfId="0" applyNumberFormat="1" applyFont="1" applyFill="1" applyBorder="1" applyAlignment="1">
      <alignment horizontal="right" wrapText="1" indent="1"/>
    </xf>
    <xf numFmtId="166" fontId="2" fillId="0" borderId="0" xfId="0" applyNumberFormat="1" applyFont="1" applyFill="1"/>
    <xf numFmtId="0" fontId="10" fillId="0" borderId="0" xfId="0" applyFont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/>
    <xf numFmtId="0" fontId="12" fillId="0" borderId="0" xfId="0" applyFont="1" applyFill="1"/>
    <xf numFmtId="164" fontId="4" fillId="0" borderId="0" xfId="2" applyFont="1" applyFill="1"/>
    <xf numFmtId="0" fontId="13" fillId="0" borderId="0" xfId="0" applyFont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/>
    </xf>
    <xf numFmtId="0" fontId="21" fillId="0" borderId="0" xfId="0" applyFont="1"/>
    <xf numFmtId="43" fontId="22" fillId="0" borderId="0" xfId="5" applyFont="1" applyFill="1" applyBorder="1" applyAlignment="1">
      <alignment horizontal="center" vertical="top"/>
    </xf>
    <xf numFmtId="164" fontId="2" fillId="2" borderId="0" xfId="0" applyNumberFormat="1" applyFont="1" applyFill="1"/>
    <xf numFmtId="0" fontId="2" fillId="2" borderId="0" xfId="0" applyFont="1" applyFill="1" applyAlignment="1"/>
    <xf numFmtId="168" fontId="2" fillId="2" borderId="0" xfId="0" applyNumberFormat="1" applyFont="1" applyFill="1" applyAlignment="1"/>
    <xf numFmtId="164" fontId="2" fillId="2" borderId="0" xfId="5" applyNumberFormat="1" applyFont="1" applyFill="1" applyBorder="1" applyAlignment="1">
      <alignment horizontal="center" vertical="top"/>
    </xf>
    <xf numFmtId="0" fontId="12" fillId="2" borderId="0" xfId="0" applyFont="1" applyFill="1" applyBorder="1" applyAlignment="1">
      <alignment horizontal="left"/>
    </xf>
    <xf numFmtId="167" fontId="12" fillId="2" borderId="0" xfId="5" applyNumberFormat="1" applyFont="1" applyFill="1" applyBorder="1" applyAlignment="1">
      <alignment vertical="top"/>
    </xf>
    <xf numFmtId="43" fontId="23" fillId="0" borderId="0" xfId="5" applyFont="1" applyFill="1" applyBorder="1" applyAlignment="1">
      <alignment horizontal="center" vertical="top"/>
    </xf>
    <xf numFmtId="164" fontId="12" fillId="2" borderId="0" xfId="5" applyNumberFormat="1" applyFont="1" applyFill="1" applyBorder="1" applyAlignment="1">
      <alignment horizontal="center" vertical="top"/>
    </xf>
    <xf numFmtId="0" fontId="12" fillId="2" borderId="0" xfId="0" applyFont="1" applyFill="1" applyAlignment="1"/>
    <xf numFmtId="168" fontId="12" fillId="2" borderId="0" xfId="0" applyNumberFormat="1" applyFont="1" applyFill="1" applyAlignment="1"/>
    <xf numFmtId="164" fontId="12" fillId="2" borderId="0" xfId="0" applyNumberFormat="1" applyFont="1" applyFill="1" applyAlignment="1"/>
    <xf numFmtId="164" fontId="12" fillId="2" borderId="0" xfId="0" applyNumberFormat="1" applyFont="1" applyFill="1"/>
    <xf numFmtId="0" fontId="12" fillId="2" borderId="0" xfId="0" applyFont="1" applyFill="1"/>
    <xf numFmtId="168" fontId="12" fillId="2" borderId="0" xfId="0" applyNumberFormat="1" applyFont="1" applyFill="1"/>
    <xf numFmtId="0" fontId="25" fillId="2" borderId="0" xfId="0" applyFont="1" applyFill="1" applyBorder="1" applyAlignment="1">
      <alignment horizontal="center" wrapText="1"/>
    </xf>
    <xf numFmtId="167" fontId="26" fillId="2" borderId="0" xfId="5" applyNumberFormat="1" applyFont="1" applyFill="1" applyBorder="1" applyAlignment="1">
      <alignment wrapText="1"/>
    </xf>
    <xf numFmtId="0" fontId="7" fillId="0" borderId="0" xfId="0" applyFont="1" applyFill="1" applyAlignment="1">
      <alignment horizontal="right"/>
    </xf>
    <xf numFmtId="164" fontId="26" fillId="2" borderId="0" xfId="5" applyNumberFormat="1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167" fontId="5" fillId="2" borderId="3" xfId="6" applyNumberFormat="1" applyFont="1" applyFill="1" applyBorder="1" applyAlignment="1">
      <alignment horizontal="center" vertical="center" wrapText="1"/>
    </xf>
    <xf numFmtId="164" fontId="5" fillId="2" borderId="3" xfId="6" applyNumberFormat="1" applyFont="1" applyFill="1" applyBorder="1" applyAlignment="1">
      <alignment horizontal="center" wrapText="1"/>
    </xf>
    <xf numFmtId="168" fontId="2" fillId="2" borderId="0" xfId="0" applyNumberFormat="1" applyFont="1" applyFill="1"/>
    <xf numFmtId="3" fontId="2" fillId="2" borderId="0" xfId="0" applyNumberFormat="1" applyFont="1" applyFill="1"/>
    <xf numFmtId="0" fontId="5" fillId="2" borderId="14" xfId="0" applyFont="1" applyFill="1" applyBorder="1" applyAlignment="1">
      <alignment horizontal="center" wrapText="1"/>
    </xf>
    <xf numFmtId="167" fontId="5" fillId="2" borderId="11" xfId="5" applyNumberFormat="1" applyFont="1" applyFill="1" applyBorder="1" applyAlignment="1">
      <alignment wrapText="1"/>
    </xf>
    <xf numFmtId="43" fontId="4" fillId="0" borderId="15" xfId="5" applyFont="1" applyFill="1" applyBorder="1" applyAlignment="1">
      <alignment horizontal="center" wrapText="1"/>
    </xf>
    <xf numFmtId="164" fontId="5" fillId="2" borderId="11" xfId="5" applyNumberFormat="1" applyFont="1" applyFill="1" applyBorder="1" applyAlignment="1">
      <alignment horizontal="center" wrapText="1"/>
    </xf>
    <xf numFmtId="0" fontId="2" fillId="2" borderId="14" xfId="0" applyFont="1" applyFill="1" applyBorder="1" applyAlignment="1">
      <alignment wrapText="1"/>
    </xf>
    <xf numFmtId="167" fontId="9" fillId="0" borderId="11" xfId="5" applyNumberFormat="1" applyFont="1" applyFill="1" applyBorder="1" applyAlignment="1">
      <alignment vertical="center" wrapText="1"/>
    </xf>
    <xf numFmtId="167" fontId="2" fillId="0" borderId="12" xfId="6" applyNumberFormat="1" applyFont="1" applyFill="1" applyBorder="1" applyAlignment="1">
      <alignment horizontal="right" vertical="center"/>
    </xf>
    <xf numFmtId="164" fontId="9" fillId="2" borderId="11" xfId="5" applyNumberFormat="1" applyFont="1" applyFill="1" applyBorder="1" applyAlignment="1">
      <alignment vertical="center" wrapText="1"/>
    </xf>
    <xf numFmtId="167" fontId="2" fillId="2" borderId="0" xfId="0" applyNumberFormat="1" applyFont="1" applyFill="1"/>
    <xf numFmtId="0" fontId="2" fillId="2" borderId="7" xfId="0" applyFont="1" applyFill="1" applyBorder="1" applyAlignment="1">
      <alignment wrapText="1"/>
    </xf>
    <xf numFmtId="167" fontId="2" fillId="0" borderId="6" xfId="5" applyNumberFormat="1" applyFont="1" applyFill="1" applyBorder="1" applyAlignment="1">
      <alignment vertical="center"/>
    </xf>
    <xf numFmtId="167" fontId="2" fillId="0" borderId="6" xfId="6" applyNumberFormat="1" applyFont="1" applyFill="1" applyBorder="1" applyAlignment="1">
      <alignment horizontal="right" vertical="center"/>
    </xf>
    <xf numFmtId="164" fontId="2" fillId="2" borderId="6" xfId="5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wrapText="1"/>
    </xf>
    <xf numFmtId="167" fontId="2" fillId="0" borderId="12" xfId="5" applyNumberFormat="1" applyFont="1" applyFill="1" applyBorder="1" applyAlignment="1">
      <alignment vertical="center"/>
    </xf>
    <xf numFmtId="164" fontId="2" fillId="2" borderId="12" xfId="5" applyNumberFormat="1" applyFont="1" applyFill="1" applyBorder="1" applyAlignment="1">
      <alignment vertical="center"/>
    </xf>
    <xf numFmtId="0" fontId="4" fillId="2" borderId="9" xfId="0" applyFont="1" applyFill="1" applyBorder="1" applyAlignment="1">
      <alignment wrapText="1"/>
    </xf>
    <xf numFmtId="167" fontId="2" fillId="0" borderId="12" xfId="5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wrapText="1"/>
    </xf>
    <xf numFmtId="164" fontId="4" fillId="2" borderId="3" xfId="5" applyNumberFormat="1" applyFont="1" applyFill="1" applyBorder="1" applyAlignment="1">
      <alignment vertical="center" wrapText="1"/>
    </xf>
    <xf numFmtId="43" fontId="2" fillId="2" borderId="0" xfId="6" applyFont="1" applyFill="1"/>
    <xf numFmtId="0" fontId="4" fillId="2" borderId="14" xfId="0" applyFont="1" applyFill="1" applyBorder="1" applyAlignment="1">
      <alignment wrapText="1"/>
    </xf>
    <xf numFmtId="167" fontId="2" fillId="0" borderId="11" xfId="5" applyNumberFormat="1" applyFont="1" applyFill="1" applyBorder="1" applyAlignment="1">
      <alignment horizontal="right" vertical="center"/>
    </xf>
    <xf numFmtId="164" fontId="2" fillId="2" borderId="11" xfId="5" applyNumberFormat="1" applyFont="1" applyFill="1" applyBorder="1" applyAlignment="1">
      <alignment vertical="center"/>
    </xf>
    <xf numFmtId="166" fontId="2" fillId="0" borderId="6" xfId="6" applyNumberFormat="1" applyFont="1" applyFill="1" applyBorder="1" applyAlignment="1">
      <alignment horizontal="right" vertical="center"/>
    </xf>
    <xf numFmtId="167" fontId="2" fillId="2" borderId="6" xfId="5" applyNumberFormat="1" applyFont="1" applyFill="1" applyBorder="1" applyAlignment="1">
      <alignment vertical="center"/>
    </xf>
    <xf numFmtId="167" fontId="2" fillId="0" borderId="11" xfId="6" applyNumberFormat="1" applyFont="1" applyFill="1" applyBorder="1" applyAlignment="1">
      <alignment horizontal="right" vertical="center"/>
    </xf>
    <xf numFmtId="164" fontId="2" fillId="2" borderId="11" xfId="5" applyNumberFormat="1" applyFont="1" applyFill="1" applyBorder="1" applyAlignment="1">
      <alignment horizontal="right" vertical="center"/>
    </xf>
    <xf numFmtId="167" fontId="2" fillId="0" borderId="6" xfId="5" applyNumberFormat="1" applyFont="1" applyFill="1" applyBorder="1" applyAlignment="1">
      <alignment horizontal="right" vertical="center"/>
    </xf>
    <xf numFmtId="167" fontId="4" fillId="0" borderId="3" xfId="5" applyNumberFormat="1" applyFont="1" applyFill="1" applyBorder="1" applyAlignment="1">
      <alignment vertical="center"/>
    </xf>
    <xf numFmtId="164" fontId="4" fillId="2" borderId="3" xfId="5" applyNumberFormat="1" applyFont="1" applyFill="1" applyBorder="1" applyAlignment="1">
      <alignment vertical="center"/>
    </xf>
    <xf numFmtId="0" fontId="2" fillId="2" borderId="18" xfId="0" applyFont="1" applyFill="1" applyBorder="1"/>
    <xf numFmtId="0" fontId="21" fillId="2" borderId="18" xfId="0" applyFont="1" applyFill="1" applyBorder="1" applyAlignment="1">
      <alignment horizontal="left" vertical="top" wrapText="1"/>
    </xf>
    <xf numFmtId="167" fontId="4" fillId="0" borderId="4" xfId="0" applyNumberFormat="1" applyFont="1" applyFill="1" applyBorder="1" applyAlignment="1">
      <alignment horizontal="right" wrapText="1"/>
    </xf>
    <xf numFmtId="164" fontId="4" fillId="2" borderId="4" xfId="0" applyNumberFormat="1" applyFont="1" applyFill="1" applyBorder="1" applyAlignment="1">
      <alignment horizontal="right" wrapText="1"/>
    </xf>
    <xf numFmtId="0" fontId="4" fillId="2" borderId="7" xfId="0" applyFont="1" applyFill="1" applyBorder="1" applyAlignment="1">
      <alignment wrapText="1"/>
    </xf>
    <xf numFmtId="164" fontId="4" fillId="2" borderId="6" xfId="0" applyNumberFormat="1" applyFont="1" applyFill="1" applyBorder="1" applyAlignment="1">
      <alignment horizontal="right" wrapText="1"/>
    </xf>
    <xf numFmtId="0" fontId="21" fillId="2" borderId="14" xfId="0" applyFont="1" applyFill="1" applyBorder="1" applyAlignment="1">
      <alignment horizontal="left" vertical="top" wrapText="1"/>
    </xf>
    <xf numFmtId="167" fontId="4" fillId="0" borderId="6" xfId="0" applyNumberFormat="1" applyFont="1" applyFill="1" applyBorder="1" applyAlignment="1">
      <alignment horizontal="right" wrapText="1"/>
    </xf>
    <xf numFmtId="0" fontId="21" fillId="2" borderId="9" xfId="0" applyFont="1" applyFill="1" applyBorder="1" applyAlignment="1">
      <alignment horizontal="left" vertical="top" wrapText="1"/>
    </xf>
    <xf numFmtId="167" fontId="2" fillId="0" borderId="8" xfId="0" applyNumberFormat="1" applyFont="1" applyFill="1" applyBorder="1" applyAlignment="1">
      <alignment horizontal="right" wrapText="1"/>
    </xf>
    <xf numFmtId="164" fontId="2" fillId="2" borderId="8" xfId="0" applyNumberFormat="1" applyFont="1" applyFill="1" applyBorder="1" applyAlignment="1">
      <alignment horizontal="right" wrapText="1"/>
    </xf>
    <xf numFmtId="167" fontId="4" fillId="2" borderId="3" xfId="0" applyNumberFormat="1" applyFont="1" applyFill="1" applyBorder="1" applyAlignment="1">
      <alignment wrapText="1"/>
    </xf>
    <xf numFmtId="0" fontId="4" fillId="2" borderId="19" xfId="0" applyFont="1" applyFill="1" applyBorder="1" applyAlignment="1">
      <alignment wrapText="1"/>
    </xf>
    <xf numFmtId="167" fontId="4" fillId="0" borderId="19" xfId="0" applyNumberFormat="1" applyFont="1" applyFill="1" applyBorder="1" applyAlignment="1">
      <alignment horizontal="right" wrapText="1"/>
    </xf>
    <xf numFmtId="167" fontId="4" fillId="2" borderId="21" xfId="0" applyNumberFormat="1" applyFont="1" applyFill="1" applyBorder="1" applyAlignment="1">
      <alignment wrapText="1"/>
    </xf>
    <xf numFmtId="164" fontId="4" fillId="2" borderId="21" xfId="0" applyNumberFormat="1" applyFont="1" applyFill="1" applyBorder="1" applyAlignment="1">
      <alignment wrapText="1"/>
    </xf>
    <xf numFmtId="167" fontId="2" fillId="2" borderId="24" xfId="0" applyNumberFormat="1" applyFont="1" applyFill="1" applyBorder="1" applyAlignment="1">
      <alignment wrapText="1"/>
    </xf>
    <xf numFmtId="0" fontId="2" fillId="2" borderId="12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164" fontId="2" fillId="2" borderId="24" xfId="0" applyNumberFormat="1" applyFont="1" applyFill="1" applyBorder="1" applyAlignment="1">
      <alignment wrapText="1"/>
    </xf>
    <xf numFmtId="0" fontId="27" fillId="2" borderId="27" xfId="0" applyFont="1" applyFill="1" applyBorder="1" applyAlignment="1">
      <alignment horizontal="left" vertical="top" wrapText="1"/>
    </xf>
    <xf numFmtId="167" fontId="4" fillId="0" borderId="27" xfId="0" applyNumberFormat="1" applyFont="1" applyFill="1" applyBorder="1" applyAlignment="1">
      <alignment horizontal="right" wrapText="1"/>
    </xf>
    <xf numFmtId="164" fontId="4" fillId="2" borderId="29" xfId="0" applyNumberFormat="1" applyFont="1" applyFill="1" applyBorder="1" applyAlignment="1">
      <alignment wrapText="1"/>
    </xf>
    <xf numFmtId="0" fontId="7" fillId="2" borderId="0" xfId="0" applyFont="1" applyFill="1"/>
    <xf numFmtId="168" fontId="7" fillId="2" borderId="0" xfId="0" applyNumberFormat="1" applyFont="1" applyFill="1"/>
    <xf numFmtId="167" fontId="2" fillId="0" borderId="27" xfId="0" applyNumberFormat="1" applyFont="1" applyFill="1" applyBorder="1" applyAlignment="1">
      <alignment horizontal="right" wrapText="1"/>
    </xf>
    <xf numFmtId="164" fontId="2" fillId="2" borderId="30" xfId="0" applyNumberFormat="1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167" fontId="2" fillId="0" borderId="4" xfId="0" applyNumberFormat="1" applyFont="1" applyFill="1" applyBorder="1" applyAlignment="1">
      <alignment horizontal="right" wrapText="1"/>
    </xf>
    <xf numFmtId="164" fontId="2" fillId="2" borderId="32" xfId="0" applyNumberFormat="1" applyFont="1" applyFill="1" applyBorder="1" applyAlignment="1">
      <alignment horizontal="center" wrapText="1"/>
    </xf>
    <xf numFmtId="0" fontId="28" fillId="2" borderId="11" xfId="0" applyFont="1" applyFill="1" applyBorder="1" applyAlignment="1">
      <alignment wrapText="1"/>
    </xf>
    <xf numFmtId="167" fontId="2" fillId="0" borderId="11" xfId="0" applyNumberFormat="1" applyFont="1" applyFill="1" applyBorder="1" applyAlignment="1">
      <alignment horizontal="right" wrapText="1"/>
    </xf>
    <xf numFmtId="164" fontId="2" fillId="2" borderId="15" xfId="0" applyNumberFormat="1" applyFont="1" applyFill="1" applyBorder="1" applyAlignment="1">
      <alignment horizontal="center" wrapText="1"/>
    </xf>
    <xf numFmtId="0" fontId="4" fillId="2" borderId="11" xfId="0" applyFont="1" applyFill="1" applyBorder="1" applyAlignment="1">
      <alignment wrapText="1"/>
    </xf>
    <xf numFmtId="164" fontId="2" fillId="2" borderId="24" xfId="5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wrapText="1"/>
    </xf>
    <xf numFmtId="167" fontId="2" fillId="0" borderId="6" xfId="0" applyNumberFormat="1" applyFont="1" applyFill="1" applyBorder="1" applyAlignment="1">
      <alignment horizontal="right" wrapText="1"/>
    </xf>
    <xf numFmtId="164" fontId="2" fillId="2" borderId="24" xfId="0" applyNumberFormat="1" applyFont="1" applyFill="1" applyBorder="1" applyAlignment="1">
      <alignment horizontal="center" wrapText="1"/>
    </xf>
    <xf numFmtId="164" fontId="9" fillId="2" borderId="15" xfId="5" applyNumberFormat="1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left" wrapText="1"/>
    </xf>
    <xf numFmtId="0" fontId="28" fillId="2" borderId="6" xfId="0" applyFont="1" applyFill="1" applyBorder="1" applyAlignment="1">
      <alignment horizontal="left" wrapText="1"/>
    </xf>
    <xf numFmtId="167" fontId="9" fillId="0" borderId="12" xfId="6" applyNumberFormat="1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wrapText="1"/>
    </xf>
    <xf numFmtId="167" fontId="5" fillId="2" borderId="30" xfId="5" applyNumberFormat="1" applyFont="1" applyFill="1" applyBorder="1" applyAlignment="1">
      <alignment vertical="center" wrapText="1"/>
    </xf>
    <xf numFmtId="43" fontId="29" fillId="2" borderId="0" xfId="6" applyFont="1" applyFill="1"/>
    <xf numFmtId="43" fontId="29" fillId="2" borderId="0" xfId="0" applyNumberFormat="1" applyFont="1" applyFill="1"/>
    <xf numFmtId="167" fontId="5" fillId="2" borderId="19" xfId="5" applyNumberFormat="1" applyFont="1" applyFill="1" applyBorder="1" applyAlignment="1">
      <alignment vertical="center" wrapText="1"/>
    </xf>
    <xf numFmtId="167" fontId="5" fillId="0" borderId="19" xfId="5" applyNumberFormat="1" applyFont="1" applyFill="1" applyBorder="1" applyAlignment="1">
      <alignment vertical="center" wrapText="1"/>
    </xf>
    <xf numFmtId="167" fontId="5" fillId="2" borderId="0" xfId="5" applyNumberFormat="1" applyFont="1" applyFill="1" applyBorder="1" applyAlignment="1">
      <alignment vertical="center" wrapText="1"/>
    </xf>
    <xf numFmtId="168" fontId="29" fillId="2" borderId="0" xfId="0" applyNumberFormat="1" applyFont="1" applyFill="1"/>
    <xf numFmtId="0" fontId="29" fillId="2" borderId="0" xfId="0" applyFont="1" applyFill="1"/>
    <xf numFmtId="167" fontId="2" fillId="2" borderId="6" xfId="0" applyNumberFormat="1" applyFont="1" applyFill="1" applyBorder="1" applyAlignment="1">
      <alignment wrapText="1"/>
    </xf>
    <xf numFmtId="0" fontId="2" fillId="0" borderId="6" xfId="0" applyFont="1" applyFill="1" applyBorder="1" applyAlignment="1">
      <alignment horizontal="right" wrapText="1"/>
    </xf>
    <xf numFmtId="167" fontId="9" fillId="2" borderId="6" xfId="5" applyNumberFormat="1" applyFont="1" applyFill="1" applyBorder="1" applyAlignment="1">
      <alignment vertical="center" wrapText="1"/>
    </xf>
    <xf numFmtId="167" fontId="9" fillId="0" borderId="6" xfId="5" applyNumberFormat="1" applyFont="1" applyFill="1" applyBorder="1" applyAlignment="1">
      <alignment vertical="center" wrapText="1"/>
    </xf>
    <xf numFmtId="0" fontId="4" fillId="2" borderId="8" xfId="0" applyFont="1" applyFill="1" applyBorder="1" applyAlignment="1">
      <alignment wrapText="1"/>
    </xf>
    <xf numFmtId="167" fontId="5" fillId="2" borderId="8" xfId="5" applyNumberFormat="1" applyFont="1" applyFill="1" applyBorder="1" applyAlignment="1">
      <alignment vertical="center" wrapText="1"/>
    </xf>
    <xf numFmtId="167" fontId="5" fillId="0" borderId="8" xfId="5" applyNumberFormat="1" applyFont="1" applyFill="1" applyBorder="1" applyAlignment="1">
      <alignment vertical="center" wrapText="1"/>
    </xf>
    <xf numFmtId="167" fontId="12" fillId="2" borderId="0" xfId="5" applyNumberFormat="1" applyFont="1" applyFill="1" applyAlignment="1"/>
    <xf numFmtId="43" fontId="23" fillId="0" borderId="0" xfId="5" applyFont="1" applyFill="1"/>
    <xf numFmtId="164" fontId="12" fillId="2" borderId="0" xfId="5" applyNumberFormat="1" applyFont="1" applyFill="1"/>
    <xf numFmtId="0" fontId="2" fillId="2" borderId="0" xfId="0" applyFont="1" applyFill="1" applyBorder="1" applyAlignment="1">
      <alignment wrapText="1"/>
    </xf>
    <xf numFmtId="0" fontId="11" fillId="2" borderId="0" xfId="0" applyFont="1" applyFill="1" applyBorder="1" applyAlignment="1">
      <alignment wrapText="1"/>
    </xf>
    <xf numFmtId="167" fontId="11" fillId="2" borderId="0" xfId="0" applyNumberFormat="1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164" fontId="11" fillId="2" borderId="0" xfId="0" applyNumberFormat="1" applyFont="1" applyFill="1" applyBorder="1" applyAlignment="1">
      <alignment wrapText="1"/>
    </xf>
    <xf numFmtId="0" fontId="11" fillId="2" borderId="0" xfId="0" applyFont="1" applyFill="1"/>
    <xf numFmtId="167" fontId="4" fillId="2" borderId="0" xfId="6" applyNumberFormat="1" applyFont="1" applyFill="1" applyAlignment="1"/>
    <xf numFmtId="164" fontId="4" fillId="2" borderId="0" xfId="6" applyNumberFormat="1" applyFont="1" applyFill="1"/>
    <xf numFmtId="167" fontId="12" fillId="2" borderId="0" xfId="0" applyNumberFormat="1" applyFont="1" applyFill="1" applyAlignment="1"/>
    <xf numFmtId="0" fontId="13" fillId="2" borderId="0" xfId="0" applyFont="1" applyFill="1"/>
    <xf numFmtId="167" fontId="13" fillId="2" borderId="0" xfId="5" applyNumberFormat="1" applyFont="1" applyFill="1" applyAlignment="1"/>
    <xf numFmtId="43" fontId="13" fillId="0" borderId="0" xfId="5" applyFont="1" applyFill="1"/>
    <xf numFmtId="164" fontId="13" fillId="2" borderId="0" xfId="5" applyNumberFormat="1" applyFont="1" applyFill="1"/>
    <xf numFmtId="0" fontId="4" fillId="2" borderId="0" xfId="0" applyFont="1" applyFill="1" applyBorder="1" applyAlignment="1">
      <alignment wrapText="1"/>
    </xf>
    <xf numFmtId="167" fontId="4" fillId="2" borderId="0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164" fontId="4" fillId="2" borderId="0" xfId="0" applyNumberFormat="1" applyFont="1" applyFill="1" applyBorder="1" applyAlignment="1">
      <alignment wrapText="1"/>
    </xf>
    <xf numFmtId="0" fontId="30" fillId="2" borderId="0" xfId="0" applyFont="1" applyFill="1" applyAlignment="1"/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21" fillId="2" borderId="0" xfId="0" applyFont="1" applyFill="1"/>
    <xf numFmtId="167" fontId="9" fillId="0" borderId="15" xfId="6" applyNumberFormat="1" applyFont="1" applyFill="1" applyBorder="1" applyAlignment="1">
      <alignment horizontal="right" vertical="center" wrapText="1"/>
    </xf>
    <xf numFmtId="167" fontId="9" fillId="0" borderId="24" xfId="6" applyNumberFormat="1" applyFont="1" applyFill="1" applyBorder="1" applyAlignment="1">
      <alignment horizontal="right" vertical="center" wrapText="1"/>
    </xf>
    <xf numFmtId="167" fontId="9" fillId="0" borderId="33" xfId="6" applyNumberFormat="1" applyFont="1" applyFill="1" applyBorder="1" applyAlignment="1">
      <alignment horizontal="right" vertical="center" wrapText="1"/>
    </xf>
    <xf numFmtId="3" fontId="3" fillId="0" borderId="0" xfId="0" applyNumberFormat="1" applyFont="1" applyFill="1"/>
    <xf numFmtId="0" fontId="0" fillId="0" borderId="0" xfId="0" applyFill="1"/>
    <xf numFmtId="3" fontId="10" fillId="0" borderId="0" xfId="0" applyNumberFormat="1" applyFont="1" applyFill="1" applyAlignment="1">
      <alignment horizontal="right"/>
    </xf>
    <xf numFmtId="3" fontId="0" fillId="0" borderId="0" xfId="0" applyNumberFormat="1" applyFill="1"/>
    <xf numFmtId="0" fontId="35" fillId="0" borderId="0" xfId="0" applyFont="1" applyFill="1"/>
    <xf numFmtId="3" fontId="14" fillId="0" borderId="0" xfId="0" applyNumberFormat="1" applyFont="1" applyFill="1"/>
    <xf numFmtId="3" fontId="35" fillId="0" borderId="0" xfId="0" applyNumberFormat="1" applyFont="1" applyFill="1"/>
    <xf numFmtId="0" fontId="10" fillId="0" borderId="0" xfId="0" applyFont="1" applyFill="1"/>
    <xf numFmtId="3" fontId="10" fillId="0" borderId="0" xfId="0" applyNumberFormat="1" applyFont="1" applyFill="1"/>
    <xf numFmtId="0" fontId="19" fillId="0" borderId="0" xfId="0" applyFont="1"/>
    <xf numFmtId="0" fontId="31" fillId="0" borderId="7" xfId="0" applyFont="1" applyBorder="1" applyAlignment="1">
      <alignment vertical="center"/>
    </xf>
    <xf numFmtId="0" fontId="32" fillId="0" borderId="2" xfId="0" applyFont="1" applyBorder="1" applyAlignment="1">
      <alignment vertical="center" wrapText="1"/>
    </xf>
    <xf numFmtId="0" fontId="31" fillId="0" borderId="7" xfId="0" applyFont="1" applyBorder="1" applyAlignment="1">
      <alignment vertical="center" wrapText="1"/>
    </xf>
    <xf numFmtId="0" fontId="32" fillId="0" borderId="7" xfId="0" applyFont="1" applyBorder="1" applyAlignment="1">
      <alignment vertical="center" wrapText="1"/>
    </xf>
    <xf numFmtId="0" fontId="37" fillId="0" borderId="7" xfId="0" applyFont="1" applyBorder="1" applyAlignment="1">
      <alignment vertical="center" wrapText="1"/>
    </xf>
    <xf numFmtId="0" fontId="32" fillId="0" borderId="39" xfId="0" applyFont="1" applyBorder="1" applyAlignment="1">
      <alignment vertical="center" wrapText="1"/>
    </xf>
    <xf numFmtId="169" fontId="21" fillId="0" borderId="0" xfId="7" applyNumberFormat="1" applyFont="1" applyAlignment="1">
      <alignment horizontal="right" vertical="top"/>
    </xf>
    <xf numFmtId="169" fontId="34" fillId="0" borderId="0" xfId="0" applyNumberFormat="1" applyFont="1"/>
    <xf numFmtId="169" fontId="21" fillId="0" borderId="0" xfId="7" applyNumberFormat="1" applyFont="1" applyAlignment="1">
      <alignment horizontal="center" vertical="center" wrapText="1"/>
    </xf>
    <xf numFmtId="0" fontId="34" fillId="0" borderId="0" xfId="0" applyFont="1" applyAlignment="1">
      <alignment vertical="top"/>
    </xf>
    <xf numFmtId="169" fontId="38" fillId="0" borderId="0" xfId="0" applyNumberFormat="1" applyFont="1"/>
    <xf numFmtId="169" fontId="21" fillId="3" borderId="0" xfId="7" applyNumberFormat="1" applyFont="1" applyFill="1" applyAlignment="1">
      <alignment horizontal="left" vertical="top" wrapText="1"/>
    </xf>
    <xf numFmtId="169" fontId="21" fillId="3" borderId="0" xfId="7" applyNumberFormat="1" applyFont="1" applyFill="1" applyAlignment="1">
      <alignment horizontal="right" vertical="top"/>
    </xf>
    <xf numFmtId="49" fontId="34" fillId="0" borderId="0" xfId="0" applyNumberFormat="1" applyFont="1" applyAlignment="1">
      <alignment horizontal="center" vertical="center"/>
    </xf>
    <xf numFmtId="0" fontId="27" fillId="0" borderId="34" xfId="0" applyFont="1" applyFill="1" applyBorder="1" applyAlignment="1">
      <alignment vertical="center" wrapText="1"/>
    </xf>
    <xf numFmtId="169" fontId="27" fillId="0" borderId="17" xfId="0" applyNumberFormat="1" applyFont="1" applyFill="1" applyBorder="1" applyAlignment="1">
      <alignment horizontal="right" vertical="top"/>
    </xf>
    <xf numFmtId="169" fontId="21" fillId="0" borderId="17" xfId="0" applyNumberFormat="1" applyFont="1" applyFill="1" applyBorder="1" applyAlignment="1">
      <alignment horizontal="right" vertical="top"/>
    </xf>
    <xf numFmtId="169" fontId="27" fillId="0" borderId="35" xfId="0" applyNumberFormat="1" applyFont="1" applyFill="1" applyBorder="1" applyAlignment="1">
      <alignment horizontal="right" vertical="top"/>
    </xf>
    <xf numFmtId="169" fontId="34" fillId="0" borderId="0" xfId="0" applyNumberFormat="1" applyFont="1" applyFill="1"/>
    <xf numFmtId="0" fontId="27" fillId="0" borderId="34" xfId="0" applyFont="1" applyFill="1" applyBorder="1"/>
    <xf numFmtId="0" fontId="21" fillId="0" borderId="34" xfId="0" applyFont="1" applyFill="1" applyBorder="1" applyAlignment="1">
      <alignment vertical="center" wrapText="1"/>
    </xf>
    <xf numFmtId="0" fontId="40" fillId="0" borderId="34" xfId="0" applyFont="1" applyFill="1" applyBorder="1" applyAlignment="1">
      <alignment wrapText="1"/>
    </xf>
    <xf numFmtId="167" fontId="21" fillId="0" borderId="17" xfId="0" applyNumberFormat="1" applyFont="1" applyFill="1" applyBorder="1" applyAlignment="1">
      <alignment horizontal="right" vertical="top"/>
    </xf>
    <xf numFmtId="0" fontId="41" fillId="0" borderId="34" xfId="0" applyFont="1" applyFill="1" applyBorder="1" applyAlignment="1">
      <alignment vertical="center" wrapText="1"/>
    </xf>
    <xf numFmtId="0" fontId="42" fillId="0" borderId="34" xfId="0" applyFont="1" applyFill="1" applyBorder="1" applyAlignment="1">
      <alignment vertical="center" wrapText="1"/>
    </xf>
    <xf numFmtId="169" fontId="40" fillId="0" borderId="17" xfId="0" applyNumberFormat="1" applyFont="1" applyFill="1" applyBorder="1" applyAlignment="1">
      <alignment horizontal="right" vertical="top"/>
    </xf>
    <xf numFmtId="169" fontId="27" fillId="0" borderId="43" xfId="0" applyNumberFormat="1" applyFont="1" applyFill="1" applyBorder="1" applyAlignment="1">
      <alignment horizontal="right" vertical="top"/>
    </xf>
    <xf numFmtId="0" fontId="27" fillId="0" borderId="10" xfId="0" applyFont="1" applyFill="1" applyBorder="1" applyAlignment="1">
      <alignment vertical="center" wrapText="1"/>
    </xf>
    <xf numFmtId="169" fontId="21" fillId="0" borderId="44" xfId="0" applyNumberFormat="1" applyFont="1" applyFill="1" applyBorder="1" applyAlignment="1">
      <alignment horizontal="right" vertical="top"/>
    </xf>
    <xf numFmtId="169" fontId="27" fillId="0" borderId="45" xfId="0" applyNumberFormat="1" applyFont="1" applyFill="1" applyBorder="1" applyAlignment="1">
      <alignment horizontal="right" vertical="top"/>
    </xf>
    <xf numFmtId="0" fontId="27" fillId="0" borderId="10" xfId="0" applyFont="1" applyFill="1" applyBorder="1"/>
    <xf numFmtId="169" fontId="27" fillId="0" borderId="44" xfId="0" applyNumberFormat="1" applyFont="1" applyFill="1" applyBorder="1" applyAlignment="1">
      <alignment horizontal="right" vertical="top"/>
    </xf>
    <xf numFmtId="0" fontId="21" fillId="0" borderId="34" xfId="0" applyFont="1" applyFill="1" applyBorder="1"/>
    <xf numFmtId="169" fontId="27" fillId="0" borderId="42" xfId="0" applyNumberFormat="1" applyFont="1" applyFill="1" applyBorder="1" applyAlignment="1">
      <alignment horizontal="right" vertical="top"/>
    </xf>
    <xf numFmtId="0" fontId="27" fillId="0" borderId="34" xfId="0" applyFont="1" applyFill="1" applyBorder="1" applyAlignment="1">
      <alignment wrapText="1"/>
    </xf>
    <xf numFmtId="169" fontId="36" fillId="0" borderId="0" xfId="0" applyNumberFormat="1" applyFont="1" applyFill="1"/>
    <xf numFmtId="169" fontId="10" fillId="0" borderId="17" xfId="0" applyNumberFormat="1" applyFont="1" applyFill="1" applyBorder="1" applyAlignment="1">
      <alignment horizontal="right" vertical="top"/>
    </xf>
    <xf numFmtId="0" fontId="27" fillId="0" borderId="36" xfId="0" applyFont="1" applyFill="1" applyBorder="1" applyAlignment="1">
      <alignment wrapText="1"/>
    </xf>
    <xf numFmtId="169" fontId="27" fillId="0" borderId="37" xfId="0" applyNumberFormat="1" applyFont="1" applyFill="1" applyBorder="1" applyAlignment="1">
      <alignment horizontal="right" vertical="top"/>
    </xf>
    <xf numFmtId="169" fontId="27" fillId="0" borderId="38" xfId="0" applyNumberFormat="1" applyFont="1" applyFill="1" applyBorder="1" applyAlignment="1">
      <alignment horizontal="right" vertical="top"/>
    </xf>
    <xf numFmtId="169" fontId="27" fillId="0" borderId="0" xfId="0" applyNumberFormat="1" applyFont="1" applyFill="1" applyBorder="1" applyAlignment="1">
      <alignment horizontal="right" vertical="top"/>
    </xf>
    <xf numFmtId="0" fontId="21" fillId="0" borderId="0" xfId="0" applyFont="1" applyFill="1" applyBorder="1" applyAlignment="1">
      <alignment wrapText="1"/>
    </xf>
    <xf numFmtId="0" fontId="27" fillId="3" borderId="0" xfId="0" applyFont="1" applyFill="1" applyBorder="1" applyAlignment="1">
      <alignment wrapText="1"/>
    </xf>
    <xf numFmtId="169" fontId="27" fillId="3" borderId="0" xfId="0" applyNumberFormat="1" applyFont="1" applyFill="1" applyBorder="1" applyAlignment="1">
      <alignment horizontal="right" vertical="top"/>
    </xf>
    <xf numFmtId="169" fontId="4" fillId="0" borderId="0" xfId="0" applyNumberFormat="1" applyFont="1" applyBorder="1" applyAlignment="1">
      <alignment vertical="center"/>
    </xf>
    <xf numFmtId="169" fontId="4" fillId="0" borderId="0" xfId="0" applyNumberFormat="1" applyFont="1" applyAlignment="1">
      <alignment vertical="center"/>
    </xf>
    <xf numFmtId="169" fontId="34" fillId="0" borderId="0" xfId="0" applyNumberFormat="1" applyFont="1" applyAlignment="1">
      <alignment horizontal="right" vertical="top"/>
    </xf>
    <xf numFmtId="169" fontId="4" fillId="0" borderId="0" xfId="0" applyNumberFormat="1" applyFont="1" applyBorder="1" applyAlignment="1">
      <alignment horizontal="left" vertical="center" wrapText="1"/>
    </xf>
    <xf numFmtId="169" fontId="4" fillId="0" borderId="0" xfId="0" applyNumberFormat="1" applyFont="1" applyAlignment="1">
      <alignment horizontal="left" vertical="top"/>
    </xf>
    <xf numFmtId="169" fontId="4" fillId="0" borderId="0" xfId="0" applyNumberFormat="1" applyFont="1" applyAlignment="1">
      <alignment vertical="center" wrapText="1"/>
    </xf>
    <xf numFmtId="169" fontId="34" fillId="0" borderId="0" xfId="0" applyNumberFormat="1" applyFont="1" applyAlignment="1">
      <alignment vertical="top" wrapText="1"/>
    </xf>
    <xf numFmtId="169" fontId="27" fillId="0" borderId="0" xfId="0" applyNumberFormat="1" applyFont="1" applyAlignment="1">
      <alignment horizontal="left" vertical="center" wrapText="1"/>
    </xf>
    <xf numFmtId="169" fontId="21" fillId="0" borderId="0" xfId="0" applyNumberFormat="1" applyFont="1" applyAlignment="1">
      <alignment horizontal="right" vertical="top"/>
    </xf>
    <xf numFmtId="169" fontId="34" fillId="0" borderId="0" xfId="0" applyNumberFormat="1" applyFont="1" applyAlignment="1">
      <alignment horizontal="center" vertical="top"/>
    </xf>
    <xf numFmtId="169" fontId="34" fillId="0" borderId="0" xfId="0" applyNumberFormat="1" applyFont="1" applyAlignment="1">
      <alignment horizontal="left" vertical="top" wrapText="1"/>
    </xf>
    <xf numFmtId="167" fontId="4" fillId="0" borderId="3" xfId="0" applyNumberFormat="1" applyFont="1" applyFill="1" applyBorder="1" applyAlignment="1">
      <alignment horizontal="right" wrapText="1"/>
    </xf>
    <xf numFmtId="169" fontId="21" fillId="3" borderId="10" xfId="7" applyNumberFormat="1" applyFont="1" applyFill="1" applyBorder="1" applyAlignment="1">
      <alignment horizontal="left" vertical="top" wrapText="1"/>
    </xf>
    <xf numFmtId="169" fontId="27" fillId="3" borderId="44" xfId="9" applyNumberFormat="1" applyFont="1" applyFill="1" applyBorder="1" applyAlignment="1">
      <alignment horizontal="center" vertical="center" wrapText="1"/>
    </xf>
    <xf numFmtId="169" fontId="27" fillId="3" borderId="44" xfId="7" applyNumberFormat="1" applyFont="1" applyFill="1" applyBorder="1" applyAlignment="1">
      <alignment horizontal="center" vertical="center" wrapText="1"/>
    </xf>
    <xf numFmtId="169" fontId="35" fillId="3" borderId="44" xfId="9" applyNumberFormat="1" applyFont="1" applyFill="1" applyBorder="1" applyAlignment="1">
      <alignment horizontal="center" vertical="center" wrapText="1"/>
    </xf>
    <xf numFmtId="169" fontId="35" fillId="0" borderId="44" xfId="9" applyNumberFormat="1" applyFont="1" applyFill="1" applyBorder="1" applyAlignment="1">
      <alignment horizontal="center" vertical="center" wrapText="1"/>
    </xf>
    <xf numFmtId="169" fontId="35" fillId="3" borderId="49" xfId="9" applyNumberFormat="1" applyFont="1" applyFill="1" applyBorder="1" applyAlignment="1">
      <alignment horizontal="center" vertical="center" wrapText="1"/>
    </xf>
    <xf numFmtId="169" fontId="27" fillId="3" borderId="45" xfId="9" applyNumberFormat="1" applyFont="1" applyFill="1" applyBorder="1" applyAlignment="1">
      <alignment horizontal="center" vertical="center" wrapText="1"/>
    </xf>
    <xf numFmtId="49" fontId="21" fillId="3" borderId="46" xfId="7" applyNumberFormat="1" applyFont="1" applyFill="1" applyBorder="1" applyAlignment="1">
      <alignment horizontal="center" vertical="center"/>
    </xf>
    <xf numFmtId="49" fontId="21" fillId="3" borderId="47" xfId="7" applyNumberFormat="1" applyFont="1" applyFill="1" applyBorder="1" applyAlignment="1">
      <alignment horizontal="center" vertical="center"/>
    </xf>
    <xf numFmtId="49" fontId="21" fillId="3" borderId="47" xfId="7" applyNumberFormat="1" applyFont="1" applyFill="1" applyBorder="1" applyAlignment="1" applyProtection="1">
      <alignment horizontal="center" vertical="center"/>
      <protection locked="0"/>
    </xf>
    <xf numFmtId="49" fontId="21" fillId="3" borderId="48" xfId="7" applyNumberFormat="1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vertical="center" wrapText="1"/>
    </xf>
    <xf numFmtId="169" fontId="21" fillId="0" borderId="42" xfId="0" applyNumberFormat="1" applyFont="1" applyFill="1" applyBorder="1" applyAlignment="1">
      <alignment horizontal="right" vertical="top"/>
    </xf>
    <xf numFmtId="0" fontId="27" fillId="0" borderId="1" xfId="0" applyFont="1" applyFill="1" applyBorder="1" applyAlignment="1">
      <alignment wrapText="1"/>
    </xf>
    <xf numFmtId="169" fontId="27" fillId="0" borderId="40" xfId="0" applyNumberFormat="1" applyFont="1" applyFill="1" applyBorder="1" applyAlignment="1">
      <alignment horizontal="right" vertical="top"/>
    </xf>
    <xf numFmtId="169" fontId="27" fillId="0" borderId="41" xfId="0" applyNumberFormat="1" applyFont="1" applyFill="1" applyBorder="1" applyAlignment="1">
      <alignment horizontal="right" vertical="top"/>
    </xf>
    <xf numFmtId="0" fontId="27" fillId="0" borderId="50" xfId="0" applyFont="1" applyFill="1" applyBorder="1" applyAlignment="1">
      <alignment wrapText="1"/>
    </xf>
    <xf numFmtId="169" fontId="27" fillId="0" borderId="51" xfId="0" applyNumberFormat="1" applyFont="1" applyFill="1" applyBorder="1" applyAlignment="1">
      <alignment horizontal="right" vertical="top"/>
    </xf>
    <xf numFmtId="169" fontId="27" fillId="0" borderId="52" xfId="0" applyNumberFormat="1" applyFont="1" applyFill="1" applyBorder="1" applyAlignment="1">
      <alignment horizontal="right" vertical="top"/>
    </xf>
    <xf numFmtId="0" fontId="32" fillId="0" borderId="5" xfId="0" applyFont="1" applyBorder="1" applyAlignment="1">
      <alignment vertical="center" wrapText="1"/>
    </xf>
    <xf numFmtId="167" fontId="10" fillId="0" borderId="6" xfId="0" applyNumberFormat="1" applyFont="1" applyFill="1" applyBorder="1" applyAlignment="1">
      <alignment wrapText="1"/>
    </xf>
    <xf numFmtId="167" fontId="10" fillId="0" borderId="24" xfId="0" applyNumberFormat="1" applyFont="1" applyFill="1" applyBorder="1" applyAlignment="1">
      <alignment wrapText="1"/>
    </xf>
    <xf numFmtId="167" fontId="35" fillId="0" borderId="6" xfId="0" applyNumberFormat="1" applyFont="1" applyFill="1" applyBorder="1" applyAlignment="1">
      <alignment wrapText="1"/>
    </xf>
    <xf numFmtId="167" fontId="35" fillId="0" borderId="24" xfId="0" applyNumberFormat="1" applyFont="1" applyFill="1" applyBorder="1" applyAlignment="1">
      <alignment wrapText="1"/>
    </xf>
    <xf numFmtId="167" fontId="35" fillId="0" borderId="53" xfId="0" applyNumberFormat="1" applyFont="1" applyFill="1" applyBorder="1" applyAlignment="1">
      <alignment wrapText="1"/>
    </xf>
    <xf numFmtId="0" fontId="27" fillId="0" borderId="54" xfId="0" applyFont="1" applyFill="1" applyBorder="1"/>
    <xf numFmtId="169" fontId="27" fillId="0" borderId="47" xfId="0" applyNumberFormat="1" applyFont="1" applyFill="1" applyBorder="1" applyAlignment="1">
      <alignment horizontal="right" vertical="top"/>
    </xf>
    <xf numFmtId="166" fontId="4" fillId="0" borderId="2" xfId="0" applyNumberFormat="1" applyFont="1" applyFill="1" applyBorder="1" applyAlignment="1">
      <alignment horizontal="right" wrapText="1" indent="1"/>
    </xf>
    <xf numFmtId="167" fontId="4" fillId="0" borderId="3" xfId="5" applyNumberFormat="1" applyFont="1" applyFill="1" applyBorder="1" applyAlignment="1">
      <alignment vertical="center" wrapText="1"/>
    </xf>
    <xf numFmtId="167" fontId="2" fillId="0" borderId="11" xfId="5" applyNumberFormat="1" applyFont="1" applyFill="1" applyBorder="1" applyAlignment="1">
      <alignment vertical="center"/>
    </xf>
    <xf numFmtId="167" fontId="4" fillId="0" borderId="11" xfId="5" applyNumberFormat="1" applyFont="1" applyFill="1" applyBorder="1" applyAlignment="1">
      <alignment vertical="center"/>
    </xf>
    <xf numFmtId="167" fontId="4" fillId="0" borderId="4" xfId="0" applyNumberFormat="1" applyFont="1" applyFill="1" applyBorder="1" applyAlignment="1">
      <alignment wrapText="1"/>
    </xf>
    <xf numFmtId="167" fontId="4" fillId="0" borderId="6" xfId="0" applyNumberFormat="1" applyFont="1" applyFill="1" applyBorder="1" applyAlignment="1">
      <alignment wrapText="1"/>
    </xf>
    <xf numFmtId="167" fontId="2" fillId="0" borderId="8" xfId="0" applyNumberFormat="1" applyFont="1" applyFill="1" applyBorder="1" applyAlignment="1">
      <alignment wrapText="1"/>
    </xf>
    <xf numFmtId="167" fontId="4" fillId="0" borderId="20" xfId="0" applyNumberFormat="1" applyFont="1" applyFill="1" applyBorder="1" applyAlignment="1">
      <alignment wrapText="1"/>
    </xf>
    <xf numFmtId="167" fontId="4" fillId="0" borderId="26" xfId="0" applyNumberFormat="1" applyFont="1" applyFill="1" applyBorder="1" applyAlignment="1">
      <alignment wrapText="1"/>
    </xf>
    <xf numFmtId="167" fontId="9" fillId="0" borderId="23" xfId="5" applyNumberFormat="1" applyFont="1" applyFill="1" applyBorder="1" applyAlignment="1">
      <alignment vertical="center" wrapText="1"/>
    </xf>
    <xf numFmtId="167" fontId="2" fillId="0" borderId="25" xfId="0" applyNumberFormat="1" applyFont="1" applyFill="1" applyBorder="1" applyAlignment="1">
      <alignment wrapText="1"/>
    </xf>
    <xf numFmtId="167" fontId="4" fillId="0" borderId="26" xfId="5" applyNumberFormat="1" applyFont="1" applyFill="1" applyBorder="1" applyAlignment="1">
      <alignment vertical="center"/>
    </xf>
    <xf numFmtId="167" fontId="4" fillId="0" borderId="28" xfId="0" applyNumberFormat="1" applyFont="1" applyFill="1" applyBorder="1" applyAlignment="1">
      <alignment wrapText="1"/>
    </xf>
    <xf numFmtId="167" fontId="2" fillId="0" borderId="26" xfId="0" applyNumberFormat="1" applyFont="1" applyFill="1" applyBorder="1" applyAlignment="1">
      <alignment wrapText="1"/>
    </xf>
    <xf numFmtId="167" fontId="2" fillId="0" borderId="31" xfId="0" applyNumberFormat="1" applyFont="1" applyFill="1" applyBorder="1" applyAlignment="1">
      <alignment wrapText="1"/>
    </xf>
    <xf numFmtId="167" fontId="2" fillId="0" borderId="23" xfId="0" applyNumberFormat="1" applyFont="1" applyFill="1" applyBorder="1" applyAlignment="1">
      <alignment wrapText="1"/>
    </xf>
    <xf numFmtId="167" fontId="2" fillId="0" borderId="22" xfId="5" applyNumberFormat="1" applyFont="1" applyFill="1" applyBorder="1" applyAlignment="1">
      <alignment vertical="center"/>
    </xf>
    <xf numFmtId="167" fontId="2" fillId="0" borderId="22" xfId="0" applyNumberFormat="1" applyFont="1" applyFill="1" applyBorder="1" applyAlignment="1">
      <alignment wrapText="1"/>
    </xf>
    <xf numFmtId="167" fontId="9" fillId="0" borderId="0" xfId="5" applyNumberFormat="1" applyFont="1" applyFill="1" applyBorder="1" applyAlignment="1">
      <alignment vertical="center" wrapText="1"/>
    </xf>
    <xf numFmtId="167" fontId="9" fillId="0" borderId="4" xfId="5" applyNumberFormat="1" applyFont="1" applyFill="1" applyBorder="1" applyAlignment="1">
      <alignment vertical="center" wrapText="1"/>
    </xf>
    <xf numFmtId="167" fontId="9" fillId="0" borderId="15" xfId="5" applyNumberFormat="1" applyFont="1" applyFill="1" applyBorder="1" applyAlignment="1">
      <alignment vertical="center" wrapText="1"/>
    </xf>
    <xf numFmtId="167" fontId="9" fillId="0" borderId="13" xfId="5" applyNumberFormat="1" applyFont="1" applyFill="1" applyBorder="1" applyAlignment="1">
      <alignment vertical="center" wrapText="1"/>
    </xf>
    <xf numFmtId="167" fontId="4" fillId="0" borderId="3" xfId="0" applyNumberFormat="1" applyFont="1" applyFill="1" applyBorder="1" applyAlignment="1">
      <alignment wrapText="1"/>
    </xf>
    <xf numFmtId="167" fontId="4" fillId="0" borderId="30" xfId="0" applyNumberFormat="1" applyFont="1" applyFill="1" applyBorder="1" applyAlignment="1">
      <alignment wrapText="1"/>
    </xf>
    <xf numFmtId="167" fontId="4" fillId="0" borderId="0" xfId="4" applyNumberFormat="1" applyFont="1" applyFill="1" applyAlignment="1">
      <alignment horizontal="left"/>
    </xf>
    <xf numFmtId="164" fontId="13" fillId="0" borderId="0" xfId="2" applyFont="1" applyFill="1"/>
    <xf numFmtId="169" fontId="43" fillId="0" borderId="16" xfId="0" applyNumberFormat="1" applyFont="1" applyFill="1" applyBorder="1" applyAlignment="1">
      <alignment horizontal="left" vertical="top" wrapText="1"/>
    </xf>
    <xf numFmtId="169" fontId="21" fillId="0" borderId="43" xfId="0" applyNumberFormat="1" applyFont="1" applyFill="1" applyBorder="1" applyAlignment="1">
      <alignment horizontal="right" vertical="top"/>
    </xf>
    <xf numFmtId="0" fontId="27" fillId="0" borderId="1" xfId="0" applyFont="1" applyFill="1" applyBorder="1"/>
    <xf numFmtId="169" fontId="40" fillId="0" borderId="42" xfId="0" applyNumberFormat="1" applyFont="1" applyFill="1" applyBorder="1" applyAlignment="1">
      <alignment horizontal="right" vertical="top"/>
    </xf>
    <xf numFmtId="169" fontId="44" fillId="0" borderId="43" xfId="0" applyNumberFormat="1" applyFont="1" applyFill="1" applyBorder="1" applyAlignment="1">
      <alignment horizontal="right" vertical="top"/>
    </xf>
    <xf numFmtId="0" fontId="27" fillId="0" borderId="46" xfId="0" applyFont="1" applyFill="1" applyBorder="1" applyAlignment="1">
      <alignment wrapText="1"/>
    </xf>
    <xf numFmtId="169" fontId="27" fillId="0" borderId="48" xfId="0" applyNumberFormat="1" applyFont="1" applyFill="1" applyBorder="1" applyAlignment="1">
      <alignment horizontal="right" vertical="top"/>
    </xf>
    <xf numFmtId="0" fontId="21" fillId="0" borderId="10" xfId="0" applyFont="1" applyFill="1" applyBorder="1" applyAlignment="1">
      <alignment vertical="center" wrapText="1"/>
    </xf>
    <xf numFmtId="169" fontId="21" fillId="0" borderId="45" xfId="0" applyNumberFormat="1" applyFont="1" applyFill="1" applyBorder="1" applyAlignment="1">
      <alignment horizontal="right" vertical="top"/>
    </xf>
    <xf numFmtId="169" fontId="21" fillId="0" borderId="47" xfId="0" applyNumberFormat="1" applyFont="1" applyFill="1" applyBorder="1" applyAlignment="1">
      <alignment horizontal="right" vertical="top"/>
    </xf>
    <xf numFmtId="0" fontId="27" fillId="0" borderId="10" xfId="0" applyFont="1" applyFill="1" applyBorder="1" applyAlignment="1">
      <alignment wrapText="1"/>
    </xf>
    <xf numFmtId="3" fontId="2" fillId="0" borderId="19" xfId="0" applyNumberFormat="1" applyFont="1" applyFill="1" applyBorder="1"/>
    <xf numFmtId="0" fontId="4" fillId="0" borderId="19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3" fontId="2" fillId="0" borderId="20" xfId="0" applyNumberFormat="1" applyFont="1" applyFill="1" applyBorder="1"/>
    <xf numFmtId="0" fontId="2" fillId="0" borderId="14" xfId="0" applyFont="1" applyFill="1" applyBorder="1" applyAlignment="1">
      <alignment wrapText="1"/>
    </xf>
    <xf numFmtId="0" fontId="2" fillId="2" borderId="34" xfId="0" applyFont="1" applyFill="1" applyBorder="1" applyAlignment="1">
      <alignment wrapText="1"/>
    </xf>
    <xf numFmtId="3" fontId="31" fillId="0" borderId="0" xfId="0" applyNumberFormat="1" applyFont="1" applyFill="1"/>
    <xf numFmtId="0" fontId="21" fillId="3" borderId="0" xfId="0" applyFont="1" applyFill="1" applyBorder="1" applyAlignment="1">
      <alignment wrapText="1"/>
    </xf>
    <xf numFmtId="169" fontId="21" fillId="0" borderId="0" xfId="7" applyNumberFormat="1" applyFont="1" applyAlignment="1">
      <alignment horizontal="left" vertical="top" wrapText="1"/>
    </xf>
    <xf numFmtId="169" fontId="2" fillId="0" borderId="0" xfId="7" applyNumberFormat="1" applyFont="1" applyAlignment="1">
      <alignment horizontal="left" vertical="top" wrapText="1"/>
    </xf>
    <xf numFmtId="169" fontId="2" fillId="0" borderId="0" xfId="7" applyNumberFormat="1" applyFont="1" applyAlignment="1">
      <alignment horizontal="right" vertical="top"/>
    </xf>
    <xf numFmtId="169" fontId="45" fillId="3" borderId="0" xfId="0" applyNumberFormat="1" applyFont="1" applyFill="1" applyBorder="1" applyAlignment="1">
      <alignment horizontal="right" vertical="top"/>
    </xf>
    <xf numFmtId="0" fontId="46" fillId="0" borderId="0" xfId="0" applyFont="1" applyFill="1" applyAlignment="1">
      <alignment horizontal="right"/>
    </xf>
    <xf numFmtId="43" fontId="46" fillId="0" borderId="0" xfId="5" applyFont="1" applyFill="1" applyBorder="1" applyAlignment="1">
      <alignment horizontal="center" vertical="top"/>
    </xf>
    <xf numFmtId="169" fontId="21" fillId="0" borderId="0" xfId="7" applyNumberFormat="1" applyFont="1" applyFill="1" applyAlignment="1">
      <alignment horizontal="right" vertical="top"/>
    </xf>
    <xf numFmtId="167" fontId="35" fillId="0" borderId="8" xfId="0" applyNumberFormat="1" applyFont="1" applyFill="1" applyBorder="1" applyAlignment="1">
      <alignment wrapText="1"/>
    </xf>
    <xf numFmtId="0" fontId="47" fillId="0" borderId="0" xfId="0" applyFont="1" applyFill="1"/>
    <xf numFmtId="3" fontId="35" fillId="0" borderId="3" xfId="0" applyNumberFormat="1" applyFont="1" applyFill="1" applyBorder="1" applyAlignment="1">
      <alignment horizontal="center" vertical="top" wrapText="1"/>
    </xf>
    <xf numFmtId="0" fontId="35" fillId="0" borderId="4" xfId="0" applyFont="1" applyFill="1" applyBorder="1" applyAlignment="1">
      <alignment vertical="center" wrapText="1"/>
    </xf>
    <xf numFmtId="0" fontId="35" fillId="0" borderId="32" xfId="0" applyFont="1" applyFill="1" applyBorder="1" applyAlignment="1">
      <alignment vertical="center" wrapText="1"/>
    </xf>
    <xf numFmtId="165" fontId="10" fillId="0" borderId="6" xfId="1" applyNumberFormat="1" applyFont="1" applyFill="1" applyBorder="1" applyAlignment="1">
      <alignment vertical="center" wrapText="1"/>
    </xf>
    <xf numFmtId="165" fontId="10" fillId="0" borderId="24" xfId="1" applyNumberFormat="1" applyFont="1" applyFill="1" applyBorder="1" applyAlignment="1">
      <alignment vertical="center" wrapText="1"/>
    </xf>
    <xf numFmtId="165" fontId="35" fillId="0" borderId="6" xfId="1" applyNumberFormat="1" applyFont="1" applyFill="1" applyBorder="1" applyAlignment="1">
      <alignment vertical="center" wrapText="1"/>
    </xf>
    <xf numFmtId="165" fontId="35" fillId="0" borderId="24" xfId="1" applyNumberFormat="1" applyFont="1" applyFill="1" applyBorder="1" applyAlignment="1">
      <alignment vertical="center" wrapText="1"/>
    </xf>
    <xf numFmtId="165" fontId="47" fillId="0" borderId="6" xfId="1" applyNumberFormat="1" applyFont="1" applyFill="1" applyBorder="1"/>
    <xf numFmtId="165" fontId="47" fillId="0" borderId="24" xfId="1" applyNumberFormat="1" applyFont="1" applyFill="1" applyBorder="1"/>
    <xf numFmtId="165" fontId="47" fillId="0" borderId="0" xfId="0" applyNumberFormat="1" applyFont="1" applyFill="1"/>
    <xf numFmtId="3" fontId="47" fillId="0" borderId="0" xfId="0" applyNumberFormat="1" applyFont="1" applyFill="1"/>
    <xf numFmtId="169" fontId="48" fillId="0" borderId="0" xfId="7" applyNumberFormat="1" applyFont="1" applyAlignment="1">
      <alignment horizontal="right" vertical="top"/>
    </xf>
    <xf numFmtId="3" fontId="49" fillId="0" borderId="0" xfId="0" applyNumberFormat="1" applyFont="1" applyFill="1" applyAlignment="1">
      <alignment horizontal="right"/>
    </xf>
    <xf numFmtId="169" fontId="2" fillId="0" borderId="0" xfId="7" applyNumberFormat="1" applyFont="1" applyAlignment="1">
      <alignment horizontal="left" vertical="top" wrapText="1"/>
    </xf>
    <xf numFmtId="0" fontId="10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24" fillId="2" borderId="0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33" fillId="0" borderId="0" xfId="0" applyFont="1" applyFill="1" applyAlignment="1">
      <alignment horizontal="center"/>
    </xf>
    <xf numFmtId="0" fontId="0" fillId="0" borderId="0" xfId="0" applyAlignment="1"/>
    <xf numFmtId="0" fontId="6" fillId="0" borderId="0" xfId="0" applyFont="1" applyFill="1" applyAlignment="1">
      <alignment horizontal="center"/>
    </xf>
    <xf numFmtId="0" fontId="34" fillId="0" borderId="0" xfId="0" applyFont="1" applyAlignment="1"/>
    <xf numFmtId="169" fontId="21" fillId="0" borderId="0" xfId="7" applyNumberFormat="1" applyFont="1" applyAlignment="1">
      <alignment horizontal="left" vertical="top" wrapText="1"/>
    </xf>
    <xf numFmtId="169" fontId="27" fillId="3" borderId="0" xfId="8" applyNumberFormat="1" applyFont="1" applyFill="1" applyAlignment="1">
      <alignment horizontal="center" vertical="top" wrapText="1"/>
    </xf>
    <xf numFmtId="169" fontId="27" fillId="3" borderId="0" xfId="7" applyNumberFormat="1" applyFont="1" applyFill="1" applyAlignment="1">
      <alignment horizontal="center" vertical="top" wrapText="1"/>
    </xf>
    <xf numFmtId="169" fontId="39" fillId="3" borderId="0" xfId="8" applyNumberFormat="1" applyFont="1" applyFill="1" applyAlignment="1">
      <alignment horizontal="center" vertical="top"/>
    </xf>
    <xf numFmtId="0" fontId="4" fillId="0" borderId="0" xfId="0" applyFont="1" applyBorder="1" applyAlignment="1">
      <alignment wrapText="1"/>
    </xf>
    <xf numFmtId="166" fontId="4" fillId="0" borderId="0" xfId="0" applyNumberFormat="1" applyFont="1" applyFill="1" applyBorder="1" applyAlignment="1">
      <alignment horizontal="right" wrapText="1" indent="1"/>
    </xf>
    <xf numFmtId="0" fontId="21" fillId="2" borderId="0" xfId="3" applyFont="1" applyFill="1" applyBorder="1" applyAlignment="1"/>
    <xf numFmtId="167" fontId="5" fillId="0" borderId="0" xfId="5" applyNumberFormat="1" applyFont="1" applyFill="1" applyBorder="1" applyAlignment="1">
      <alignment vertical="center" wrapText="1"/>
    </xf>
    <xf numFmtId="0" fontId="2" fillId="2" borderId="0" xfId="3" applyFont="1" applyFill="1" applyBorder="1" applyAlignment="1"/>
  </cellXfs>
  <cellStyles count="10">
    <cellStyle name="Обычный" xfId="0" builtinId="0"/>
    <cellStyle name="Обычный 2 2" xfId="3"/>
    <cellStyle name="Обычный_God_Формы фин.отчетности_BWU_09_11_03" xfId="7"/>
    <cellStyle name="Обычный_Лист1 2" xfId="8"/>
    <cellStyle name="Обычный_Формы ФО для НПФ" xfId="9"/>
    <cellStyle name="Финансовый" xfId="1" builtinId="3"/>
    <cellStyle name="Финансовый 2" xfId="2"/>
    <cellStyle name="Финансовый 2 2" xfId="6"/>
    <cellStyle name="Финансовый 2 2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41;&#1059;/&#1043;&#1077;&#1085;&#1073;&#1091;&#1093;/&#1053;&#1080;&#1085;&#1072;/&#1060;&#1080;&#1085;&#1072;&#1085;&#1089;&#1086;&#1074;&#1072;&#1103;%20&#1086;&#1090;&#1095;&#1077;&#1090;&#1085;&#1086;&#1089;&#1090;&#1100;/2014%20&#1075;&#1086;&#1076;/&#1085;&#1072;%2001.04.2014/&#1082;&#1086;&#1085;&#1075;&#1083;&#1072;&#1084;&#1077;&#1088;&#1072;&#1090;/31.03.2014%20&#1056;&#1072;&#1089;&#1096;.&#1101;&#1083;&#1080;&#1084;&#1080;&#1085;&#1080;&#1088;&#1086;&#1074;&#1072;&#1085;&#1080;&#110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95;&#1077;&#1090;&#1099;/&#1044;&#1083;&#1103;%20&#1072;&#1091;&#1076;&#1080;&#1090;&#1072;/&#1040;&#1091;&#1076;&#1080;&#1090;%202013%20&#1075;&#1086;&#1076;/&#1044;&#1077;&#1087;&#1072;&#1088;&#1090;&#1072;&#1084;&#1077;&#1085;&#1090;%20&#1073;&#1091;&#1093;.&#1091;&#1095;&#1077;&#1090;&#1072;%20&#1080;%20&#1086;&#1090;&#1095;&#1077;&#1090;&#1085;&#1086;&#1089;&#1090;&#1080;/2013%20&#1075;&#1086;&#1076;/&#1055;&#1088;&#1080;&#1083;&#1086;&#1078;&#1077;&#1085;&#1080;&#1077;%20&#8470;%201/&#1059;&#1040;&#1054;/&#1060;&#1080;&#1085;&#1072;&#1085;&#1089;&#1086;&#1074;&#1072;&#1103;%20&#1086;&#1090;&#1095;&#1077;&#1090;&#1085;&#1086;&#1089;&#1090;&#1100;/&#1050;&#1086;&#1085;&#1089;.%20&#1092;&#1086;&#1088;&#1084;&#1072;%202%20&#1076;&#1077;&#1082;&#1072;&#1073;&#1088;&#1100;%202013%20c%20&#1047;&#1054;%20&#1080;%20&#1072;&#1091;&#1076;&#1080;&#1090;.%20&#1082;&#1086;&#1088;&#1088;&#1077;&#1082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1 конс."/>
      <sheetName val="ф.2 конс."/>
      <sheetName val="ф.3 конс."/>
      <sheetName val="ф.4 конс."/>
      <sheetName val="конс ФО-1"/>
      <sheetName val="конс ФО-2"/>
      <sheetName val="конс ФО-3"/>
      <sheetName val="расш-ка элиминирования 1 кв"/>
      <sheetName val="расш-ка элиминирования (2)"/>
      <sheetName val="расш-ка ДС"/>
      <sheetName val="расчеты с бюджетом"/>
      <sheetName val="ТМЗ"/>
      <sheetName val="НМА"/>
      <sheetName val="ОС"/>
      <sheetName val="Инвес.недвиж."/>
      <sheetName val="незаверш стр-во"/>
      <sheetName val="Расш. УК"/>
      <sheetName val="Расш. УК банк"/>
      <sheetName val="Расшифровка ПФИ"/>
      <sheetName val="Расшифровка прочих А и О"/>
      <sheetName val="ФА до погашения"/>
      <sheetName val="ФА для продажи"/>
      <sheetName val="ФА по справед стоимости"/>
    </sheetNames>
    <sheetDataSet>
      <sheetData sheetId="0">
        <row r="1">
          <cell r="A1" t="str">
            <v>БИН                920140000084</v>
          </cell>
        </row>
        <row r="2">
          <cell r="A2" t="str">
            <v>Код ОКПО             19924793</v>
          </cell>
        </row>
        <row r="3">
          <cell r="A3" t="str">
            <v>БИК                   TSESKZKA</v>
          </cell>
        </row>
        <row r="4">
          <cell r="A4" t="str">
            <v>ИИК KZ48125KZT1001300336 в НБ РК</v>
          </cell>
        </row>
        <row r="5">
          <cell r="A5" t="str">
            <v>Место нахождения головного банка: г.Астана, район Есиль, ул. Сығанақ, д. 24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ЮЛЬ 2012 (по старой доле)"/>
      <sheetName val="ИЮЛЬ 2012 (по новой доле за 7 м"/>
      <sheetName val="ф.2"/>
      <sheetName val="Элиминации"/>
      <sheetName val="ФОРМА 2 (СД)"/>
      <sheetName val="банк ф2 ЗО"/>
      <sheetName val="BV  ф2"/>
      <sheetName val="ЦГ ф2"/>
      <sheetName val="ЦК ф2 "/>
      <sheetName val="ОУСА"/>
      <sheetName val="расх_персон_12мес13г."/>
      <sheetName val="Акт_Капитал"/>
      <sheetName val="Акт_Гарант "/>
      <sheetName val="Акт_ОУСА "/>
      <sheetName val="Сквозное обсл. и комиссион."/>
      <sheetName val="ЦГ с учетом аудита 4меснов-"/>
      <sheetName val="расчет по дивид."/>
      <sheetName val="инф. Гарант"/>
    </sheetNames>
    <sheetDataSet>
      <sheetData sheetId="0"/>
      <sheetData sheetId="1"/>
      <sheetData sheetId="2">
        <row r="20">
          <cell r="B20" t="str">
            <v xml:space="preserve">Заработанные страховые премии, брутто </v>
          </cell>
        </row>
        <row r="22">
          <cell r="B22" t="str">
            <v>Страховые премии, переданные перестраховщикам</v>
          </cell>
        </row>
        <row r="24">
          <cell r="B24" t="str">
            <v>Начисленные страховые премии, нетто</v>
          </cell>
        </row>
        <row r="26">
          <cell r="B26" t="str">
            <v>Изменение в резерве по незаработанным премиям, брутто</v>
          </cell>
        </row>
        <row r="28">
          <cell r="B28" t="str">
            <v>Доля перестраховщиков в изменении брутто резерва по незаработанным премиям</v>
          </cell>
        </row>
        <row r="30">
          <cell r="B30" t="str">
            <v>Заработанные страховые премии, нетто</v>
          </cell>
        </row>
        <row r="40">
          <cell r="B40" t="str">
            <v>Изменения доли перестраховщиков в резервах по договорам страхования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76"/>
  <sheetViews>
    <sheetView topLeftCell="A7" zoomScaleNormal="100" workbookViewId="0">
      <selection activeCell="M57" sqref="M57"/>
    </sheetView>
  </sheetViews>
  <sheetFormatPr defaultRowHeight="18.75" x14ac:dyDescent="0.3"/>
  <cols>
    <col min="1" max="1" width="91.140625" style="2" customWidth="1"/>
    <col min="2" max="2" width="23" style="1" customWidth="1"/>
    <col min="3" max="3" width="22.140625" style="1" customWidth="1"/>
    <col min="4" max="4" width="13.5703125" style="2" customWidth="1"/>
    <col min="5" max="5" width="10" style="2" bestFit="1" customWidth="1"/>
    <col min="6" max="6" width="15.42578125" style="2" customWidth="1"/>
    <col min="7" max="7" width="12.140625" style="2" bestFit="1" customWidth="1"/>
    <col min="8" max="16384" width="9.140625" style="2"/>
  </cols>
  <sheetData>
    <row r="1" spans="1:3" x14ac:dyDescent="0.3">
      <c r="A1" s="318" t="str">
        <f>'[1]ф.1 конс.'!A1</f>
        <v>БИН                920140000084</v>
      </c>
      <c r="B1" s="319"/>
      <c r="C1" s="321" t="s">
        <v>144</v>
      </c>
    </row>
    <row r="2" spans="1:3" x14ac:dyDescent="0.3">
      <c r="A2" s="318" t="str">
        <f>'[1]ф.1 конс.'!A2</f>
        <v>Код ОКПО             19924793</v>
      </c>
      <c r="B2" s="319"/>
    </row>
    <row r="3" spans="1:3" x14ac:dyDescent="0.3">
      <c r="A3" s="318" t="str">
        <f>'[1]ф.1 конс.'!A3</f>
        <v>БИК                   TSESKZKA</v>
      </c>
      <c r="B3" s="319"/>
    </row>
    <row r="4" spans="1:3" x14ac:dyDescent="0.3">
      <c r="A4" s="339" t="str">
        <f>'[1]ф.1 конс.'!A4</f>
        <v>ИИК KZ48125KZT1001300336 в НБ РК</v>
      </c>
      <c r="B4" s="339"/>
    </row>
    <row r="5" spans="1:3" x14ac:dyDescent="0.3">
      <c r="A5" s="339" t="str">
        <f>'[1]ф.1 конс.'!A5</f>
        <v>Место нахождения головного банка: г.Астана, район Есиль, ул. Сығанақ, д. 24</v>
      </c>
      <c r="B5" s="339"/>
    </row>
    <row r="7" spans="1:3" x14ac:dyDescent="0.3">
      <c r="A7" s="341" t="s">
        <v>0</v>
      </c>
      <c r="B7" s="341"/>
      <c r="C7" s="341"/>
    </row>
    <row r="8" spans="1:3" x14ac:dyDescent="0.3">
      <c r="A8" s="341" t="s">
        <v>1</v>
      </c>
      <c r="B8" s="341"/>
      <c r="C8" s="341"/>
    </row>
    <row r="9" spans="1:3" x14ac:dyDescent="0.3">
      <c r="A9" s="342" t="s">
        <v>2</v>
      </c>
      <c r="B9" s="342"/>
      <c r="C9" s="342"/>
    </row>
    <row r="10" spans="1:3" x14ac:dyDescent="0.3">
      <c r="A10" s="342" t="s">
        <v>183</v>
      </c>
      <c r="B10" s="342"/>
      <c r="C10" s="342"/>
    </row>
    <row r="11" spans="1:3" hidden="1" x14ac:dyDescent="0.3">
      <c r="A11" s="343" t="s">
        <v>3</v>
      </c>
      <c r="B11" s="343"/>
      <c r="C11" s="343"/>
    </row>
    <row r="12" spans="1:3" ht="19.5" thickBot="1" x14ac:dyDescent="0.35">
      <c r="C12" s="3" t="s">
        <v>4</v>
      </c>
    </row>
    <row r="13" spans="1:3" ht="19.5" thickBot="1" x14ac:dyDescent="0.35">
      <c r="A13" s="4"/>
      <c r="B13" s="5" t="s">
        <v>184</v>
      </c>
      <c r="C13" s="6" t="s">
        <v>150</v>
      </c>
    </row>
    <row r="14" spans="1:3" x14ac:dyDescent="0.3">
      <c r="A14" s="7" t="s">
        <v>5</v>
      </c>
      <c r="B14" s="8"/>
      <c r="C14" s="9"/>
    </row>
    <row r="15" spans="1:3" x14ac:dyDescent="0.3">
      <c r="A15" s="10" t="s">
        <v>6</v>
      </c>
      <c r="B15" s="21">
        <v>208699788</v>
      </c>
      <c r="C15" s="21">
        <v>96822331</v>
      </c>
    </row>
    <row r="16" spans="1:3" x14ac:dyDescent="0.3">
      <c r="A16" s="10" t="s">
        <v>7</v>
      </c>
      <c r="B16" s="21">
        <v>13349704</v>
      </c>
      <c r="C16" s="21">
        <v>5553941</v>
      </c>
    </row>
    <row r="17" spans="1:251" ht="37.5" x14ac:dyDescent="0.3">
      <c r="A17" s="10" t="s">
        <v>8</v>
      </c>
      <c r="B17" s="21"/>
      <c r="C17" s="21"/>
    </row>
    <row r="18" spans="1:251" x14ac:dyDescent="0.3">
      <c r="A18" s="11" t="s">
        <v>9</v>
      </c>
      <c r="B18" s="21">
        <v>10892420</v>
      </c>
      <c r="C18" s="21">
        <v>9855998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</row>
    <row r="19" spans="1:251" x14ac:dyDescent="0.3">
      <c r="A19" s="11" t="s">
        <v>10</v>
      </c>
      <c r="B19" s="21">
        <v>1043125</v>
      </c>
      <c r="C19" s="21">
        <v>10900232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</row>
    <row r="20" spans="1:251" x14ac:dyDescent="0.3">
      <c r="A20" s="13" t="s">
        <v>11</v>
      </c>
      <c r="B20" s="21"/>
      <c r="C20" s="21"/>
      <c r="D20" s="14"/>
      <c r="E20" s="14"/>
      <c r="F20" s="14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</row>
    <row r="21" spans="1:251" x14ac:dyDescent="0.3">
      <c r="A21" s="11" t="s">
        <v>9</v>
      </c>
      <c r="B21" s="21">
        <v>5180921</v>
      </c>
      <c r="C21" s="21">
        <v>5133210</v>
      </c>
      <c r="D21" s="14"/>
      <c r="E21" s="14"/>
      <c r="F21" s="14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</row>
    <row r="22" spans="1:251" x14ac:dyDescent="0.3">
      <c r="A22" s="11" t="s">
        <v>10</v>
      </c>
      <c r="B22" s="21">
        <v>0</v>
      </c>
      <c r="C22" s="21">
        <v>0</v>
      </c>
      <c r="D22" s="14"/>
      <c r="E22" s="14"/>
      <c r="F22" s="14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</row>
    <row r="23" spans="1:251" x14ac:dyDescent="0.3">
      <c r="A23" s="13" t="s">
        <v>12</v>
      </c>
      <c r="B23" s="21">
        <v>881897403</v>
      </c>
      <c r="C23" s="21">
        <v>674158351</v>
      </c>
      <c r="D23" s="14"/>
      <c r="E23" s="14"/>
      <c r="F23" s="14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</row>
    <row r="24" spans="1:251" x14ac:dyDescent="0.3">
      <c r="A24" s="13" t="s">
        <v>13</v>
      </c>
      <c r="B24" s="21"/>
      <c r="C24" s="21"/>
      <c r="D24" s="14"/>
      <c r="E24" s="14"/>
      <c r="F24" s="14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</row>
    <row r="25" spans="1:251" x14ac:dyDescent="0.3">
      <c r="A25" s="11" t="s">
        <v>9</v>
      </c>
      <c r="B25" s="21">
        <v>27874253</v>
      </c>
      <c r="C25" s="21">
        <v>22303206</v>
      </c>
      <c r="D25" s="14"/>
      <c r="E25" s="14"/>
      <c r="F25" s="14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</row>
    <row r="26" spans="1:251" x14ac:dyDescent="0.3">
      <c r="A26" s="11" t="s">
        <v>10</v>
      </c>
      <c r="B26" s="21">
        <v>0</v>
      </c>
      <c r="C26" s="21">
        <v>5913997</v>
      </c>
      <c r="D26" s="14"/>
      <c r="E26" s="14"/>
      <c r="F26" s="14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</row>
    <row r="27" spans="1:251" x14ac:dyDescent="0.3">
      <c r="A27" s="11" t="s">
        <v>142</v>
      </c>
      <c r="B27" s="21">
        <v>5163212</v>
      </c>
      <c r="C27" s="21">
        <v>2905004</v>
      </c>
      <c r="D27" s="14"/>
      <c r="E27" s="14"/>
      <c r="F27" s="14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</row>
    <row r="28" spans="1:251" x14ac:dyDescent="0.3">
      <c r="A28" s="10" t="s">
        <v>14</v>
      </c>
      <c r="B28" s="21">
        <v>21719359</v>
      </c>
      <c r="C28" s="21">
        <v>20404603</v>
      </c>
    </row>
    <row r="29" spans="1:251" hidden="1" x14ac:dyDescent="0.3">
      <c r="A29" s="10" t="s">
        <v>15</v>
      </c>
      <c r="B29" s="21">
        <v>0</v>
      </c>
      <c r="C29" s="21">
        <v>0</v>
      </c>
    </row>
    <row r="30" spans="1:251" hidden="1" x14ac:dyDescent="0.3">
      <c r="A30" s="10" t="s">
        <v>16</v>
      </c>
      <c r="B30" s="21">
        <v>0</v>
      </c>
      <c r="C30" s="21">
        <v>0</v>
      </c>
    </row>
    <row r="31" spans="1:251" x14ac:dyDescent="0.3">
      <c r="A31" s="10" t="s">
        <v>17</v>
      </c>
      <c r="B31" s="21">
        <v>1418842</v>
      </c>
      <c r="C31" s="21">
        <v>2559767</v>
      </c>
    </row>
    <row r="32" spans="1:251" x14ac:dyDescent="0.3">
      <c r="A32" s="10" t="s">
        <v>18</v>
      </c>
      <c r="B32" s="21">
        <v>198581</v>
      </c>
      <c r="C32" s="21">
        <v>10475</v>
      </c>
    </row>
    <row r="33" spans="1:6" ht="19.5" thickBot="1" x14ac:dyDescent="0.35">
      <c r="A33" s="15" t="s">
        <v>19</v>
      </c>
      <c r="B33" s="21">
        <v>27965959</v>
      </c>
      <c r="C33" s="21">
        <v>26491638</v>
      </c>
    </row>
    <row r="34" spans="1:6" ht="19.5" thickBot="1" x14ac:dyDescent="0.35">
      <c r="A34" s="16" t="s">
        <v>20</v>
      </c>
      <c r="B34" s="271">
        <f>SUM(B15:B33)</f>
        <v>1205403567</v>
      </c>
      <c r="C34" s="17">
        <f>SUM(C15:C33)</f>
        <v>883012753</v>
      </c>
    </row>
    <row r="35" spans="1:6" x14ac:dyDescent="0.3">
      <c r="A35" s="309" t="s">
        <v>21</v>
      </c>
      <c r="B35" s="312"/>
      <c r="C35" s="308"/>
    </row>
    <row r="36" spans="1:6" ht="37.5" x14ac:dyDescent="0.3">
      <c r="A36" s="10" t="s">
        <v>151</v>
      </c>
      <c r="B36" s="21">
        <v>12016492</v>
      </c>
      <c r="C36" s="21">
        <v>0</v>
      </c>
    </row>
    <row r="37" spans="1:6" x14ac:dyDescent="0.3">
      <c r="A37" s="310" t="s">
        <v>22</v>
      </c>
      <c r="B37" s="21">
        <v>48342588</v>
      </c>
      <c r="C37" s="21">
        <v>23307412</v>
      </c>
    </row>
    <row r="38" spans="1:6" x14ac:dyDescent="0.3">
      <c r="A38" s="10" t="s">
        <v>23</v>
      </c>
      <c r="B38" s="21">
        <v>969299031</v>
      </c>
      <c r="C38" s="21">
        <v>694680088</v>
      </c>
    </row>
    <row r="39" spans="1:6" x14ac:dyDescent="0.3">
      <c r="A39" s="10" t="s">
        <v>47</v>
      </c>
      <c r="B39" s="21">
        <v>21309912</v>
      </c>
      <c r="C39" s="21">
        <v>21245781</v>
      </c>
    </row>
    <row r="40" spans="1:6" x14ac:dyDescent="0.3">
      <c r="A40" s="10" t="s">
        <v>24</v>
      </c>
      <c r="B40" s="21">
        <v>41920328</v>
      </c>
      <c r="C40" s="21">
        <v>41754090</v>
      </c>
    </row>
    <row r="41" spans="1:6" x14ac:dyDescent="0.3">
      <c r="A41" s="311" t="s">
        <v>25</v>
      </c>
      <c r="B41" s="21">
        <v>1000016</v>
      </c>
      <c r="C41" s="21">
        <v>15945917</v>
      </c>
    </row>
    <row r="42" spans="1:6" x14ac:dyDescent="0.3">
      <c r="A42" s="311" t="s">
        <v>46</v>
      </c>
      <c r="B42" s="21">
        <v>2612248</v>
      </c>
      <c r="C42" s="21">
        <v>2594212</v>
      </c>
    </row>
    <row r="43" spans="1:6" x14ac:dyDescent="0.3">
      <c r="A43" s="311" t="s">
        <v>119</v>
      </c>
      <c r="B43" s="21">
        <v>0</v>
      </c>
      <c r="C43" s="21">
        <v>4429</v>
      </c>
    </row>
    <row r="44" spans="1:6" ht="19.5" thickBot="1" x14ac:dyDescent="0.35">
      <c r="A44" s="15" t="s">
        <v>26</v>
      </c>
      <c r="B44" s="21">
        <v>14714794</v>
      </c>
      <c r="C44" s="21">
        <v>12265820</v>
      </c>
    </row>
    <row r="45" spans="1:6" ht="19.5" thickBot="1" x14ac:dyDescent="0.35">
      <c r="A45" s="18" t="s">
        <v>27</v>
      </c>
      <c r="B45" s="17">
        <f>SUM(B36:B44)</f>
        <v>1111215409</v>
      </c>
      <c r="C45" s="17">
        <f>SUM(C37:C44)</f>
        <v>811797749</v>
      </c>
    </row>
    <row r="46" spans="1:6" x14ac:dyDescent="0.3">
      <c r="A46" s="7" t="s">
        <v>28</v>
      </c>
      <c r="B46" s="19"/>
      <c r="C46" s="19"/>
    </row>
    <row r="47" spans="1:6" x14ac:dyDescent="0.3">
      <c r="A47" s="10" t="s">
        <v>29</v>
      </c>
      <c r="B47" s="21">
        <v>56108196</v>
      </c>
      <c r="C47" s="21">
        <v>41124480</v>
      </c>
      <c r="F47" s="20"/>
    </row>
    <row r="48" spans="1:6" x14ac:dyDescent="0.3">
      <c r="A48" s="10" t="s">
        <v>30</v>
      </c>
      <c r="B48" s="21">
        <v>43465</v>
      </c>
      <c r="C48" s="21">
        <v>49082</v>
      </c>
      <c r="F48" s="20"/>
    </row>
    <row r="49" spans="1:6" x14ac:dyDescent="0.3">
      <c r="A49" s="10" t="s">
        <v>31</v>
      </c>
      <c r="B49" s="21">
        <v>8338</v>
      </c>
      <c r="C49" s="21">
        <v>8487</v>
      </c>
      <c r="F49" s="20"/>
    </row>
    <row r="50" spans="1:6" ht="37.5" x14ac:dyDescent="0.3">
      <c r="A50" s="10" t="s">
        <v>32</v>
      </c>
      <c r="B50" s="21">
        <v>-14422</v>
      </c>
      <c r="C50" s="21">
        <v>-24958</v>
      </c>
      <c r="F50" s="20"/>
    </row>
    <row r="51" spans="1:6" x14ac:dyDescent="0.3">
      <c r="A51" s="10" t="s">
        <v>33</v>
      </c>
      <c r="B51" s="21">
        <v>12031976</v>
      </c>
      <c r="C51" s="21">
        <v>12131875</v>
      </c>
      <c r="D51" s="20"/>
      <c r="F51" s="20"/>
    </row>
    <row r="52" spans="1:6" x14ac:dyDescent="0.3">
      <c r="A52" s="10" t="s">
        <v>143</v>
      </c>
      <c r="B52" s="21">
        <v>16631209</v>
      </c>
      <c r="C52" s="21">
        <v>16631209</v>
      </c>
      <c r="D52" s="20"/>
      <c r="F52" s="20"/>
    </row>
    <row r="53" spans="1:6" ht="19.5" thickBot="1" x14ac:dyDescent="0.35">
      <c r="A53" s="10" t="s">
        <v>45</v>
      </c>
      <c r="B53" s="21">
        <v>9379396</v>
      </c>
      <c r="C53" s="21">
        <v>1294829</v>
      </c>
      <c r="F53" s="20"/>
    </row>
    <row r="54" spans="1:6" ht="19.5" thickBot="1" x14ac:dyDescent="0.35">
      <c r="A54" s="22" t="s">
        <v>34</v>
      </c>
      <c r="B54" s="17">
        <f>SUM(B47:B53)</f>
        <v>94188158</v>
      </c>
      <c r="C54" s="17">
        <f>SUM(C47:C53)</f>
        <v>71215004</v>
      </c>
      <c r="F54" s="20"/>
    </row>
    <row r="55" spans="1:6" ht="19.5" thickBot="1" x14ac:dyDescent="0.35">
      <c r="A55" s="23" t="s">
        <v>35</v>
      </c>
      <c r="B55" s="24">
        <v>0</v>
      </c>
      <c r="C55" s="24">
        <v>0</v>
      </c>
      <c r="F55" s="20"/>
    </row>
    <row r="56" spans="1:6" ht="19.5" thickBot="1" x14ac:dyDescent="0.35">
      <c r="A56" s="22" t="s">
        <v>36</v>
      </c>
      <c r="B56" s="25">
        <f>B54+B55</f>
        <v>94188158</v>
      </c>
      <c r="C56" s="25">
        <f>C54+C55</f>
        <v>71215004</v>
      </c>
      <c r="F56" s="20"/>
    </row>
    <row r="57" spans="1:6" ht="19.5" thickBot="1" x14ac:dyDescent="0.35">
      <c r="A57" s="22" t="s">
        <v>44</v>
      </c>
      <c r="B57" s="17">
        <f>B56+B45</f>
        <v>1205403567</v>
      </c>
      <c r="C57" s="17">
        <f>C56+C45</f>
        <v>883012753</v>
      </c>
      <c r="F57" s="20"/>
    </row>
    <row r="58" spans="1:6" ht="10.5" customHeight="1" x14ac:dyDescent="0.3">
      <c r="A58" s="355"/>
      <c r="B58" s="356"/>
      <c r="C58" s="356"/>
      <c r="F58" s="20"/>
    </row>
    <row r="59" spans="1:6" x14ac:dyDescent="0.3">
      <c r="A59" s="357" t="s">
        <v>191</v>
      </c>
      <c r="B59" s="356"/>
      <c r="C59" s="356"/>
      <c r="F59" s="20"/>
    </row>
    <row r="60" spans="1:6" x14ac:dyDescent="0.3">
      <c r="A60" s="357" t="s">
        <v>192</v>
      </c>
      <c r="B60" s="356"/>
      <c r="C60" s="356"/>
      <c r="F60" s="20"/>
    </row>
    <row r="61" spans="1:6" ht="12.75" customHeight="1" x14ac:dyDescent="0.3">
      <c r="A61" s="355"/>
      <c r="B61" s="356"/>
      <c r="C61" s="356"/>
      <c r="F61" s="20"/>
    </row>
    <row r="62" spans="1:6" ht="9" customHeight="1" x14ac:dyDescent="0.3">
      <c r="B62" s="26">
        <f>B57-B34</f>
        <v>0</v>
      </c>
      <c r="C62" s="26">
        <f>C57-C34</f>
        <v>0</v>
      </c>
    </row>
    <row r="63" spans="1:6" x14ac:dyDescent="0.3">
      <c r="A63" s="2" t="s">
        <v>113</v>
      </c>
      <c r="B63" s="26"/>
      <c r="C63" s="26"/>
    </row>
    <row r="64" spans="1:6" hidden="1" x14ac:dyDescent="0.3">
      <c r="A64" s="27" t="s">
        <v>37</v>
      </c>
      <c r="B64" s="28"/>
      <c r="C64" s="28"/>
    </row>
    <row r="65" spans="1:251" hidden="1" x14ac:dyDescent="0.3">
      <c r="A65" s="340"/>
      <c r="B65" s="340"/>
      <c r="C65" s="340"/>
    </row>
    <row r="67" spans="1:251" ht="19.5" x14ac:dyDescent="0.3">
      <c r="A67" s="29" t="s">
        <v>188</v>
      </c>
      <c r="B67" s="295" t="s">
        <v>189</v>
      </c>
    </row>
    <row r="68" spans="1:251" x14ac:dyDescent="0.3">
      <c r="A68"/>
      <c r="B68" s="30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</row>
    <row r="69" spans="1:251" ht="19.5" x14ac:dyDescent="0.3">
      <c r="A69" s="29"/>
      <c r="B69" s="3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</row>
    <row r="70" spans="1:251" ht="19.5" x14ac:dyDescent="0.3">
      <c r="A70" s="29" t="s">
        <v>38</v>
      </c>
      <c r="B70" s="31" t="s">
        <v>39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</row>
    <row r="71" spans="1:251" ht="20.25" x14ac:dyDescent="0.3">
      <c r="A71" s="32"/>
      <c r="B71" s="296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</row>
    <row r="72" spans="1:251" x14ac:dyDescent="0.3">
      <c r="A72" s="33" t="s">
        <v>40</v>
      </c>
      <c r="B72" s="30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</row>
    <row r="73" spans="1:251" ht="19.5" x14ac:dyDescent="0.3">
      <c r="A73" s="34" t="s">
        <v>41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</row>
    <row r="74" spans="1:251" x14ac:dyDescent="0.3">
      <c r="A74" s="35" t="s">
        <v>42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</row>
    <row r="75" spans="1:251" x14ac:dyDescent="0.3">
      <c r="A75" s="36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</row>
    <row r="76" spans="1:251" hidden="1" x14ac:dyDescent="0.3">
      <c r="A76" s="37" t="s">
        <v>43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</row>
  </sheetData>
  <mergeCells count="8">
    <mergeCell ref="A4:B4"/>
    <mergeCell ref="A5:B5"/>
    <mergeCell ref="A65:C65"/>
    <mergeCell ref="A7:C7"/>
    <mergeCell ref="A8:C8"/>
    <mergeCell ref="A9:C9"/>
    <mergeCell ref="A10:C10"/>
    <mergeCell ref="A11:C11"/>
  </mergeCells>
  <pageMargins left="0.7" right="0.7" top="0.75" bottom="0.75" header="0.3" footer="0.3"/>
  <pageSetup paperSize="9" scale="55" orientation="portrait" r:id="rId1"/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8"/>
  <sheetViews>
    <sheetView tabSelected="1" topLeftCell="A86" zoomScaleNormal="100" workbookViewId="0">
      <selection activeCell="A114" sqref="A114"/>
    </sheetView>
  </sheetViews>
  <sheetFormatPr defaultRowHeight="16.5" x14ac:dyDescent="0.25"/>
  <cols>
    <col min="1" max="1" width="91.140625" style="51" customWidth="1"/>
    <col min="2" max="2" width="27.85546875" style="151" bestFit="1" customWidth="1"/>
    <col min="3" max="3" width="28.140625" style="152" customWidth="1"/>
    <col min="4" max="4" width="27.85546875" style="153" hidden="1" customWidth="1"/>
    <col min="5" max="5" width="19.7109375" style="51" hidden="1" customWidth="1"/>
    <col min="6" max="6" width="21.28515625" style="52" customWidth="1"/>
    <col min="7" max="7" width="21.28515625" style="52" bestFit="1" customWidth="1"/>
    <col min="8" max="8" width="18.28515625" style="51" customWidth="1"/>
    <col min="9" max="9" width="17.28515625" style="51" customWidth="1"/>
    <col min="10" max="10" width="13.42578125" style="51" bestFit="1" customWidth="1"/>
    <col min="11" max="256" width="9.140625" style="51"/>
    <col min="257" max="257" width="91.140625" style="51" customWidth="1"/>
    <col min="258" max="258" width="27.85546875" style="51" bestFit="1" customWidth="1"/>
    <col min="259" max="259" width="28.140625" style="51" customWidth="1"/>
    <col min="260" max="261" width="0" style="51" hidden="1" customWidth="1"/>
    <col min="262" max="262" width="21.28515625" style="51" customWidth="1"/>
    <col min="263" max="263" width="21.28515625" style="51" bestFit="1" customWidth="1"/>
    <col min="264" max="264" width="18.28515625" style="51" customWidth="1"/>
    <col min="265" max="265" width="17.28515625" style="51" customWidth="1"/>
    <col min="266" max="266" width="13.42578125" style="51" bestFit="1" customWidth="1"/>
    <col min="267" max="512" width="9.140625" style="51"/>
    <col min="513" max="513" width="91.140625" style="51" customWidth="1"/>
    <col min="514" max="514" width="27.85546875" style="51" bestFit="1" customWidth="1"/>
    <col min="515" max="515" width="28.140625" style="51" customWidth="1"/>
    <col min="516" max="517" width="0" style="51" hidden="1" customWidth="1"/>
    <col min="518" max="518" width="21.28515625" style="51" customWidth="1"/>
    <col min="519" max="519" width="21.28515625" style="51" bestFit="1" customWidth="1"/>
    <col min="520" max="520" width="18.28515625" style="51" customWidth="1"/>
    <col min="521" max="521" width="17.28515625" style="51" customWidth="1"/>
    <col min="522" max="522" width="13.42578125" style="51" bestFit="1" customWidth="1"/>
    <col min="523" max="768" width="9.140625" style="51"/>
    <col min="769" max="769" width="91.140625" style="51" customWidth="1"/>
    <col min="770" max="770" width="27.85546875" style="51" bestFit="1" customWidth="1"/>
    <col min="771" max="771" width="28.140625" style="51" customWidth="1"/>
    <col min="772" max="773" width="0" style="51" hidden="1" customWidth="1"/>
    <col min="774" max="774" width="21.28515625" style="51" customWidth="1"/>
    <col min="775" max="775" width="21.28515625" style="51" bestFit="1" customWidth="1"/>
    <col min="776" max="776" width="18.28515625" style="51" customWidth="1"/>
    <col min="777" max="777" width="17.28515625" style="51" customWidth="1"/>
    <col min="778" max="778" width="13.42578125" style="51" bestFit="1" customWidth="1"/>
    <col min="779" max="1024" width="9.140625" style="51"/>
    <col min="1025" max="1025" width="91.140625" style="51" customWidth="1"/>
    <col min="1026" max="1026" width="27.85546875" style="51" bestFit="1" customWidth="1"/>
    <col min="1027" max="1027" width="28.140625" style="51" customWidth="1"/>
    <col min="1028" max="1029" width="0" style="51" hidden="1" customWidth="1"/>
    <col min="1030" max="1030" width="21.28515625" style="51" customWidth="1"/>
    <col min="1031" max="1031" width="21.28515625" style="51" bestFit="1" customWidth="1"/>
    <col min="1032" max="1032" width="18.28515625" style="51" customWidth="1"/>
    <col min="1033" max="1033" width="17.28515625" style="51" customWidth="1"/>
    <col min="1034" max="1034" width="13.42578125" style="51" bestFit="1" customWidth="1"/>
    <col min="1035" max="1280" width="9.140625" style="51"/>
    <col min="1281" max="1281" width="91.140625" style="51" customWidth="1"/>
    <col min="1282" max="1282" width="27.85546875" style="51" bestFit="1" customWidth="1"/>
    <col min="1283" max="1283" width="28.140625" style="51" customWidth="1"/>
    <col min="1284" max="1285" width="0" style="51" hidden="1" customWidth="1"/>
    <col min="1286" max="1286" width="21.28515625" style="51" customWidth="1"/>
    <col min="1287" max="1287" width="21.28515625" style="51" bestFit="1" customWidth="1"/>
    <col min="1288" max="1288" width="18.28515625" style="51" customWidth="1"/>
    <col min="1289" max="1289" width="17.28515625" style="51" customWidth="1"/>
    <col min="1290" max="1290" width="13.42578125" style="51" bestFit="1" customWidth="1"/>
    <col min="1291" max="1536" width="9.140625" style="51"/>
    <col min="1537" max="1537" width="91.140625" style="51" customWidth="1"/>
    <col min="1538" max="1538" width="27.85546875" style="51" bestFit="1" customWidth="1"/>
    <col min="1539" max="1539" width="28.140625" style="51" customWidth="1"/>
    <col min="1540" max="1541" width="0" style="51" hidden="1" customWidth="1"/>
    <col min="1542" max="1542" width="21.28515625" style="51" customWidth="1"/>
    <col min="1543" max="1543" width="21.28515625" style="51" bestFit="1" customWidth="1"/>
    <col min="1544" max="1544" width="18.28515625" style="51" customWidth="1"/>
    <col min="1545" max="1545" width="17.28515625" style="51" customWidth="1"/>
    <col min="1546" max="1546" width="13.42578125" style="51" bestFit="1" customWidth="1"/>
    <col min="1547" max="1792" width="9.140625" style="51"/>
    <col min="1793" max="1793" width="91.140625" style="51" customWidth="1"/>
    <col min="1794" max="1794" width="27.85546875" style="51" bestFit="1" customWidth="1"/>
    <col min="1795" max="1795" width="28.140625" style="51" customWidth="1"/>
    <col min="1796" max="1797" width="0" style="51" hidden="1" customWidth="1"/>
    <col min="1798" max="1798" width="21.28515625" style="51" customWidth="1"/>
    <col min="1799" max="1799" width="21.28515625" style="51" bestFit="1" customWidth="1"/>
    <col min="1800" max="1800" width="18.28515625" style="51" customWidth="1"/>
    <col min="1801" max="1801" width="17.28515625" style="51" customWidth="1"/>
    <col min="1802" max="1802" width="13.42578125" style="51" bestFit="1" customWidth="1"/>
    <col min="1803" max="2048" width="9.140625" style="51"/>
    <col min="2049" max="2049" width="91.140625" style="51" customWidth="1"/>
    <col min="2050" max="2050" width="27.85546875" style="51" bestFit="1" customWidth="1"/>
    <col min="2051" max="2051" width="28.140625" style="51" customWidth="1"/>
    <col min="2052" max="2053" width="0" style="51" hidden="1" customWidth="1"/>
    <col min="2054" max="2054" width="21.28515625" style="51" customWidth="1"/>
    <col min="2055" max="2055" width="21.28515625" style="51" bestFit="1" customWidth="1"/>
    <col min="2056" max="2056" width="18.28515625" style="51" customWidth="1"/>
    <col min="2057" max="2057" width="17.28515625" style="51" customWidth="1"/>
    <col min="2058" max="2058" width="13.42578125" style="51" bestFit="1" customWidth="1"/>
    <col min="2059" max="2304" width="9.140625" style="51"/>
    <col min="2305" max="2305" width="91.140625" style="51" customWidth="1"/>
    <col min="2306" max="2306" width="27.85546875" style="51" bestFit="1" customWidth="1"/>
    <col min="2307" max="2307" width="28.140625" style="51" customWidth="1"/>
    <col min="2308" max="2309" width="0" style="51" hidden="1" customWidth="1"/>
    <col min="2310" max="2310" width="21.28515625" style="51" customWidth="1"/>
    <col min="2311" max="2311" width="21.28515625" style="51" bestFit="1" customWidth="1"/>
    <col min="2312" max="2312" width="18.28515625" style="51" customWidth="1"/>
    <col min="2313" max="2313" width="17.28515625" style="51" customWidth="1"/>
    <col min="2314" max="2314" width="13.42578125" style="51" bestFit="1" customWidth="1"/>
    <col min="2315" max="2560" width="9.140625" style="51"/>
    <col min="2561" max="2561" width="91.140625" style="51" customWidth="1"/>
    <col min="2562" max="2562" width="27.85546875" style="51" bestFit="1" customWidth="1"/>
    <col min="2563" max="2563" width="28.140625" style="51" customWidth="1"/>
    <col min="2564" max="2565" width="0" style="51" hidden="1" customWidth="1"/>
    <col min="2566" max="2566" width="21.28515625" style="51" customWidth="1"/>
    <col min="2567" max="2567" width="21.28515625" style="51" bestFit="1" customWidth="1"/>
    <col min="2568" max="2568" width="18.28515625" style="51" customWidth="1"/>
    <col min="2569" max="2569" width="17.28515625" style="51" customWidth="1"/>
    <col min="2570" max="2570" width="13.42578125" style="51" bestFit="1" customWidth="1"/>
    <col min="2571" max="2816" width="9.140625" style="51"/>
    <col min="2817" max="2817" width="91.140625" style="51" customWidth="1"/>
    <col min="2818" max="2818" width="27.85546875" style="51" bestFit="1" customWidth="1"/>
    <col min="2819" max="2819" width="28.140625" style="51" customWidth="1"/>
    <col min="2820" max="2821" width="0" style="51" hidden="1" customWidth="1"/>
    <col min="2822" max="2822" width="21.28515625" style="51" customWidth="1"/>
    <col min="2823" max="2823" width="21.28515625" style="51" bestFit="1" customWidth="1"/>
    <col min="2824" max="2824" width="18.28515625" style="51" customWidth="1"/>
    <col min="2825" max="2825" width="17.28515625" style="51" customWidth="1"/>
    <col min="2826" max="2826" width="13.42578125" style="51" bestFit="1" customWidth="1"/>
    <col min="2827" max="3072" width="9.140625" style="51"/>
    <col min="3073" max="3073" width="91.140625" style="51" customWidth="1"/>
    <col min="3074" max="3074" width="27.85546875" style="51" bestFit="1" customWidth="1"/>
    <col min="3075" max="3075" width="28.140625" style="51" customWidth="1"/>
    <col min="3076" max="3077" width="0" style="51" hidden="1" customWidth="1"/>
    <col min="3078" max="3078" width="21.28515625" style="51" customWidth="1"/>
    <col min="3079" max="3079" width="21.28515625" style="51" bestFit="1" customWidth="1"/>
    <col min="3080" max="3080" width="18.28515625" style="51" customWidth="1"/>
    <col min="3081" max="3081" width="17.28515625" style="51" customWidth="1"/>
    <col min="3082" max="3082" width="13.42578125" style="51" bestFit="1" customWidth="1"/>
    <col min="3083" max="3328" width="9.140625" style="51"/>
    <col min="3329" max="3329" width="91.140625" style="51" customWidth="1"/>
    <col min="3330" max="3330" width="27.85546875" style="51" bestFit="1" customWidth="1"/>
    <col min="3331" max="3331" width="28.140625" style="51" customWidth="1"/>
    <col min="3332" max="3333" width="0" style="51" hidden="1" customWidth="1"/>
    <col min="3334" max="3334" width="21.28515625" style="51" customWidth="1"/>
    <col min="3335" max="3335" width="21.28515625" style="51" bestFit="1" customWidth="1"/>
    <col min="3336" max="3336" width="18.28515625" style="51" customWidth="1"/>
    <col min="3337" max="3337" width="17.28515625" style="51" customWidth="1"/>
    <col min="3338" max="3338" width="13.42578125" style="51" bestFit="1" customWidth="1"/>
    <col min="3339" max="3584" width="9.140625" style="51"/>
    <col min="3585" max="3585" width="91.140625" style="51" customWidth="1"/>
    <col min="3586" max="3586" width="27.85546875" style="51" bestFit="1" customWidth="1"/>
    <col min="3587" max="3587" width="28.140625" style="51" customWidth="1"/>
    <col min="3588" max="3589" width="0" style="51" hidden="1" customWidth="1"/>
    <col min="3590" max="3590" width="21.28515625" style="51" customWidth="1"/>
    <col min="3591" max="3591" width="21.28515625" style="51" bestFit="1" customWidth="1"/>
    <col min="3592" max="3592" width="18.28515625" style="51" customWidth="1"/>
    <col min="3593" max="3593" width="17.28515625" style="51" customWidth="1"/>
    <col min="3594" max="3594" width="13.42578125" style="51" bestFit="1" customWidth="1"/>
    <col min="3595" max="3840" width="9.140625" style="51"/>
    <col min="3841" max="3841" width="91.140625" style="51" customWidth="1"/>
    <col min="3842" max="3842" width="27.85546875" style="51" bestFit="1" customWidth="1"/>
    <col min="3843" max="3843" width="28.140625" style="51" customWidth="1"/>
    <col min="3844" max="3845" width="0" style="51" hidden="1" customWidth="1"/>
    <col min="3846" max="3846" width="21.28515625" style="51" customWidth="1"/>
    <col min="3847" max="3847" width="21.28515625" style="51" bestFit="1" customWidth="1"/>
    <col min="3848" max="3848" width="18.28515625" style="51" customWidth="1"/>
    <col min="3849" max="3849" width="17.28515625" style="51" customWidth="1"/>
    <col min="3850" max="3850" width="13.42578125" style="51" bestFit="1" customWidth="1"/>
    <col min="3851" max="4096" width="9.140625" style="51"/>
    <col min="4097" max="4097" width="91.140625" style="51" customWidth="1"/>
    <col min="4098" max="4098" width="27.85546875" style="51" bestFit="1" customWidth="1"/>
    <col min="4099" max="4099" width="28.140625" style="51" customWidth="1"/>
    <col min="4100" max="4101" width="0" style="51" hidden="1" customWidth="1"/>
    <col min="4102" max="4102" width="21.28515625" style="51" customWidth="1"/>
    <col min="4103" max="4103" width="21.28515625" style="51" bestFit="1" customWidth="1"/>
    <col min="4104" max="4104" width="18.28515625" style="51" customWidth="1"/>
    <col min="4105" max="4105" width="17.28515625" style="51" customWidth="1"/>
    <col min="4106" max="4106" width="13.42578125" style="51" bestFit="1" customWidth="1"/>
    <col min="4107" max="4352" width="9.140625" style="51"/>
    <col min="4353" max="4353" width="91.140625" style="51" customWidth="1"/>
    <col min="4354" max="4354" width="27.85546875" style="51" bestFit="1" customWidth="1"/>
    <col min="4355" max="4355" width="28.140625" style="51" customWidth="1"/>
    <col min="4356" max="4357" width="0" style="51" hidden="1" customWidth="1"/>
    <col min="4358" max="4358" width="21.28515625" style="51" customWidth="1"/>
    <col min="4359" max="4359" width="21.28515625" style="51" bestFit="1" customWidth="1"/>
    <col min="4360" max="4360" width="18.28515625" style="51" customWidth="1"/>
    <col min="4361" max="4361" width="17.28515625" style="51" customWidth="1"/>
    <col min="4362" max="4362" width="13.42578125" style="51" bestFit="1" customWidth="1"/>
    <col min="4363" max="4608" width="9.140625" style="51"/>
    <col min="4609" max="4609" width="91.140625" style="51" customWidth="1"/>
    <col min="4610" max="4610" width="27.85546875" style="51" bestFit="1" customWidth="1"/>
    <col min="4611" max="4611" width="28.140625" style="51" customWidth="1"/>
    <col min="4612" max="4613" width="0" style="51" hidden="1" customWidth="1"/>
    <col min="4614" max="4614" width="21.28515625" style="51" customWidth="1"/>
    <col min="4615" max="4615" width="21.28515625" style="51" bestFit="1" customWidth="1"/>
    <col min="4616" max="4616" width="18.28515625" style="51" customWidth="1"/>
    <col min="4617" max="4617" width="17.28515625" style="51" customWidth="1"/>
    <col min="4618" max="4618" width="13.42578125" style="51" bestFit="1" customWidth="1"/>
    <col min="4619" max="4864" width="9.140625" style="51"/>
    <col min="4865" max="4865" width="91.140625" style="51" customWidth="1"/>
    <col min="4866" max="4866" width="27.85546875" style="51" bestFit="1" customWidth="1"/>
    <col min="4867" max="4867" width="28.140625" style="51" customWidth="1"/>
    <col min="4868" max="4869" width="0" style="51" hidden="1" customWidth="1"/>
    <col min="4870" max="4870" width="21.28515625" style="51" customWidth="1"/>
    <col min="4871" max="4871" width="21.28515625" style="51" bestFit="1" customWidth="1"/>
    <col min="4872" max="4872" width="18.28515625" style="51" customWidth="1"/>
    <col min="4873" max="4873" width="17.28515625" style="51" customWidth="1"/>
    <col min="4874" max="4874" width="13.42578125" style="51" bestFit="1" customWidth="1"/>
    <col min="4875" max="5120" width="9.140625" style="51"/>
    <col min="5121" max="5121" width="91.140625" style="51" customWidth="1"/>
    <col min="5122" max="5122" width="27.85546875" style="51" bestFit="1" customWidth="1"/>
    <col min="5123" max="5123" width="28.140625" style="51" customWidth="1"/>
    <col min="5124" max="5125" width="0" style="51" hidden="1" customWidth="1"/>
    <col min="5126" max="5126" width="21.28515625" style="51" customWidth="1"/>
    <col min="5127" max="5127" width="21.28515625" style="51" bestFit="1" customWidth="1"/>
    <col min="5128" max="5128" width="18.28515625" style="51" customWidth="1"/>
    <col min="5129" max="5129" width="17.28515625" style="51" customWidth="1"/>
    <col min="5130" max="5130" width="13.42578125" style="51" bestFit="1" customWidth="1"/>
    <col min="5131" max="5376" width="9.140625" style="51"/>
    <col min="5377" max="5377" width="91.140625" style="51" customWidth="1"/>
    <col min="5378" max="5378" width="27.85546875" style="51" bestFit="1" customWidth="1"/>
    <col min="5379" max="5379" width="28.140625" style="51" customWidth="1"/>
    <col min="5380" max="5381" width="0" style="51" hidden="1" customWidth="1"/>
    <col min="5382" max="5382" width="21.28515625" style="51" customWidth="1"/>
    <col min="5383" max="5383" width="21.28515625" style="51" bestFit="1" customWidth="1"/>
    <col min="5384" max="5384" width="18.28515625" style="51" customWidth="1"/>
    <col min="5385" max="5385" width="17.28515625" style="51" customWidth="1"/>
    <col min="5386" max="5386" width="13.42578125" style="51" bestFit="1" customWidth="1"/>
    <col min="5387" max="5632" width="9.140625" style="51"/>
    <col min="5633" max="5633" width="91.140625" style="51" customWidth="1"/>
    <col min="5634" max="5634" width="27.85546875" style="51" bestFit="1" customWidth="1"/>
    <col min="5635" max="5635" width="28.140625" style="51" customWidth="1"/>
    <col min="5636" max="5637" width="0" style="51" hidden="1" customWidth="1"/>
    <col min="5638" max="5638" width="21.28515625" style="51" customWidth="1"/>
    <col min="5639" max="5639" width="21.28515625" style="51" bestFit="1" customWidth="1"/>
    <col min="5640" max="5640" width="18.28515625" style="51" customWidth="1"/>
    <col min="5641" max="5641" width="17.28515625" style="51" customWidth="1"/>
    <col min="5642" max="5642" width="13.42578125" style="51" bestFit="1" customWidth="1"/>
    <col min="5643" max="5888" width="9.140625" style="51"/>
    <col min="5889" max="5889" width="91.140625" style="51" customWidth="1"/>
    <col min="5890" max="5890" width="27.85546875" style="51" bestFit="1" customWidth="1"/>
    <col min="5891" max="5891" width="28.140625" style="51" customWidth="1"/>
    <col min="5892" max="5893" width="0" style="51" hidden="1" customWidth="1"/>
    <col min="5894" max="5894" width="21.28515625" style="51" customWidth="1"/>
    <col min="5895" max="5895" width="21.28515625" style="51" bestFit="1" customWidth="1"/>
    <col min="5896" max="5896" width="18.28515625" style="51" customWidth="1"/>
    <col min="5897" max="5897" width="17.28515625" style="51" customWidth="1"/>
    <col min="5898" max="5898" width="13.42578125" style="51" bestFit="1" customWidth="1"/>
    <col min="5899" max="6144" width="9.140625" style="51"/>
    <col min="6145" max="6145" width="91.140625" style="51" customWidth="1"/>
    <col min="6146" max="6146" width="27.85546875" style="51" bestFit="1" customWidth="1"/>
    <col min="6147" max="6147" width="28.140625" style="51" customWidth="1"/>
    <col min="6148" max="6149" width="0" style="51" hidden="1" customWidth="1"/>
    <col min="6150" max="6150" width="21.28515625" style="51" customWidth="1"/>
    <col min="6151" max="6151" width="21.28515625" style="51" bestFit="1" customWidth="1"/>
    <col min="6152" max="6152" width="18.28515625" style="51" customWidth="1"/>
    <col min="6153" max="6153" width="17.28515625" style="51" customWidth="1"/>
    <col min="6154" max="6154" width="13.42578125" style="51" bestFit="1" customWidth="1"/>
    <col min="6155" max="6400" width="9.140625" style="51"/>
    <col min="6401" max="6401" width="91.140625" style="51" customWidth="1"/>
    <col min="6402" max="6402" width="27.85546875" style="51" bestFit="1" customWidth="1"/>
    <col min="6403" max="6403" width="28.140625" style="51" customWidth="1"/>
    <col min="6404" max="6405" width="0" style="51" hidden="1" customWidth="1"/>
    <col min="6406" max="6406" width="21.28515625" style="51" customWidth="1"/>
    <col min="6407" max="6407" width="21.28515625" style="51" bestFit="1" customWidth="1"/>
    <col min="6408" max="6408" width="18.28515625" style="51" customWidth="1"/>
    <col min="6409" max="6409" width="17.28515625" style="51" customWidth="1"/>
    <col min="6410" max="6410" width="13.42578125" style="51" bestFit="1" customWidth="1"/>
    <col min="6411" max="6656" width="9.140625" style="51"/>
    <col min="6657" max="6657" width="91.140625" style="51" customWidth="1"/>
    <col min="6658" max="6658" width="27.85546875" style="51" bestFit="1" customWidth="1"/>
    <col min="6659" max="6659" width="28.140625" style="51" customWidth="1"/>
    <col min="6660" max="6661" width="0" style="51" hidden="1" customWidth="1"/>
    <col min="6662" max="6662" width="21.28515625" style="51" customWidth="1"/>
    <col min="6663" max="6663" width="21.28515625" style="51" bestFit="1" customWidth="1"/>
    <col min="6664" max="6664" width="18.28515625" style="51" customWidth="1"/>
    <col min="6665" max="6665" width="17.28515625" style="51" customWidth="1"/>
    <col min="6666" max="6666" width="13.42578125" style="51" bestFit="1" customWidth="1"/>
    <col min="6667" max="6912" width="9.140625" style="51"/>
    <col min="6913" max="6913" width="91.140625" style="51" customWidth="1"/>
    <col min="6914" max="6914" width="27.85546875" style="51" bestFit="1" customWidth="1"/>
    <col min="6915" max="6915" width="28.140625" style="51" customWidth="1"/>
    <col min="6916" max="6917" width="0" style="51" hidden="1" customWidth="1"/>
    <col min="6918" max="6918" width="21.28515625" style="51" customWidth="1"/>
    <col min="6919" max="6919" width="21.28515625" style="51" bestFit="1" customWidth="1"/>
    <col min="6920" max="6920" width="18.28515625" style="51" customWidth="1"/>
    <col min="6921" max="6921" width="17.28515625" style="51" customWidth="1"/>
    <col min="6922" max="6922" width="13.42578125" style="51" bestFit="1" customWidth="1"/>
    <col min="6923" max="7168" width="9.140625" style="51"/>
    <col min="7169" max="7169" width="91.140625" style="51" customWidth="1"/>
    <col min="7170" max="7170" width="27.85546875" style="51" bestFit="1" customWidth="1"/>
    <col min="7171" max="7171" width="28.140625" style="51" customWidth="1"/>
    <col min="7172" max="7173" width="0" style="51" hidden="1" customWidth="1"/>
    <col min="7174" max="7174" width="21.28515625" style="51" customWidth="1"/>
    <col min="7175" max="7175" width="21.28515625" style="51" bestFit="1" customWidth="1"/>
    <col min="7176" max="7176" width="18.28515625" style="51" customWidth="1"/>
    <col min="7177" max="7177" width="17.28515625" style="51" customWidth="1"/>
    <col min="7178" max="7178" width="13.42578125" style="51" bestFit="1" customWidth="1"/>
    <col min="7179" max="7424" width="9.140625" style="51"/>
    <col min="7425" max="7425" width="91.140625" style="51" customWidth="1"/>
    <col min="7426" max="7426" width="27.85546875" style="51" bestFit="1" customWidth="1"/>
    <col min="7427" max="7427" width="28.140625" style="51" customWidth="1"/>
    <col min="7428" max="7429" width="0" style="51" hidden="1" customWidth="1"/>
    <col min="7430" max="7430" width="21.28515625" style="51" customWidth="1"/>
    <col min="7431" max="7431" width="21.28515625" style="51" bestFit="1" customWidth="1"/>
    <col min="7432" max="7432" width="18.28515625" style="51" customWidth="1"/>
    <col min="7433" max="7433" width="17.28515625" style="51" customWidth="1"/>
    <col min="7434" max="7434" width="13.42578125" style="51" bestFit="1" customWidth="1"/>
    <col min="7435" max="7680" width="9.140625" style="51"/>
    <col min="7681" max="7681" width="91.140625" style="51" customWidth="1"/>
    <col min="7682" max="7682" width="27.85546875" style="51" bestFit="1" customWidth="1"/>
    <col min="7683" max="7683" width="28.140625" style="51" customWidth="1"/>
    <col min="7684" max="7685" width="0" style="51" hidden="1" customWidth="1"/>
    <col min="7686" max="7686" width="21.28515625" style="51" customWidth="1"/>
    <col min="7687" max="7687" width="21.28515625" style="51" bestFit="1" customWidth="1"/>
    <col min="7688" max="7688" width="18.28515625" style="51" customWidth="1"/>
    <col min="7689" max="7689" width="17.28515625" style="51" customWidth="1"/>
    <col min="7690" max="7690" width="13.42578125" style="51" bestFit="1" customWidth="1"/>
    <col min="7691" max="7936" width="9.140625" style="51"/>
    <col min="7937" max="7937" width="91.140625" style="51" customWidth="1"/>
    <col min="7938" max="7938" width="27.85546875" style="51" bestFit="1" customWidth="1"/>
    <col min="7939" max="7939" width="28.140625" style="51" customWidth="1"/>
    <col min="7940" max="7941" width="0" style="51" hidden="1" customWidth="1"/>
    <col min="7942" max="7942" width="21.28515625" style="51" customWidth="1"/>
    <col min="7943" max="7943" width="21.28515625" style="51" bestFit="1" customWidth="1"/>
    <col min="7944" max="7944" width="18.28515625" style="51" customWidth="1"/>
    <col min="7945" max="7945" width="17.28515625" style="51" customWidth="1"/>
    <col min="7946" max="7946" width="13.42578125" style="51" bestFit="1" customWidth="1"/>
    <col min="7947" max="8192" width="9.140625" style="51"/>
    <col min="8193" max="8193" width="91.140625" style="51" customWidth="1"/>
    <col min="8194" max="8194" width="27.85546875" style="51" bestFit="1" customWidth="1"/>
    <col min="8195" max="8195" width="28.140625" style="51" customWidth="1"/>
    <col min="8196" max="8197" width="0" style="51" hidden="1" customWidth="1"/>
    <col min="8198" max="8198" width="21.28515625" style="51" customWidth="1"/>
    <col min="8199" max="8199" width="21.28515625" style="51" bestFit="1" customWidth="1"/>
    <col min="8200" max="8200" width="18.28515625" style="51" customWidth="1"/>
    <col min="8201" max="8201" width="17.28515625" style="51" customWidth="1"/>
    <col min="8202" max="8202" width="13.42578125" style="51" bestFit="1" customWidth="1"/>
    <col min="8203" max="8448" width="9.140625" style="51"/>
    <col min="8449" max="8449" width="91.140625" style="51" customWidth="1"/>
    <col min="8450" max="8450" width="27.85546875" style="51" bestFit="1" customWidth="1"/>
    <col min="8451" max="8451" width="28.140625" style="51" customWidth="1"/>
    <col min="8452" max="8453" width="0" style="51" hidden="1" customWidth="1"/>
    <col min="8454" max="8454" width="21.28515625" style="51" customWidth="1"/>
    <col min="8455" max="8455" width="21.28515625" style="51" bestFit="1" customWidth="1"/>
    <col min="8456" max="8456" width="18.28515625" style="51" customWidth="1"/>
    <col min="8457" max="8457" width="17.28515625" style="51" customWidth="1"/>
    <col min="8458" max="8458" width="13.42578125" style="51" bestFit="1" customWidth="1"/>
    <col min="8459" max="8704" width="9.140625" style="51"/>
    <col min="8705" max="8705" width="91.140625" style="51" customWidth="1"/>
    <col min="8706" max="8706" width="27.85546875" style="51" bestFit="1" customWidth="1"/>
    <col min="8707" max="8707" width="28.140625" style="51" customWidth="1"/>
    <col min="8708" max="8709" width="0" style="51" hidden="1" customWidth="1"/>
    <col min="8710" max="8710" width="21.28515625" style="51" customWidth="1"/>
    <col min="8711" max="8711" width="21.28515625" style="51" bestFit="1" customWidth="1"/>
    <col min="8712" max="8712" width="18.28515625" style="51" customWidth="1"/>
    <col min="8713" max="8713" width="17.28515625" style="51" customWidth="1"/>
    <col min="8714" max="8714" width="13.42578125" style="51" bestFit="1" customWidth="1"/>
    <col min="8715" max="8960" width="9.140625" style="51"/>
    <col min="8961" max="8961" width="91.140625" style="51" customWidth="1"/>
    <col min="8962" max="8962" width="27.85546875" style="51" bestFit="1" customWidth="1"/>
    <col min="8963" max="8963" width="28.140625" style="51" customWidth="1"/>
    <col min="8964" max="8965" width="0" style="51" hidden="1" customWidth="1"/>
    <col min="8966" max="8966" width="21.28515625" style="51" customWidth="1"/>
    <col min="8967" max="8967" width="21.28515625" style="51" bestFit="1" customWidth="1"/>
    <col min="8968" max="8968" width="18.28515625" style="51" customWidth="1"/>
    <col min="8969" max="8969" width="17.28515625" style="51" customWidth="1"/>
    <col min="8970" max="8970" width="13.42578125" style="51" bestFit="1" customWidth="1"/>
    <col min="8971" max="9216" width="9.140625" style="51"/>
    <col min="9217" max="9217" width="91.140625" style="51" customWidth="1"/>
    <col min="9218" max="9218" width="27.85546875" style="51" bestFit="1" customWidth="1"/>
    <col min="9219" max="9219" width="28.140625" style="51" customWidth="1"/>
    <col min="9220" max="9221" width="0" style="51" hidden="1" customWidth="1"/>
    <col min="9222" max="9222" width="21.28515625" style="51" customWidth="1"/>
    <col min="9223" max="9223" width="21.28515625" style="51" bestFit="1" customWidth="1"/>
    <col min="9224" max="9224" width="18.28515625" style="51" customWidth="1"/>
    <col min="9225" max="9225" width="17.28515625" style="51" customWidth="1"/>
    <col min="9226" max="9226" width="13.42578125" style="51" bestFit="1" customWidth="1"/>
    <col min="9227" max="9472" width="9.140625" style="51"/>
    <col min="9473" max="9473" width="91.140625" style="51" customWidth="1"/>
    <col min="9474" max="9474" width="27.85546875" style="51" bestFit="1" customWidth="1"/>
    <col min="9475" max="9475" width="28.140625" style="51" customWidth="1"/>
    <col min="9476" max="9477" width="0" style="51" hidden="1" customWidth="1"/>
    <col min="9478" max="9478" width="21.28515625" style="51" customWidth="1"/>
    <col min="9479" max="9479" width="21.28515625" style="51" bestFit="1" customWidth="1"/>
    <col min="9480" max="9480" width="18.28515625" style="51" customWidth="1"/>
    <col min="9481" max="9481" width="17.28515625" style="51" customWidth="1"/>
    <col min="9482" max="9482" width="13.42578125" style="51" bestFit="1" customWidth="1"/>
    <col min="9483" max="9728" width="9.140625" style="51"/>
    <col min="9729" max="9729" width="91.140625" style="51" customWidth="1"/>
    <col min="9730" max="9730" width="27.85546875" style="51" bestFit="1" customWidth="1"/>
    <col min="9731" max="9731" width="28.140625" style="51" customWidth="1"/>
    <col min="9732" max="9733" width="0" style="51" hidden="1" customWidth="1"/>
    <col min="9734" max="9734" width="21.28515625" style="51" customWidth="1"/>
    <col min="9735" max="9735" width="21.28515625" style="51" bestFit="1" customWidth="1"/>
    <col min="9736" max="9736" width="18.28515625" style="51" customWidth="1"/>
    <col min="9737" max="9737" width="17.28515625" style="51" customWidth="1"/>
    <col min="9738" max="9738" width="13.42578125" style="51" bestFit="1" customWidth="1"/>
    <col min="9739" max="9984" width="9.140625" style="51"/>
    <col min="9985" max="9985" width="91.140625" style="51" customWidth="1"/>
    <col min="9986" max="9986" width="27.85546875" style="51" bestFit="1" customWidth="1"/>
    <col min="9987" max="9987" width="28.140625" style="51" customWidth="1"/>
    <col min="9988" max="9989" width="0" style="51" hidden="1" customWidth="1"/>
    <col min="9990" max="9990" width="21.28515625" style="51" customWidth="1"/>
    <col min="9991" max="9991" width="21.28515625" style="51" bestFit="1" customWidth="1"/>
    <col min="9992" max="9992" width="18.28515625" style="51" customWidth="1"/>
    <col min="9993" max="9993" width="17.28515625" style="51" customWidth="1"/>
    <col min="9994" max="9994" width="13.42578125" style="51" bestFit="1" customWidth="1"/>
    <col min="9995" max="10240" width="9.140625" style="51"/>
    <col min="10241" max="10241" width="91.140625" style="51" customWidth="1"/>
    <col min="10242" max="10242" width="27.85546875" style="51" bestFit="1" customWidth="1"/>
    <col min="10243" max="10243" width="28.140625" style="51" customWidth="1"/>
    <col min="10244" max="10245" width="0" style="51" hidden="1" customWidth="1"/>
    <col min="10246" max="10246" width="21.28515625" style="51" customWidth="1"/>
    <col min="10247" max="10247" width="21.28515625" style="51" bestFit="1" customWidth="1"/>
    <col min="10248" max="10248" width="18.28515625" style="51" customWidth="1"/>
    <col min="10249" max="10249" width="17.28515625" style="51" customWidth="1"/>
    <col min="10250" max="10250" width="13.42578125" style="51" bestFit="1" customWidth="1"/>
    <col min="10251" max="10496" width="9.140625" style="51"/>
    <col min="10497" max="10497" width="91.140625" style="51" customWidth="1"/>
    <col min="10498" max="10498" width="27.85546875" style="51" bestFit="1" customWidth="1"/>
    <col min="10499" max="10499" width="28.140625" style="51" customWidth="1"/>
    <col min="10500" max="10501" width="0" style="51" hidden="1" customWidth="1"/>
    <col min="10502" max="10502" width="21.28515625" style="51" customWidth="1"/>
    <col min="10503" max="10503" width="21.28515625" style="51" bestFit="1" customWidth="1"/>
    <col min="10504" max="10504" width="18.28515625" style="51" customWidth="1"/>
    <col min="10505" max="10505" width="17.28515625" style="51" customWidth="1"/>
    <col min="10506" max="10506" width="13.42578125" style="51" bestFit="1" customWidth="1"/>
    <col min="10507" max="10752" width="9.140625" style="51"/>
    <col min="10753" max="10753" width="91.140625" style="51" customWidth="1"/>
    <col min="10754" max="10754" width="27.85546875" style="51" bestFit="1" customWidth="1"/>
    <col min="10755" max="10755" width="28.140625" style="51" customWidth="1"/>
    <col min="10756" max="10757" width="0" style="51" hidden="1" customWidth="1"/>
    <col min="10758" max="10758" width="21.28515625" style="51" customWidth="1"/>
    <col min="10759" max="10759" width="21.28515625" style="51" bestFit="1" customWidth="1"/>
    <col min="10760" max="10760" width="18.28515625" style="51" customWidth="1"/>
    <col min="10761" max="10761" width="17.28515625" style="51" customWidth="1"/>
    <col min="10762" max="10762" width="13.42578125" style="51" bestFit="1" customWidth="1"/>
    <col min="10763" max="11008" width="9.140625" style="51"/>
    <col min="11009" max="11009" width="91.140625" style="51" customWidth="1"/>
    <col min="11010" max="11010" width="27.85546875" style="51" bestFit="1" customWidth="1"/>
    <col min="11011" max="11011" width="28.140625" style="51" customWidth="1"/>
    <col min="11012" max="11013" width="0" style="51" hidden="1" customWidth="1"/>
    <col min="11014" max="11014" width="21.28515625" style="51" customWidth="1"/>
    <col min="11015" max="11015" width="21.28515625" style="51" bestFit="1" customWidth="1"/>
    <col min="11016" max="11016" width="18.28515625" style="51" customWidth="1"/>
    <col min="11017" max="11017" width="17.28515625" style="51" customWidth="1"/>
    <col min="11018" max="11018" width="13.42578125" style="51" bestFit="1" customWidth="1"/>
    <col min="11019" max="11264" width="9.140625" style="51"/>
    <col min="11265" max="11265" width="91.140625" style="51" customWidth="1"/>
    <col min="11266" max="11266" width="27.85546875" style="51" bestFit="1" customWidth="1"/>
    <col min="11267" max="11267" width="28.140625" style="51" customWidth="1"/>
    <col min="11268" max="11269" width="0" style="51" hidden="1" customWidth="1"/>
    <col min="11270" max="11270" width="21.28515625" style="51" customWidth="1"/>
    <col min="11271" max="11271" width="21.28515625" style="51" bestFit="1" customWidth="1"/>
    <col min="11272" max="11272" width="18.28515625" style="51" customWidth="1"/>
    <col min="11273" max="11273" width="17.28515625" style="51" customWidth="1"/>
    <col min="11274" max="11274" width="13.42578125" style="51" bestFit="1" customWidth="1"/>
    <col min="11275" max="11520" width="9.140625" style="51"/>
    <col min="11521" max="11521" width="91.140625" style="51" customWidth="1"/>
    <col min="11522" max="11522" width="27.85546875" style="51" bestFit="1" customWidth="1"/>
    <col min="11523" max="11523" width="28.140625" style="51" customWidth="1"/>
    <col min="11524" max="11525" width="0" style="51" hidden="1" customWidth="1"/>
    <col min="11526" max="11526" width="21.28515625" style="51" customWidth="1"/>
    <col min="11527" max="11527" width="21.28515625" style="51" bestFit="1" customWidth="1"/>
    <col min="11528" max="11528" width="18.28515625" style="51" customWidth="1"/>
    <col min="11529" max="11529" width="17.28515625" style="51" customWidth="1"/>
    <col min="11530" max="11530" width="13.42578125" style="51" bestFit="1" customWidth="1"/>
    <col min="11531" max="11776" width="9.140625" style="51"/>
    <col min="11777" max="11777" width="91.140625" style="51" customWidth="1"/>
    <col min="11778" max="11778" width="27.85546875" style="51" bestFit="1" customWidth="1"/>
    <col min="11779" max="11779" width="28.140625" style="51" customWidth="1"/>
    <col min="11780" max="11781" width="0" style="51" hidden="1" customWidth="1"/>
    <col min="11782" max="11782" width="21.28515625" style="51" customWidth="1"/>
    <col min="11783" max="11783" width="21.28515625" style="51" bestFit="1" customWidth="1"/>
    <col min="11784" max="11784" width="18.28515625" style="51" customWidth="1"/>
    <col min="11785" max="11785" width="17.28515625" style="51" customWidth="1"/>
    <col min="11786" max="11786" width="13.42578125" style="51" bestFit="1" customWidth="1"/>
    <col min="11787" max="12032" width="9.140625" style="51"/>
    <col min="12033" max="12033" width="91.140625" style="51" customWidth="1"/>
    <col min="12034" max="12034" width="27.85546875" style="51" bestFit="1" customWidth="1"/>
    <col min="12035" max="12035" width="28.140625" style="51" customWidth="1"/>
    <col min="12036" max="12037" width="0" style="51" hidden="1" customWidth="1"/>
    <col min="12038" max="12038" width="21.28515625" style="51" customWidth="1"/>
    <col min="12039" max="12039" width="21.28515625" style="51" bestFit="1" customWidth="1"/>
    <col min="12040" max="12040" width="18.28515625" style="51" customWidth="1"/>
    <col min="12041" max="12041" width="17.28515625" style="51" customWidth="1"/>
    <col min="12042" max="12042" width="13.42578125" style="51" bestFit="1" customWidth="1"/>
    <col min="12043" max="12288" width="9.140625" style="51"/>
    <col min="12289" max="12289" width="91.140625" style="51" customWidth="1"/>
    <col min="12290" max="12290" width="27.85546875" style="51" bestFit="1" customWidth="1"/>
    <col min="12291" max="12291" width="28.140625" style="51" customWidth="1"/>
    <col min="12292" max="12293" width="0" style="51" hidden="1" customWidth="1"/>
    <col min="12294" max="12294" width="21.28515625" style="51" customWidth="1"/>
    <col min="12295" max="12295" width="21.28515625" style="51" bestFit="1" customWidth="1"/>
    <col min="12296" max="12296" width="18.28515625" style="51" customWidth="1"/>
    <col min="12297" max="12297" width="17.28515625" style="51" customWidth="1"/>
    <col min="12298" max="12298" width="13.42578125" style="51" bestFit="1" customWidth="1"/>
    <col min="12299" max="12544" width="9.140625" style="51"/>
    <col min="12545" max="12545" width="91.140625" style="51" customWidth="1"/>
    <col min="12546" max="12546" width="27.85546875" style="51" bestFit="1" customWidth="1"/>
    <col min="12547" max="12547" width="28.140625" style="51" customWidth="1"/>
    <col min="12548" max="12549" width="0" style="51" hidden="1" customWidth="1"/>
    <col min="12550" max="12550" width="21.28515625" style="51" customWidth="1"/>
    <col min="12551" max="12551" width="21.28515625" style="51" bestFit="1" customWidth="1"/>
    <col min="12552" max="12552" width="18.28515625" style="51" customWidth="1"/>
    <col min="12553" max="12553" width="17.28515625" style="51" customWidth="1"/>
    <col min="12554" max="12554" width="13.42578125" style="51" bestFit="1" customWidth="1"/>
    <col min="12555" max="12800" width="9.140625" style="51"/>
    <col min="12801" max="12801" width="91.140625" style="51" customWidth="1"/>
    <col min="12802" max="12802" width="27.85546875" style="51" bestFit="1" customWidth="1"/>
    <col min="12803" max="12803" width="28.140625" style="51" customWidth="1"/>
    <col min="12804" max="12805" width="0" style="51" hidden="1" customWidth="1"/>
    <col min="12806" max="12806" width="21.28515625" style="51" customWidth="1"/>
    <col min="12807" max="12807" width="21.28515625" style="51" bestFit="1" customWidth="1"/>
    <col min="12808" max="12808" width="18.28515625" style="51" customWidth="1"/>
    <col min="12809" max="12809" width="17.28515625" style="51" customWidth="1"/>
    <col min="12810" max="12810" width="13.42578125" style="51" bestFit="1" customWidth="1"/>
    <col min="12811" max="13056" width="9.140625" style="51"/>
    <col min="13057" max="13057" width="91.140625" style="51" customWidth="1"/>
    <col min="13058" max="13058" width="27.85546875" style="51" bestFit="1" customWidth="1"/>
    <col min="13059" max="13059" width="28.140625" style="51" customWidth="1"/>
    <col min="13060" max="13061" width="0" style="51" hidden="1" customWidth="1"/>
    <col min="13062" max="13062" width="21.28515625" style="51" customWidth="1"/>
    <col min="13063" max="13063" width="21.28515625" style="51" bestFit="1" customWidth="1"/>
    <col min="13064" max="13064" width="18.28515625" style="51" customWidth="1"/>
    <col min="13065" max="13065" width="17.28515625" style="51" customWidth="1"/>
    <col min="13066" max="13066" width="13.42578125" style="51" bestFit="1" customWidth="1"/>
    <col min="13067" max="13312" width="9.140625" style="51"/>
    <col min="13313" max="13313" width="91.140625" style="51" customWidth="1"/>
    <col min="13314" max="13314" width="27.85546875" style="51" bestFit="1" customWidth="1"/>
    <col min="13315" max="13315" width="28.140625" style="51" customWidth="1"/>
    <col min="13316" max="13317" width="0" style="51" hidden="1" customWidth="1"/>
    <col min="13318" max="13318" width="21.28515625" style="51" customWidth="1"/>
    <col min="13319" max="13319" width="21.28515625" style="51" bestFit="1" customWidth="1"/>
    <col min="13320" max="13320" width="18.28515625" style="51" customWidth="1"/>
    <col min="13321" max="13321" width="17.28515625" style="51" customWidth="1"/>
    <col min="13322" max="13322" width="13.42578125" style="51" bestFit="1" customWidth="1"/>
    <col min="13323" max="13568" width="9.140625" style="51"/>
    <col min="13569" max="13569" width="91.140625" style="51" customWidth="1"/>
    <col min="13570" max="13570" width="27.85546875" style="51" bestFit="1" customWidth="1"/>
    <col min="13571" max="13571" width="28.140625" style="51" customWidth="1"/>
    <col min="13572" max="13573" width="0" style="51" hidden="1" customWidth="1"/>
    <col min="13574" max="13574" width="21.28515625" style="51" customWidth="1"/>
    <col min="13575" max="13575" width="21.28515625" style="51" bestFit="1" customWidth="1"/>
    <col min="13576" max="13576" width="18.28515625" style="51" customWidth="1"/>
    <col min="13577" max="13577" width="17.28515625" style="51" customWidth="1"/>
    <col min="13578" max="13578" width="13.42578125" style="51" bestFit="1" customWidth="1"/>
    <col min="13579" max="13824" width="9.140625" style="51"/>
    <col min="13825" max="13825" width="91.140625" style="51" customWidth="1"/>
    <col min="13826" max="13826" width="27.85546875" style="51" bestFit="1" customWidth="1"/>
    <col min="13827" max="13827" width="28.140625" style="51" customWidth="1"/>
    <col min="13828" max="13829" width="0" style="51" hidden="1" customWidth="1"/>
    <col min="13830" max="13830" width="21.28515625" style="51" customWidth="1"/>
    <col min="13831" max="13831" width="21.28515625" style="51" bestFit="1" customWidth="1"/>
    <col min="13832" max="13832" width="18.28515625" style="51" customWidth="1"/>
    <col min="13833" max="13833" width="17.28515625" style="51" customWidth="1"/>
    <col min="13834" max="13834" width="13.42578125" style="51" bestFit="1" customWidth="1"/>
    <col min="13835" max="14080" width="9.140625" style="51"/>
    <col min="14081" max="14081" width="91.140625" style="51" customWidth="1"/>
    <col min="14082" max="14082" width="27.85546875" style="51" bestFit="1" customWidth="1"/>
    <col min="14083" max="14083" width="28.140625" style="51" customWidth="1"/>
    <col min="14084" max="14085" width="0" style="51" hidden="1" customWidth="1"/>
    <col min="14086" max="14086" width="21.28515625" style="51" customWidth="1"/>
    <col min="14087" max="14087" width="21.28515625" style="51" bestFit="1" customWidth="1"/>
    <col min="14088" max="14088" width="18.28515625" style="51" customWidth="1"/>
    <col min="14089" max="14089" width="17.28515625" style="51" customWidth="1"/>
    <col min="14090" max="14090" width="13.42578125" style="51" bestFit="1" customWidth="1"/>
    <col min="14091" max="14336" width="9.140625" style="51"/>
    <col min="14337" max="14337" width="91.140625" style="51" customWidth="1"/>
    <col min="14338" max="14338" width="27.85546875" style="51" bestFit="1" customWidth="1"/>
    <col min="14339" max="14339" width="28.140625" style="51" customWidth="1"/>
    <col min="14340" max="14341" width="0" style="51" hidden="1" customWidth="1"/>
    <col min="14342" max="14342" width="21.28515625" style="51" customWidth="1"/>
    <col min="14343" max="14343" width="21.28515625" style="51" bestFit="1" customWidth="1"/>
    <col min="14344" max="14344" width="18.28515625" style="51" customWidth="1"/>
    <col min="14345" max="14345" width="17.28515625" style="51" customWidth="1"/>
    <col min="14346" max="14346" width="13.42578125" style="51" bestFit="1" customWidth="1"/>
    <col min="14347" max="14592" width="9.140625" style="51"/>
    <col min="14593" max="14593" width="91.140625" style="51" customWidth="1"/>
    <col min="14594" max="14594" width="27.85546875" style="51" bestFit="1" customWidth="1"/>
    <col min="14595" max="14595" width="28.140625" style="51" customWidth="1"/>
    <col min="14596" max="14597" width="0" style="51" hidden="1" customWidth="1"/>
    <col min="14598" max="14598" width="21.28515625" style="51" customWidth="1"/>
    <col min="14599" max="14599" width="21.28515625" style="51" bestFit="1" customWidth="1"/>
    <col min="14600" max="14600" width="18.28515625" style="51" customWidth="1"/>
    <col min="14601" max="14601" width="17.28515625" style="51" customWidth="1"/>
    <col min="14602" max="14602" width="13.42578125" style="51" bestFit="1" customWidth="1"/>
    <col min="14603" max="14848" width="9.140625" style="51"/>
    <col min="14849" max="14849" width="91.140625" style="51" customWidth="1"/>
    <col min="14850" max="14850" width="27.85546875" style="51" bestFit="1" customWidth="1"/>
    <col min="14851" max="14851" width="28.140625" style="51" customWidth="1"/>
    <col min="14852" max="14853" width="0" style="51" hidden="1" customWidth="1"/>
    <col min="14854" max="14854" width="21.28515625" style="51" customWidth="1"/>
    <col min="14855" max="14855" width="21.28515625" style="51" bestFit="1" customWidth="1"/>
    <col min="14856" max="14856" width="18.28515625" style="51" customWidth="1"/>
    <col min="14857" max="14857" width="17.28515625" style="51" customWidth="1"/>
    <col min="14858" max="14858" width="13.42578125" style="51" bestFit="1" customWidth="1"/>
    <col min="14859" max="15104" width="9.140625" style="51"/>
    <col min="15105" max="15105" width="91.140625" style="51" customWidth="1"/>
    <col min="15106" max="15106" width="27.85546875" style="51" bestFit="1" customWidth="1"/>
    <col min="15107" max="15107" width="28.140625" style="51" customWidth="1"/>
    <col min="15108" max="15109" width="0" style="51" hidden="1" customWidth="1"/>
    <col min="15110" max="15110" width="21.28515625" style="51" customWidth="1"/>
    <col min="15111" max="15111" width="21.28515625" style="51" bestFit="1" customWidth="1"/>
    <col min="15112" max="15112" width="18.28515625" style="51" customWidth="1"/>
    <col min="15113" max="15113" width="17.28515625" style="51" customWidth="1"/>
    <col min="15114" max="15114" width="13.42578125" style="51" bestFit="1" customWidth="1"/>
    <col min="15115" max="15360" width="9.140625" style="51"/>
    <col min="15361" max="15361" width="91.140625" style="51" customWidth="1"/>
    <col min="15362" max="15362" width="27.85546875" style="51" bestFit="1" customWidth="1"/>
    <col min="15363" max="15363" width="28.140625" style="51" customWidth="1"/>
    <col min="15364" max="15365" width="0" style="51" hidden="1" customWidth="1"/>
    <col min="15366" max="15366" width="21.28515625" style="51" customWidth="1"/>
    <col min="15367" max="15367" width="21.28515625" style="51" bestFit="1" customWidth="1"/>
    <col min="15368" max="15368" width="18.28515625" style="51" customWidth="1"/>
    <col min="15369" max="15369" width="17.28515625" style="51" customWidth="1"/>
    <col min="15370" max="15370" width="13.42578125" style="51" bestFit="1" customWidth="1"/>
    <col min="15371" max="15616" width="9.140625" style="51"/>
    <col min="15617" max="15617" width="91.140625" style="51" customWidth="1"/>
    <col min="15618" max="15618" width="27.85546875" style="51" bestFit="1" customWidth="1"/>
    <col min="15619" max="15619" width="28.140625" style="51" customWidth="1"/>
    <col min="15620" max="15621" width="0" style="51" hidden="1" customWidth="1"/>
    <col min="15622" max="15622" width="21.28515625" style="51" customWidth="1"/>
    <col min="15623" max="15623" width="21.28515625" style="51" bestFit="1" customWidth="1"/>
    <col min="15624" max="15624" width="18.28515625" style="51" customWidth="1"/>
    <col min="15625" max="15625" width="17.28515625" style="51" customWidth="1"/>
    <col min="15626" max="15626" width="13.42578125" style="51" bestFit="1" customWidth="1"/>
    <col min="15627" max="15872" width="9.140625" style="51"/>
    <col min="15873" max="15873" width="91.140625" style="51" customWidth="1"/>
    <col min="15874" max="15874" width="27.85546875" style="51" bestFit="1" customWidth="1"/>
    <col min="15875" max="15875" width="28.140625" style="51" customWidth="1"/>
    <col min="15876" max="15877" width="0" style="51" hidden="1" customWidth="1"/>
    <col min="15878" max="15878" width="21.28515625" style="51" customWidth="1"/>
    <col min="15879" max="15879" width="21.28515625" style="51" bestFit="1" customWidth="1"/>
    <col min="15880" max="15880" width="18.28515625" style="51" customWidth="1"/>
    <col min="15881" max="15881" width="17.28515625" style="51" customWidth="1"/>
    <col min="15882" max="15882" width="13.42578125" style="51" bestFit="1" customWidth="1"/>
    <col min="15883" max="16128" width="9.140625" style="51"/>
    <col min="16129" max="16129" width="91.140625" style="51" customWidth="1"/>
    <col min="16130" max="16130" width="27.85546875" style="51" bestFit="1" customWidth="1"/>
    <col min="16131" max="16131" width="28.140625" style="51" customWidth="1"/>
    <col min="16132" max="16133" width="0" style="51" hidden="1" customWidth="1"/>
    <col min="16134" max="16134" width="21.28515625" style="51" customWidth="1"/>
    <col min="16135" max="16135" width="21.28515625" style="51" bestFit="1" customWidth="1"/>
    <col min="16136" max="16136" width="18.28515625" style="51" customWidth="1"/>
    <col min="16137" max="16137" width="17.28515625" style="51" customWidth="1"/>
    <col min="16138" max="16138" width="13.42578125" style="51" bestFit="1" customWidth="1"/>
    <col min="16139" max="16384" width="9.140625" style="51"/>
  </cols>
  <sheetData>
    <row r="1" spans="1:10" s="40" customFormat="1" ht="18.75" x14ac:dyDescent="0.3">
      <c r="A1" s="318" t="str">
        <f>'[1]ф.1 конс.'!A1</f>
        <v>БИН                920140000084</v>
      </c>
      <c r="B1" s="319"/>
      <c r="C1" s="322" t="s">
        <v>144</v>
      </c>
      <c r="D1" s="39"/>
      <c r="F1" s="41"/>
      <c r="G1" s="41"/>
    </row>
    <row r="2" spans="1:10" s="40" customFormat="1" ht="18.75" x14ac:dyDescent="0.3">
      <c r="A2" s="318" t="str">
        <f>'[1]ф.1 конс.'!A2</f>
        <v>Код ОКПО             19924793</v>
      </c>
      <c r="B2" s="319"/>
      <c r="C2" s="38"/>
      <c r="D2" s="42"/>
      <c r="F2" s="41"/>
      <c r="G2" s="41"/>
    </row>
    <row r="3" spans="1:10" s="40" customFormat="1" ht="18.75" x14ac:dyDescent="0.3">
      <c r="A3" s="318" t="str">
        <f>'[1]ф.1 конс.'!A3</f>
        <v>БИК                   TSESKZKA</v>
      </c>
      <c r="B3" s="319"/>
      <c r="C3" s="38"/>
      <c r="D3" s="42"/>
      <c r="F3" s="41"/>
      <c r="G3" s="41"/>
    </row>
    <row r="4" spans="1:10" s="40" customFormat="1" ht="18.75" x14ac:dyDescent="0.3">
      <c r="A4" s="339" t="str">
        <f>'[1]ф.1 конс.'!A4</f>
        <v>ИИК KZ48125KZT1001300336 в НБ РК</v>
      </c>
      <c r="B4" s="339"/>
      <c r="C4" s="38"/>
      <c r="D4" s="42"/>
      <c r="F4" s="41"/>
      <c r="G4" s="41"/>
    </row>
    <row r="5" spans="1:10" s="40" customFormat="1" ht="18.75" x14ac:dyDescent="0.3">
      <c r="A5" s="339" t="str">
        <f>'[1]ф.1 конс.'!A5</f>
        <v>Место нахождения головного банка: г.Астана, район Есиль, ул. Сығанақ, д. 24</v>
      </c>
      <c r="B5" s="339"/>
      <c r="C5" s="38"/>
      <c r="D5" s="42"/>
      <c r="F5" s="41"/>
      <c r="G5" s="41"/>
    </row>
    <row r="6" spans="1:10" s="47" customFormat="1" x14ac:dyDescent="0.25">
      <c r="A6" s="43"/>
      <c r="B6" s="44"/>
      <c r="C6" s="45"/>
      <c r="D6" s="46"/>
      <c r="F6" s="48"/>
      <c r="G6" s="48"/>
    </row>
    <row r="7" spans="1:10" s="47" customFormat="1" ht="19.5" x14ac:dyDescent="0.25">
      <c r="A7" s="345" t="s">
        <v>48</v>
      </c>
      <c r="B7" s="345"/>
      <c r="C7" s="345"/>
      <c r="D7" s="49"/>
      <c r="F7" s="48"/>
      <c r="G7" s="48"/>
    </row>
    <row r="8" spans="1:10" s="47" customFormat="1" ht="19.5" x14ac:dyDescent="0.25">
      <c r="A8" s="345" t="s">
        <v>1</v>
      </c>
      <c r="B8" s="345"/>
      <c r="C8" s="345"/>
      <c r="D8" s="49"/>
      <c r="F8" s="48"/>
      <c r="G8" s="48"/>
    </row>
    <row r="9" spans="1:10" s="47" customFormat="1" ht="19.5" x14ac:dyDescent="0.25">
      <c r="A9" s="346" t="s">
        <v>2</v>
      </c>
      <c r="B9" s="346"/>
      <c r="C9" s="346"/>
      <c r="D9" s="49"/>
      <c r="F9" s="48"/>
      <c r="G9" s="48"/>
    </row>
    <row r="10" spans="1:10" s="47" customFormat="1" ht="19.5" x14ac:dyDescent="0.25">
      <c r="A10" s="346" t="s">
        <v>185</v>
      </c>
      <c r="B10" s="346"/>
      <c r="C10" s="346"/>
      <c r="D10" s="49"/>
      <c r="F10" s="48"/>
      <c r="G10" s="48"/>
    </row>
    <row r="11" spans="1:10" s="47" customFormat="1" ht="19.5" hidden="1" x14ac:dyDescent="0.25">
      <c r="A11" s="346" t="s">
        <v>3</v>
      </c>
      <c r="B11" s="346"/>
      <c r="C11" s="346"/>
      <c r="D11" s="49"/>
      <c r="F11" s="48"/>
      <c r="G11" s="48"/>
    </row>
    <row r="12" spans="1:10" ht="19.5" customHeight="1" x14ac:dyDescent="0.3">
      <c r="A12" s="344"/>
      <c r="B12" s="344"/>
      <c r="C12" s="344"/>
      <c r="D12" s="50"/>
    </row>
    <row r="13" spans="1:10" ht="17.25" thickBot="1" x14ac:dyDescent="0.3">
      <c r="A13" s="53"/>
      <c r="B13" s="54"/>
      <c r="C13" s="55" t="s">
        <v>4</v>
      </c>
      <c r="D13" s="56"/>
    </row>
    <row r="14" spans="1:10" s="12" customFormat="1" ht="24.75" customHeight="1" thickBot="1" x14ac:dyDescent="0.35">
      <c r="A14" s="57"/>
      <c r="B14" s="58" t="s">
        <v>186</v>
      </c>
      <c r="C14" s="58" t="s">
        <v>187</v>
      </c>
      <c r="D14" s="59" t="s">
        <v>49</v>
      </c>
      <c r="F14" s="60"/>
      <c r="G14" s="60"/>
      <c r="J14" s="61"/>
    </row>
    <row r="15" spans="1:10" s="12" customFormat="1" ht="18.75" x14ac:dyDescent="0.3">
      <c r="A15" s="62"/>
      <c r="B15" s="63"/>
      <c r="C15" s="64"/>
      <c r="D15" s="65"/>
      <c r="F15" s="60"/>
      <c r="G15" s="60"/>
    </row>
    <row r="16" spans="1:10" s="12" customFormat="1" ht="18.75" x14ac:dyDescent="0.3">
      <c r="A16" s="66" t="s">
        <v>50</v>
      </c>
      <c r="B16" s="67">
        <v>52212338</v>
      </c>
      <c r="C16" s="68">
        <v>37117929</v>
      </c>
      <c r="D16" s="69">
        <v>56886533</v>
      </c>
      <c r="E16" s="70"/>
      <c r="F16" s="60"/>
      <c r="G16" s="60"/>
    </row>
    <row r="17" spans="1:7" s="12" customFormat="1" ht="18.75" x14ac:dyDescent="0.3">
      <c r="A17" s="71"/>
      <c r="B17" s="72"/>
      <c r="C17" s="73"/>
      <c r="D17" s="74"/>
      <c r="E17" s="70"/>
      <c r="F17" s="60"/>
      <c r="G17" s="60"/>
    </row>
    <row r="18" spans="1:7" s="12" customFormat="1" ht="18.75" x14ac:dyDescent="0.3">
      <c r="A18" s="71" t="s">
        <v>51</v>
      </c>
      <c r="B18" s="67">
        <v>-26283995</v>
      </c>
      <c r="C18" s="73">
        <v>-18672441</v>
      </c>
      <c r="D18" s="69">
        <v>-27660742</v>
      </c>
      <c r="F18" s="60"/>
      <c r="G18" s="60"/>
    </row>
    <row r="19" spans="1:7" s="12" customFormat="1" ht="19.5" thickBot="1" x14ac:dyDescent="0.35">
      <c r="A19" s="75"/>
      <c r="B19" s="76"/>
      <c r="C19" s="68"/>
      <c r="D19" s="77"/>
      <c r="F19" s="60"/>
      <c r="G19" s="60"/>
    </row>
    <row r="20" spans="1:7" s="12" customFormat="1" ht="19.5" thickBot="1" x14ac:dyDescent="0.35">
      <c r="A20" s="80" t="s">
        <v>52</v>
      </c>
      <c r="B20" s="272">
        <f>B16+B18</f>
        <v>25928343</v>
      </c>
      <c r="C20" s="272">
        <f>C16+C18</f>
        <v>18445488</v>
      </c>
      <c r="D20" s="81">
        <f>D16+D18</f>
        <v>29225791</v>
      </c>
      <c r="F20" s="60"/>
      <c r="G20" s="82"/>
    </row>
    <row r="21" spans="1:7" s="12" customFormat="1" ht="18.75" x14ac:dyDescent="0.3">
      <c r="A21" s="83"/>
      <c r="B21" s="273"/>
      <c r="C21" s="84"/>
      <c r="D21" s="85"/>
      <c r="F21" s="60"/>
      <c r="G21" s="60"/>
    </row>
    <row r="22" spans="1:7" s="12" customFormat="1" ht="18.75" x14ac:dyDescent="0.3">
      <c r="A22" s="71" t="s">
        <v>53</v>
      </c>
      <c r="B22" s="67">
        <v>4524138</v>
      </c>
      <c r="C22" s="86">
        <v>4174447</v>
      </c>
      <c r="D22" s="69">
        <v>8165830</v>
      </c>
      <c r="F22" s="60"/>
      <c r="G22" s="60"/>
    </row>
    <row r="23" spans="1:7" s="12" customFormat="1" ht="18.75" x14ac:dyDescent="0.3">
      <c r="A23" s="71"/>
      <c r="B23" s="72"/>
      <c r="C23" s="73"/>
      <c r="D23" s="74"/>
      <c r="F23" s="60"/>
      <c r="G23" s="60"/>
    </row>
    <row r="24" spans="1:7" s="12" customFormat="1" ht="18.75" x14ac:dyDescent="0.3">
      <c r="A24" s="71" t="s">
        <v>54</v>
      </c>
      <c r="B24" s="67">
        <v>-826771</v>
      </c>
      <c r="C24" s="73">
        <v>-995424</v>
      </c>
      <c r="D24" s="69">
        <v>-1742776</v>
      </c>
      <c r="F24" s="60"/>
      <c r="G24" s="60"/>
    </row>
    <row r="25" spans="1:7" s="12" customFormat="1" ht="19.5" thickBot="1" x14ac:dyDescent="0.35">
      <c r="A25" s="78"/>
      <c r="B25" s="76"/>
      <c r="C25" s="79"/>
      <c r="D25" s="77"/>
      <c r="F25" s="60"/>
      <c r="G25" s="60"/>
    </row>
    <row r="26" spans="1:7" s="12" customFormat="1" ht="19.5" thickBot="1" x14ac:dyDescent="0.35">
      <c r="A26" s="80" t="s">
        <v>55</v>
      </c>
      <c r="B26" s="272">
        <f>B22+B24</f>
        <v>3697367</v>
      </c>
      <c r="C26" s="272">
        <f>C22+C24</f>
        <v>3179023</v>
      </c>
      <c r="D26" s="81">
        <f>D22+D24</f>
        <v>6423054</v>
      </c>
      <c r="F26" s="60"/>
      <c r="G26" s="60"/>
    </row>
    <row r="27" spans="1:7" s="12" customFormat="1" ht="18.75" x14ac:dyDescent="0.3">
      <c r="A27" s="66"/>
      <c r="B27" s="273"/>
      <c r="C27" s="84"/>
      <c r="D27" s="85"/>
      <c r="F27" s="60"/>
      <c r="G27" s="60"/>
    </row>
    <row r="28" spans="1:7" s="12" customFormat="1" ht="18.75" x14ac:dyDescent="0.3">
      <c r="A28" s="66" t="s">
        <v>162</v>
      </c>
      <c r="B28" s="67">
        <v>5125470</v>
      </c>
      <c r="C28" s="88">
        <v>6777349</v>
      </c>
      <c r="D28" s="69">
        <v>2562859</v>
      </c>
      <c r="E28" s="39">
        <f>D28-B28</f>
        <v>-2562611</v>
      </c>
      <c r="F28" s="60"/>
      <c r="G28" s="60"/>
    </row>
    <row r="29" spans="1:7" s="12" customFormat="1" ht="18.75" x14ac:dyDescent="0.3">
      <c r="A29" s="66"/>
      <c r="B29" s="273"/>
      <c r="C29" s="84"/>
      <c r="D29" s="85"/>
      <c r="F29" s="60"/>
      <c r="G29" s="60"/>
    </row>
    <row r="30" spans="1:7" s="12" customFormat="1" ht="18.75" x14ac:dyDescent="0.3">
      <c r="A30" s="66" t="str">
        <f>[2]ф.2!B22</f>
        <v>Страховые премии, переданные перестраховщикам</v>
      </c>
      <c r="B30" s="273">
        <v>-45128</v>
      </c>
      <c r="C30" s="84">
        <v>-3971593</v>
      </c>
      <c r="D30" s="85"/>
      <c r="F30" s="60"/>
      <c r="G30" s="60"/>
    </row>
    <row r="31" spans="1:7" s="12" customFormat="1" ht="18.75" x14ac:dyDescent="0.3">
      <c r="A31" s="66"/>
      <c r="B31" s="273"/>
      <c r="C31" s="84"/>
      <c r="D31" s="85"/>
      <c r="F31" s="60"/>
      <c r="G31" s="60"/>
    </row>
    <row r="32" spans="1:7" s="12" customFormat="1" ht="18.75" x14ac:dyDescent="0.3">
      <c r="A32" s="83" t="str">
        <f>[2]ф.2!B24</f>
        <v>Начисленные страховые премии, нетто</v>
      </c>
      <c r="B32" s="274">
        <f>B28+B30</f>
        <v>5080342</v>
      </c>
      <c r="C32" s="274">
        <f>C28+C30</f>
        <v>2805756</v>
      </c>
      <c r="D32" s="85"/>
      <c r="F32" s="60"/>
      <c r="G32" s="60"/>
    </row>
    <row r="33" spans="1:7" s="12" customFormat="1" ht="18.75" x14ac:dyDescent="0.3">
      <c r="A33" s="66"/>
      <c r="B33" s="273"/>
      <c r="C33" s="84"/>
      <c r="D33" s="85"/>
      <c r="F33" s="60"/>
      <c r="G33" s="60"/>
    </row>
    <row r="34" spans="1:7" s="12" customFormat="1" ht="18.75" x14ac:dyDescent="0.3">
      <c r="A34" s="66" t="str">
        <f>[2]ф.2!B26</f>
        <v>Изменение в резерве по незаработанным премиям, брутто</v>
      </c>
      <c r="B34" s="273">
        <v>-845566</v>
      </c>
      <c r="C34" s="84">
        <v>-840496</v>
      </c>
      <c r="D34" s="85"/>
      <c r="F34" s="60"/>
      <c r="G34" s="60"/>
    </row>
    <row r="35" spans="1:7" s="12" customFormat="1" ht="18.75" x14ac:dyDescent="0.3">
      <c r="A35" s="66"/>
      <c r="B35" s="273"/>
      <c r="C35" s="84"/>
      <c r="D35" s="85"/>
      <c r="F35" s="60"/>
      <c r="G35" s="60"/>
    </row>
    <row r="36" spans="1:7" s="12" customFormat="1" ht="37.5" x14ac:dyDescent="0.3">
      <c r="A36" s="66" t="str">
        <f>[2]ф.2!B28</f>
        <v>Доля перестраховщиков в изменении брутто резерва по незаработанным премиям</v>
      </c>
      <c r="B36" s="273">
        <v>-1093598</v>
      </c>
      <c r="C36" s="84">
        <v>792390</v>
      </c>
      <c r="D36" s="85"/>
      <c r="F36" s="60"/>
      <c r="G36" s="60"/>
    </row>
    <row r="37" spans="1:7" s="12" customFormat="1" ht="19.5" thickBot="1" x14ac:dyDescent="0.35">
      <c r="A37" s="66"/>
      <c r="B37" s="273"/>
      <c r="C37" s="84"/>
      <c r="D37" s="85"/>
      <c r="F37" s="60"/>
      <c r="G37" s="60"/>
    </row>
    <row r="38" spans="1:7" s="12" customFormat="1" ht="19.5" thickBot="1" x14ac:dyDescent="0.35">
      <c r="A38" s="80" t="str">
        <f>[2]ф.2!B30</f>
        <v>Заработанные страховые премии, нетто</v>
      </c>
      <c r="B38" s="272">
        <f>B32+B34+B36</f>
        <v>3141178</v>
      </c>
      <c r="C38" s="272">
        <f>C32+C34+C36</f>
        <v>2757650</v>
      </c>
      <c r="D38" s="85"/>
      <c r="F38" s="60"/>
      <c r="G38" s="60"/>
    </row>
    <row r="39" spans="1:7" s="12" customFormat="1" ht="18.75" x14ac:dyDescent="0.3">
      <c r="A39" s="66"/>
      <c r="B39" s="273"/>
      <c r="C39" s="84"/>
      <c r="D39" s="85"/>
      <c r="F39" s="60"/>
      <c r="G39" s="60"/>
    </row>
    <row r="40" spans="1:7" s="12" customFormat="1" ht="18.75" x14ac:dyDescent="0.3">
      <c r="A40" s="313" t="s">
        <v>157</v>
      </c>
      <c r="B40" s="273">
        <v>-2229405</v>
      </c>
      <c r="C40" s="84">
        <v>-1424041</v>
      </c>
      <c r="D40" s="85"/>
      <c r="F40" s="60"/>
      <c r="G40" s="60"/>
    </row>
    <row r="41" spans="1:7" s="12" customFormat="1" ht="18.75" x14ac:dyDescent="0.3">
      <c r="A41" s="313"/>
      <c r="B41" s="273"/>
      <c r="C41" s="84"/>
      <c r="D41" s="85"/>
      <c r="F41" s="60"/>
      <c r="G41" s="60"/>
    </row>
    <row r="42" spans="1:7" s="12" customFormat="1" ht="18.75" x14ac:dyDescent="0.3">
      <c r="A42" s="313" t="s">
        <v>158</v>
      </c>
      <c r="B42" s="273">
        <v>14202</v>
      </c>
      <c r="C42" s="84">
        <v>736199</v>
      </c>
      <c r="D42" s="85"/>
      <c r="F42" s="60"/>
      <c r="G42" s="60"/>
    </row>
    <row r="43" spans="1:7" s="12" customFormat="1" ht="18.75" x14ac:dyDescent="0.3">
      <c r="A43" s="66"/>
      <c r="B43" s="273"/>
      <c r="C43" s="84"/>
      <c r="D43" s="85"/>
      <c r="F43" s="60"/>
      <c r="G43" s="60"/>
    </row>
    <row r="44" spans="1:7" s="12" customFormat="1" ht="18.75" x14ac:dyDescent="0.3">
      <c r="A44" s="83" t="s">
        <v>159</v>
      </c>
      <c r="B44" s="274">
        <f>B40+B42</f>
        <v>-2215203</v>
      </c>
      <c r="C44" s="274">
        <f>C40+C42</f>
        <v>-687842</v>
      </c>
      <c r="D44" s="85"/>
      <c r="F44" s="60"/>
      <c r="G44" s="60"/>
    </row>
    <row r="45" spans="1:7" s="12" customFormat="1" ht="18.75" x14ac:dyDescent="0.3">
      <c r="A45" s="66"/>
      <c r="B45" s="273"/>
      <c r="C45" s="84"/>
      <c r="D45" s="85"/>
      <c r="F45" s="60"/>
      <c r="G45" s="60"/>
    </row>
    <row r="46" spans="1:7" s="12" customFormat="1" ht="18.75" x14ac:dyDescent="0.3">
      <c r="A46" s="66" t="s">
        <v>160</v>
      </c>
      <c r="B46" s="273">
        <v>-2307</v>
      </c>
      <c r="C46" s="84">
        <v>-38436</v>
      </c>
      <c r="D46" s="85"/>
      <c r="F46" s="60"/>
      <c r="G46" s="60"/>
    </row>
    <row r="47" spans="1:7" s="12" customFormat="1" ht="18.75" x14ac:dyDescent="0.3">
      <c r="A47" s="66"/>
      <c r="B47" s="273"/>
      <c r="C47" s="84"/>
      <c r="D47" s="85"/>
      <c r="F47" s="60"/>
      <c r="G47" s="60"/>
    </row>
    <row r="48" spans="1:7" s="12" customFormat="1" ht="18.75" x14ac:dyDescent="0.3">
      <c r="A48" s="66" t="str">
        <f>[2]ф.2!B40</f>
        <v>Изменения доли перестраховщиков в резервах по договорам страхования</v>
      </c>
      <c r="B48" s="273">
        <v>0</v>
      </c>
      <c r="C48" s="84">
        <v>-420671</v>
      </c>
      <c r="D48" s="85"/>
      <c r="F48" s="60"/>
      <c r="G48" s="60"/>
    </row>
    <row r="49" spans="1:7" s="12" customFormat="1" ht="19.5" thickBot="1" x14ac:dyDescent="0.35">
      <c r="A49" s="66"/>
      <c r="B49" s="273"/>
      <c r="C49" s="84"/>
      <c r="D49" s="85"/>
      <c r="F49" s="60"/>
      <c r="G49" s="60"/>
    </row>
    <row r="50" spans="1:7" s="12" customFormat="1" ht="19.5" thickBot="1" x14ac:dyDescent="0.35">
      <c r="A50" s="80" t="s">
        <v>161</v>
      </c>
      <c r="B50" s="272">
        <f>B44+B46+B48</f>
        <v>-2217510</v>
      </c>
      <c r="C50" s="272">
        <f>C44+C46+C48</f>
        <v>-1146949</v>
      </c>
      <c r="D50" s="89"/>
      <c r="F50" s="60"/>
      <c r="G50" s="60"/>
    </row>
    <row r="51" spans="1:7" s="12" customFormat="1" ht="18.75" customHeight="1" x14ac:dyDescent="0.3">
      <c r="A51" s="66"/>
      <c r="B51" s="273"/>
      <c r="C51" s="84"/>
      <c r="D51" s="85"/>
      <c r="F51" s="60"/>
      <c r="G51" s="60"/>
    </row>
    <row r="52" spans="1:7" s="12" customFormat="1" ht="59.25" customHeight="1" x14ac:dyDescent="0.3">
      <c r="A52" s="71" t="s">
        <v>56</v>
      </c>
      <c r="B52" s="67">
        <v>-2410</v>
      </c>
      <c r="C52" s="73">
        <v>-64115</v>
      </c>
      <c r="D52" s="69">
        <v>251240</v>
      </c>
      <c r="F52" s="60"/>
      <c r="G52" s="60"/>
    </row>
    <row r="53" spans="1:7" s="12" customFormat="1" ht="18.75" x14ac:dyDescent="0.3">
      <c r="A53" s="71"/>
      <c r="B53" s="72"/>
      <c r="C53" s="90"/>
      <c r="D53" s="74"/>
      <c r="F53" s="60"/>
      <c r="G53" s="60"/>
    </row>
    <row r="54" spans="1:7" s="12" customFormat="1" ht="21" customHeight="1" x14ac:dyDescent="0.3">
      <c r="A54" s="71" t="s">
        <v>57</v>
      </c>
      <c r="B54" s="67">
        <v>5010054</v>
      </c>
      <c r="C54" s="73">
        <v>1301742</v>
      </c>
      <c r="D54" s="69">
        <v>1941640</v>
      </c>
      <c r="F54" s="60"/>
      <c r="G54" s="60"/>
    </row>
    <row r="55" spans="1:7" s="12" customFormat="1" ht="21" customHeight="1" x14ac:dyDescent="0.3">
      <c r="A55" s="71"/>
      <c r="B55" s="72"/>
      <c r="C55" s="90"/>
      <c r="D55" s="74"/>
      <c r="F55" s="60"/>
      <c r="G55" s="60"/>
    </row>
    <row r="56" spans="1:7" s="12" customFormat="1" ht="36" hidden="1" customHeight="1" x14ac:dyDescent="0.3">
      <c r="A56" s="71" t="s">
        <v>58</v>
      </c>
      <c r="B56" s="67">
        <v>0</v>
      </c>
      <c r="C56" s="90">
        <v>0</v>
      </c>
      <c r="D56" s="69">
        <v>74533</v>
      </c>
      <c r="F56" s="60"/>
      <c r="G56" s="60"/>
    </row>
    <row r="57" spans="1:7" s="12" customFormat="1" ht="18.75" hidden="1" customHeight="1" x14ac:dyDescent="0.3">
      <c r="A57" s="71"/>
      <c r="B57" s="72"/>
      <c r="C57" s="90"/>
      <c r="D57" s="74"/>
      <c r="F57" s="60"/>
      <c r="G57" s="60"/>
    </row>
    <row r="58" spans="1:7" s="12" customFormat="1" ht="18.75" hidden="1" customHeight="1" x14ac:dyDescent="0.3">
      <c r="A58" s="71" t="s">
        <v>59</v>
      </c>
      <c r="B58" s="72"/>
      <c r="C58" s="90">
        <v>0</v>
      </c>
      <c r="D58" s="74"/>
      <c r="F58" s="60"/>
      <c r="G58" s="60"/>
    </row>
    <row r="59" spans="1:7" s="12" customFormat="1" ht="18.75" hidden="1" x14ac:dyDescent="0.3">
      <c r="A59" s="71"/>
      <c r="B59" s="72"/>
      <c r="C59" s="90"/>
      <c r="D59" s="74"/>
      <c r="F59" s="60"/>
      <c r="G59" s="60"/>
    </row>
    <row r="60" spans="1:7" s="12" customFormat="1" ht="18.75" x14ac:dyDescent="0.3">
      <c r="A60" s="71" t="s">
        <v>60</v>
      </c>
      <c r="B60" s="67">
        <v>5195</v>
      </c>
      <c r="C60" s="73">
        <v>1450</v>
      </c>
      <c r="D60" s="69">
        <v>18415</v>
      </c>
      <c r="F60" s="60"/>
      <c r="G60" s="60"/>
    </row>
    <row r="61" spans="1:7" s="12" customFormat="1" ht="17.25" customHeight="1" x14ac:dyDescent="0.3">
      <c r="A61" s="71"/>
      <c r="B61" s="72"/>
      <c r="C61" s="73"/>
      <c r="D61" s="74"/>
      <c r="F61" s="60"/>
      <c r="G61" s="60"/>
    </row>
    <row r="62" spans="1:7" s="12" customFormat="1" ht="22.5" customHeight="1" x14ac:dyDescent="0.3">
      <c r="A62" s="13" t="s">
        <v>61</v>
      </c>
      <c r="B62" s="67">
        <v>145488</v>
      </c>
      <c r="C62" s="73">
        <v>137778</v>
      </c>
      <c r="D62" s="69">
        <v>44921</v>
      </c>
      <c r="F62" s="60"/>
      <c r="G62" s="60"/>
    </row>
    <row r="63" spans="1:7" s="12" customFormat="1" ht="15.75" customHeight="1" thickBot="1" x14ac:dyDescent="0.35">
      <c r="A63" s="71"/>
      <c r="B63" s="72"/>
      <c r="C63" s="90"/>
      <c r="D63" s="74"/>
      <c r="F63" s="60"/>
      <c r="G63" s="60"/>
    </row>
    <row r="64" spans="1:7" s="12" customFormat="1" ht="19.5" thickBot="1" x14ac:dyDescent="0.35">
      <c r="A64" s="80" t="s">
        <v>152</v>
      </c>
      <c r="B64" s="91">
        <f>B52+B54+B56+B60+B62</f>
        <v>5158327</v>
      </c>
      <c r="C64" s="91">
        <f>C52+C54+C56+C60+C62</f>
        <v>1376855</v>
      </c>
      <c r="D64" s="92">
        <f>D28+D52+D54+D56+D60+D62</f>
        <v>4893608</v>
      </c>
      <c r="F64" s="60"/>
      <c r="G64" s="60"/>
    </row>
    <row r="65" spans="1:7" s="12" customFormat="1" ht="18.75" x14ac:dyDescent="0.3">
      <c r="A65" s="66"/>
      <c r="B65" s="273"/>
      <c r="C65" s="84"/>
      <c r="D65" s="85"/>
      <c r="F65" s="60"/>
      <c r="G65" s="60"/>
    </row>
    <row r="66" spans="1:7" s="12" customFormat="1" ht="18.75" x14ac:dyDescent="0.3">
      <c r="A66" s="71" t="s">
        <v>62</v>
      </c>
      <c r="B66" s="67">
        <v>-7699754</v>
      </c>
      <c r="C66" s="73">
        <v>-4436033</v>
      </c>
      <c r="D66" s="69">
        <v>-8543354</v>
      </c>
      <c r="F66" s="60"/>
      <c r="G66" s="60"/>
    </row>
    <row r="67" spans="1:7" s="12" customFormat="1" ht="18.75" x14ac:dyDescent="0.3">
      <c r="A67" s="71"/>
      <c r="B67" s="72"/>
      <c r="C67" s="73"/>
      <c r="D67" s="74"/>
      <c r="F67" s="60"/>
      <c r="G67" s="60"/>
    </row>
    <row r="68" spans="1:7" s="12" customFormat="1" ht="18.75" x14ac:dyDescent="0.3">
      <c r="A68" s="314" t="s">
        <v>63</v>
      </c>
      <c r="B68" s="67">
        <v>-7827116</v>
      </c>
      <c r="C68" s="73">
        <v>-5049583</v>
      </c>
      <c r="D68" s="69">
        <v>-8502256</v>
      </c>
      <c r="F68" s="60"/>
      <c r="G68" s="60"/>
    </row>
    <row r="69" spans="1:7" s="12" customFormat="1" ht="18.75" x14ac:dyDescent="0.3">
      <c r="A69" s="71"/>
      <c r="B69" s="67"/>
      <c r="C69" s="73"/>
      <c r="D69" s="69"/>
      <c r="F69" s="60"/>
      <c r="G69" s="60"/>
    </row>
    <row r="70" spans="1:7" s="12" customFormat="1" ht="18.75" x14ac:dyDescent="0.3">
      <c r="A70" s="314" t="s">
        <v>64</v>
      </c>
      <c r="B70" s="67">
        <v>-9984180</v>
      </c>
      <c r="C70" s="73">
        <v>-5545880</v>
      </c>
      <c r="D70" s="69">
        <v>-10064984</v>
      </c>
      <c r="E70" s="87">
        <v>-1447085</v>
      </c>
      <c r="F70" s="60"/>
      <c r="G70" s="60"/>
    </row>
    <row r="71" spans="1:7" s="12" customFormat="1" ht="19.5" thickBot="1" x14ac:dyDescent="0.35">
      <c r="A71" s="93"/>
      <c r="B71" s="76"/>
      <c r="C71" s="79"/>
      <c r="D71" s="77"/>
      <c r="F71" s="60"/>
      <c r="G71" s="60"/>
    </row>
    <row r="72" spans="1:7" s="12" customFormat="1" ht="19.5" thickBot="1" x14ac:dyDescent="0.35">
      <c r="A72" s="80" t="s">
        <v>65</v>
      </c>
      <c r="B72" s="91">
        <f>B66+B68+B70</f>
        <v>-25511050</v>
      </c>
      <c r="C72" s="91">
        <f>C66+C68+C70</f>
        <v>-15031496</v>
      </c>
      <c r="D72" s="92">
        <f>SUM(D66:D71)</f>
        <v>-27110594</v>
      </c>
      <c r="F72" s="60"/>
      <c r="G72" s="60"/>
    </row>
    <row r="73" spans="1:7" s="12" customFormat="1" ht="18.75" x14ac:dyDescent="0.3">
      <c r="A73" s="94"/>
      <c r="B73" s="275"/>
      <c r="C73" s="95"/>
      <c r="D73" s="96"/>
      <c r="F73" s="60"/>
      <c r="G73" s="60"/>
    </row>
    <row r="74" spans="1:7" s="12" customFormat="1" ht="18.75" x14ac:dyDescent="0.3">
      <c r="A74" s="97" t="s">
        <v>66</v>
      </c>
      <c r="B74" s="276">
        <f>B72+B64+B50+B38+B26+B20</f>
        <v>10196655</v>
      </c>
      <c r="C74" s="276">
        <f>C72+C64+C50+C38+C26+C20</f>
        <v>9580571</v>
      </c>
      <c r="D74" s="98">
        <f>D20+D26+D64+D72</f>
        <v>13431859</v>
      </c>
      <c r="E74" s="70">
        <f>D20+D26+D64+D72</f>
        <v>13431859</v>
      </c>
      <c r="F74" s="60"/>
      <c r="G74" s="60"/>
    </row>
    <row r="75" spans="1:7" s="12" customFormat="1" ht="18.75" x14ac:dyDescent="0.3">
      <c r="A75" s="99"/>
      <c r="B75" s="276"/>
      <c r="C75" s="100"/>
      <c r="D75" s="98"/>
      <c r="F75" s="60"/>
      <c r="G75" s="60"/>
    </row>
    <row r="76" spans="1:7" s="12" customFormat="1" ht="18.75" x14ac:dyDescent="0.3">
      <c r="A76" s="314" t="s">
        <v>67</v>
      </c>
      <c r="B76" s="67">
        <v>-2088823</v>
      </c>
      <c r="C76" s="73">
        <v>-1407851</v>
      </c>
      <c r="D76" s="69">
        <v>-2678785</v>
      </c>
      <c r="F76" s="60"/>
      <c r="G76" s="60"/>
    </row>
    <row r="77" spans="1:7" s="12" customFormat="1" ht="19.5" thickBot="1" x14ac:dyDescent="0.35">
      <c r="A77" s="101"/>
      <c r="B77" s="277"/>
      <c r="C77" s="102"/>
      <c r="D77" s="103"/>
      <c r="F77" s="60"/>
      <c r="G77" s="60"/>
    </row>
    <row r="78" spans="1:7" s="12" customFormat="1" ht="21.75" customHeight="1" thickBot="1" x14ac:dyDescent="0.35">
      <c r="A78" s="80" t="s">
        <v>68</v>
      </c>
      <c r="B78" s="91">
        <f>B74+B76</f>
        <v>8107832</v>
      </c>
      <c r="C78" s="91">
        <f>C74+C76</f>
        <v>8172720</v>
      </c>
      <c r="D78" s="104">
        <f>D74+D76</f>
        <v>10753074</v>
      </c>
      <c r="F78" s="60"/>
      <c r="G78" s="60"/>
    </row>
    <row r="79" spans="1:7" s="12" customFormat="1" ht="21.75" customHeight="1" thickBot="1" x14ac:dyDescent="0.35">
      <c r="A79" s="105"/>
      <c r="B79" s="278"/>
      <c r="C79" s="106"/>
      <c r="D79" s="107"/>
      <c r="F79" s="60"/>
      <c r="G79" s="60"/>
    </row>
    <row r="80" spans="1:7" s="12" customFormat="1" ht="21.75" customHeight="1" thickBot="1" x14ac:dyDescent="0.35">
      <c r="A80" s="111" t="s">
        <v>69</v>
      </c>
      <c r="B80" s="279"/>
      <c r="C80" s="243"/>
      <c r="D80" s="108"/>
      <c r="F80" s="60"/>
      <c r="G80" s="60"/>
    </row>
    <row r="81" spans="1:7" s="12" customFormat="1" ht="21.75" customHeight="1" x14ac:dyDescent="0.3">
      <c r="A81" s="135" t="s">
        <v>70</v>
      </c>
      <c r="B81" s="280">
        <f>B78</f>
        <v>8107832</v>
      </c>
      <c r="C81" s="88">
        <f>C78-C82</f>
        <v>8162740</v>
      </c>
      <c r="D81" s="109"/>
      <c r="F81" s="60"/>
      <c r="G81" s="60"/>
    </row>
    <row r="82" spans="1:7" s="12" customFormat="1" ht="21.75" customHeight="1" x14ac:dyDescent="0.3">
      <c r="A82" s="13" t="s">
        <v>71</v>
      </c>
      <c r="B82" s="280">
        <v>0</v>
      </c>
      <c r="C82" s="73">
        <v>9980</v>
      </c>
      <c r="D82" s="109"/>
      <c r="F82" s="60"/>
      <c r="G82" s="60"/>
    </row>
    <row r="83" spans="1:7" s="12" customFormat="1" ht="21.75" customHeight="1" thickBot="1" x14ac:dyDescent="0.35">
      <c r="A83" s="110"/>
      <c r="B83" s="281"/>
      <c r="C83" s="79"/>
      <c r="D83" s="109"/>
      <c r="F83" s="60"/>
      <c r="G83" s="60"/>
    </row>
    <row r="84" spans="1:7" s="12" customFormat="1" ht="21.75" customHeight="1" thickBot="1" x14ac:dyDescent="0.35">
      <c r="A84" s="111" t="s">
        <v>68</v>
      </c>
      <c r="B84" s="282">
        <f>B81+B82</f>
        <v>8107832</v>
      </c>
      <c r="C84" s="91">
        <f>C81+C82</f>
        <v>8172720</v>
      </c>
      <c r="D84" s="112">
        <v>4717</v>
      </c>
      <c r="F84" s="60"/>
      <c r="G84" s="60"/>
    </row>
    <row r="85" spans="1:7" s="116" customFormat="1" ht="19.5" thickBot="1" x14ac:dyDescent="0.35">
      <c r="A85" s="113"/>
      <c r="B85" s="283"/>
      <c r="C85" s="114"/>
      <c r="D85" s="115"/>
      <c r="F85" s="117"/>
      <c r="G85" s="117"/>
    </row>
    <row r="86" spans="1:7" s="116" customFormat="1" ht="19.5" thickBot="1" x14ac:dyDescent="0.35">
      <c r="A86" s="111" t="s">
        <v>131</v>
      </c>
      <c r="B86" s="284"/>
      <c r="C86" s="118"/>
      <c r="D86" s="119"/>
      <c r="F86" s="117"/>
      <c r="G86" s="117"/>
    </row>
    <row r="87" spans="1:7" s="116" customFormat="1" ht="15.75" customHeight="1" x14ac:dyDescent="0.3">
      <c r="A87" s="120"/>
      <c r="B87" s="285"/>
      <c r="C87" s="121"/>
      <c r="D87" s="122"/>
      <c r="F87" s="117"/>
      <c r="G87" s="117"/>
    </row>
    <row r="88" spans="1:7" s="116" customFormat="1" ht="37.5" x14ac:dyDescent="0.3">
      <c r="A88" s="123" t="s">
        <v>153</v>
      </c>
      <c r="B88" s="286"/>
      <c r="C88" s="124"/>
      <c r="D88" s="125"/>
      <c r="F88" s="117"/>
      <c r="G88" s="117"/>
    </row>
    <row r="89" spans="1:7" s="116" customFormat="1" ht="15.75" customHeight="1" x14ac:dyDescent="0.3">
      <c r="A89" s="126"/>
      <c r="B89" s="286"/>
      <c r="C89" s="124"/>
      <c r="D89" s="125"/>
      <c r="F89" s="117"/>
      <c r="G89" s="117"/>
    </row>
    <row r="90" spans="1:7" ht="37.5" x14ac:dyDescent="0.3">
      <c r="A90" s="13" t="s">
        <v>72</v>
      </c>
      <c r="B90" s="287"/>
      <c r="C90" s="90"/>
      <c r="D90" s="127">
        <v>0</v>
      </c>
    </row>
    <row r="91" spans="1:7" ht="18.75" x14ac:dyDescent="0.3">
      <c r="A91" s="128"/>
      <c r="B91" s="288"/>
      <c r="C91" s="129"/>
      <c r="D91" s="130"/>
    </row>
    <row r="92" spans="1:7" ht="18.75" x14ac:dyDescent="0.3">
      <c r="A92" s="13" t="s">
        <v>73</v>
      </c>
      <c r="B92" s="280">
        <v>10536</v>
      </c>
      <c r="C92" s="67">
        <v>-21988</v>
      </c>
      <c r="D92" s="131">
        <v>-57976</v>
      </c>
    </row>
    <row r="93" spans="1:7" ht="18.75" x14ac:dyDescent="0.3">
      <c r="A93" s="13"/>
      <c r="B93" s="280"/>
      <c r="C93" s="67"/>
      <c r="D93" s="131"/>
    </row>
    <row r="94" spans="1:7" ht="37.5" x14ac:dyDescent="0.3">
      <c r="A94" s="13" t="s">
        <v>74</v>
      </c>
      <c r="B94" s="280">
        <v>0</v>
      </c>
      <c r="C94" s="67">
        <v>22923</v>
      </c>
      <c r="D94" s="131"/>
    </row>
    <row r="95" spans="1:7" ht="18.75" x14ac:dyDescent="0.3">
      <c r="A95" s="13"/>
      <c r="B95" s="280"/>
      <c r="C95" s="67"/>
      <c r="D95" s="131"/>
    </row>
    <row r="96" spans="1:7" ht="37.5" hidden="1" x14ac:dyDescent="0.3">
      <c r="A96" s="132" t="s">
        <v>75</v>
      </c>
      <c r="B96" s="280">
        <v>0</v>
      </c>
      <c r="C96" s="67">
        <v>0</v>
      </c>
      <c r="D96" s="131"/>
    </row>
    <row r="97" spans="1:8" ht="18.75" hidden="1" x14ac:dyDescent="0.3">
      <c r="A97" s="13"/>
      <c r="B97" s="280"/>
      <c r="C97" s="67"/>
      <c r="D97" s="131"/>
    </row>
    <row r="98" spans="1:8" ht="37.5" x14ac:dyDescent="0.3">
      <c r="A98" s="133" t="s">
        <v>154</v>
      </c>
      <c r="B98" s="280">
        <f>B92+B94+B96</f>
        <v>10536</v>
      </c>
      <c r="C98" s="67">
        <f>C92+C94+C96</f>
        <v>935</v>
      </c>
      <c r="D98" s="131"/>
    </row>
    <row r="99" spans="1:8" ht="19.5" thickBot="1" x14ac:dyDescent="0.35">
      <c r="A99" s="110"/>
      <c r="B99" s="289"/>
      <c r="C99" s="134"/>
      <c r="D99" s="131"/>
    </row>
    <row r="100" spans="1:8" ht="19.5" thickBot="1" x14ac:dyDescent="0.35">
      <c r="A100" s="111" t="s">
        <v>155</v>
      </c>
      <c r="B100" s="282">
        <f>B98</f>
        <v>10536</v>
      </c>
      <c r="C100" s="91">
        <f>C98</f>
        <v>935</v>
      </c>
      <c r="D100" s="131"/>
    </row>
    <row r="101" spans="1:8" ht="19.5" thickBot="1" x14ac:dyDescent="0.35">
      <c r="A101" s="111" t="s">
        <v>156</v>
      </c>
      <c r="B101" s="91">
        <f>B100+B84</f>
        <v>8118368</v>
      </c>
      <c r="C101" s="91">
        <f>C100+C84</f>
        <v>8173655</v>
      </c>
      <c r="D101" s="131"/>
    </row>
    <row r="102" spans="1:8" ht="18.75" x14ac:dyDescent="0.3">
      <c r="A102" s="135"/>
      <c r="B102" s="290"/>
      <c r="C102" s="175"/>
      <c r="D102" s="131"/>
    </row>
    <row r="103" spans="1:8" ht="18.75" x14ac:dyDescent="0.3">
      <c r="A103" s="128" t="s">
        <v>76</v>
      </c>
      <c r="B103" s="67"/>
      <c r="C103" s="176"/>
      <c r="D103" s="131"/>
    </row>
    <row r="104" spans="1:8" ht="18.75" x14ac:dyDescent="0.3">
      <c r="A104" s="11" t="s">
        <v>70</v>
      </c>
      <c r="B104" s="67">
        <f>B101</f>
        <v>8118368</v>
      </c>
      <c r="C104" s="291">
        <f>C101-C105</f>
        <v>8163675</v>
      </c>
      <c r="D104" s="131"/>
    </row>
    <row r="105" spans="1:8" ht="18.75" x14ac:dyDescent="0.3">
      <c r="A105" s="11" t="s">
        <v>71</v>
      </c>
      <c r="B105" s="67">
        <v>0</v>
      </c>
      <c r="C105" s="291">
        <f>C82</f>
        <v>9980</v>
      </c>
      <c r="D105" s="131"/>
    </row>
    <row r="106" spans="1:8" ht="19.5" thickBot="1" x14ac:dyDescent="0.35">
      <c r="A106" s="13"/>
      <c r="B106" s="292"/>
      <c r="C106" s="177"/>
      <c r="D106" s="131"/>
    </row>
    <row r="107" spans="1:8" ht="19.5" thickBot="1" x14ac:dyDescent="0.35">
      <c r="A107" s="111" t="s">
        <v>77</v>
      </c>
      <c r="B107" s="293">
        <f>B104+B105</f>
        <v>8118368</v>
      </c>
      <c r="C107" s="294">
        <f>C104+C105</f>
        <v>8173655</v>
      </c>
      <c r="D107" s="136" t="e">
        <f>D78+#REF!</f>
        <v>#REF!</v>
      </c>
      <c r="F107" s="137">
        <v>10887864</v>
      </c>
      <c r="G107" s="137">
        <f>F107-B107</f>
        <v>2769496</v>
      </c>
      <c r="H107" s="138">
        <f>G107-250000</f>
        <v>2519496</v>
      </c>
    </row>
    <row r="108" spans="1:8" ht="18.75" hidden="1" x14ac:dyDescent="0.3">
      <c r="A108" s="105"/>
      <c r="B108" s="139"/>
      <c r="C108" s="140"/>
      <c r="D108" s="141"/>
      <c r="F108" s="142"/>
      <c r="G108" s="142"/>
      <c r="H108" s="143"/>
    </row>
    <row r="109" spans="1:8" ht="18.75" hidden="1" x14ac:dyDescent="0.3">
      <c r="A109" s="13" t="s">
        <v>78</v>
      </c>
      <c r="B109" s="144">
        <f>B107-B110</f>
        <v>8117657</v>
      </c>
      <c r="C109" s="145"/>
      <c r="D109" s="141"/>
    </row>
    <row r="110" spans="1:8" ht="18.75" hidden="1" x14ac:dyDescent="0.3">
      <c r="A110" s="13" t="s">
        <v>79</v>
      </c>
      <c r="B110" s="146">
        <v>711</v>
      </c>
      <c r="C110" s="147"/>
      <c r="D110" s="141"/>
    </row>
    <row r="111" spans="1:8" ht="19.5" hidden="1" thickBot="1" x14ac:dyDescent="0.35">
      <c r="A111" s="148"/>
      <c r="B111" s="149"/>
      <c r="C111" s="150"/>
      <c r="D111" s="141"/>
    </row>
    <row r="112" spans="1:8" ht="18.75" x14ac:dyDescent="0.3">
      <c r="A112" s="167"/>
      <c r="B112" s="141"/>
      <c r="C112" s="358"/>
      <c r="D112" s="141"/>
    </row>
    <row r="113" spans="1:4" ht="18.75" x14ac:dyDescent="0.3">
      <c r="A113" s="359" t="s">
        <v>190</v>
      </c>
      <c r="B113" s="141"/>
      <c r="C113" s="358"/>
      <c r="D113" s="141"/>
    </row>
    <row r="114" spans="1:4" x14ac:dyDescent="0.25">
      <c r="A114" s="116"/>
    </row>
    <row r="115" spans="1:4" ht="18.75" x14ac:dyDescent="0.3">
      <c r="A115" s="154" t="s">
        <v>80</v>
      </c>
    </row>
    <row r="116" spans="1:4" hidden="1" x14ac:dyDescent="0.25">
      <c r="A116" s="116"/>
    </row>
    <row r="117" spans="1:4" ht="19.5" x14ac:dyDescent="0.3">
      <c r="A117" s="155"/>
      <c r="B117" s="156"/>
      <c r="C117" s="157"/>
      <c r="D117" s="158"/>
    </row>
    <row r="118" spans="1:4" ht="19.5" x14ac:dyDescent="0.3">
      <c r="A118" s="159" t="str">
        <f>ф.1!A67</f>
        <v>И.о. Председателя Правления</v>
      </c>
      <c r="B118" s="160" t="str">
        <f>ф.1!B67</f>
        <v>Таджияков Е.Б.</v>
      </c>
      <c r="C118" s="1"/>
      <c r="D118" s="161" t="s">
        <v>81</v>
      </c>
    </row>
    <row r="119" spans="1:4" x14ac:dyDescent="0.25">
      <c r="A119" s="14"/>
      <c r="B119" s="162"/>
      <c r="C119" s="30"/>
      <c r="D119" s="50"/>
    </row>
    <row r="120" spans="1:4" ht="19.5" x14ac:dyDescent="0.3">
      <c r="A120" s="159"/>
      <c r="B120" s="160"/>
      <c r="C120" s="30"/>
      <c r="D120" s="161"/>
    </row>
    <row r="121" spans="1:4" ht="19.5" x14ac:dyDescent="0.3">
      <c r="A121" s="159" t="s">
        <v>38</v>
      </c>
      <c r="B121" s="160" t="s">
        <v>39</v>
      </c>
      <c r="C121" s="30"/>
      <c r="D121" s="161" t="s">
        <v>39</v>
      </c>
    </row>
    <row r="122" spans="1:4" ht="20.25" x14ac:dyDescent="0.3">
      <c r="A122" s="163"/>
      <c r="B122" s="164"/>
      <c r="C122" s="165"/>
      <c r="D122" s="166"/>
    </row>
    <row r="123" spans="1:4" ht="18.75" x14ac:dyDescent="0.3">
      <c r="A123" s="167"/>
      <c r="B123" s="168"/>
      <c r="C123" s="169"/>
      <c r="D123" s="170"/>
    </row>
    <row r="124" spans="1:4" x14ac:dyDescent="0.25">
      <c r="A124" s="171" t="s">
        <v>82</v>
      </c>
    </row>
    <row r="125" spans="1:4" ht="19.5" x14ac:dyDescent="0.25">
      <c r="A125" s="172" t="s">
        <v>41</v>
      </c>
    </row>
    <row r="126" spans="1:4" x14ac:dyDescent="0.25">
      <c r="A126" s="173" t="s">
        <v>42</v>
      </c>
    </row>
    <row r="127" spans="1:4" x14ac:dyDescent="0.25">
      <c r="A127" s="171"/>
    </row>
    <row r="128" spans="1:4" hidden="1" x14ac:dyDescent="0.25">
      <c r="A128" s="174" t="s">
        <v>43</v>
      </c>
    </row>
  </sheetData>
  <mergeCells count="8">
    <mergeCell ref="A4:B4"/>
    <mergeCell ref="A5:B5"/>
    <mergeCell ref="A12:C12"/>
    <mergeCell ref="A7:C7"/>
    <mergeCell ref="A8:C8"/>
    <mergeCell ref="A9:C9"/>
    <mergeCell ref="A10:C10"/>
    <mergeCell ref="A11:C11"/>
  </mergeCells>
  <pageMargins left="0.7" right="0.7" top="0.75" bottom="0.75" header="0.3" footer="0.3"/>
  <pageSetup paperSize="9" scale="49" orientation="portrait" r:id="rId1"/>
  <rowBreaks count="1" manualBreakCount="1">
    <brk id="78" max="4" man="1"/>
  </rowBreaks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4"/>
  <sheetViews>
    <sheetView topLeftCell="A65" zoomScaleNormal="100" workbookViewId="0">
      <selection activeCell="B78" sqref="B78"/>
    </sheetView>
  </sheetViews>
  <sheetFormatPr defaultRowHeight="15" x14ac:dyDescent="0.25"/>
  <cols>
    <col min="1" max="1" width="73.42578125" customWidth="1"/>
    <col min="2" max="2" width="24.140625" style="325" customWidth="1"/>
    <col min="3" max="3" width="23.85546875" style="325" customWidth="1"/>
  </cols>
  <sheetData>
    <row r="1" spans="1:3" ht="15.75" x14ac:dyDescent="0.25">
      <c r="A1" s="317" t="str">
        <f>'[1]ф.1 конс.'!A1</f>
        <v>БИН                920140000084</v>
      </c>
      <c r="B1" s="323"/>
      <c r="C1" s="338" t="s">
        <v>144</v>
      </c>
    </row>
    <row r="2" spans="1:3" ht="15.75" x14ac:dyDescent="0.25">
      <c r="A2" s="317" t="str">
        <f>'[1]ф.1 конс.'!A2</f>
        <v>Код ОКПО             19924793</v>
      </c>
      <c r="B2" s="323"/>
      <c r="C2" s="178"/>
    </row>
    <row r="3" spans="1:3" ht="15.75" x14ac:dyDescent="0.25">
      <c r="A3" s="317" t="str">
        <f>'[1]ф.1 конс.'!A3</f>
        <v>БИК                   TSESKZKA</v>
      </c>
      <c r="B3" s="323"/>
      <c r="C3" s="178"/>
    </row>
    <row r="4" spans="1:3" ht="15.75" x14ac:dyDescent="0.25">
      <c r="A4" s="351" t="str">
        <f>'[1]ф.1 конс.'!A4</f>
        <v>ИИК KZ48125KZT1001300336 в НБ РК</v>
      </c>
      <c r="B4" s="351"/>
      <c r="C4" s="178"/>
    </row>
    <row r="5" spans="1:3" ht="15.75" x14ac:dyDescent="0.25">
      <c r="A5" s="351" t="str">
        <f>'[1]ф.1 конс.'!A5</f>
        <v>Место нахождения головного банка: г.Астана, район Есиль, ул. Сығанақ, д. 24</v>
      </c>
      <c r="B5" s="351"/>
      <c r="C5" s="178"/>
    </row>
    <row r="6" spans="1:3" x14ac:dyDescent="0.25">
      <c r="A6" s="179"/>
      <c r="B6" s="178"/>
      <c r="C6" s="178"/>
    </row>
    <row r="7" spans="1:3" x14ac:dyDescent="0.25">
      <c r="A7" s="347" t="s">
        <v>111</v>
      </c>
      <c r="B7" s="348"/>
      <c r="C7" s="348"/>
    </row>
    <row r="8" spans="1:3" x14ac:dyDescent="0.25">
      <c r="A8" s="347" t="s">
        <v>2</v>
      </c>
      <c r="B8" s="348"/>
      <c r="C8" s="348"/>
    </row>
    <row r="9" spans="1:3" ht="15.75" x14ac:dyDescent="0.25">
      <c r="A9" s="349" t="s">
        <v>180</v>
      </c>
      <c r="B9" s="350"/>
      <c r="C9" s="350"/>
    </row>
    <row r="10" spans="1:3" x14ac:dyDescent="0.25">
      <c r="A10" s="347" t="s">
        <v>121</v>
      </c>
      <c r="B10" s="348"/>
      <c r="C10" s="348"/>
    </row>
    <row r="12" spans="1:3" ht="15.75" thickBot="1" x14ac:dyDescent="0.3">
      <c r="C12" s="180" t="s">
        <v>117</v>
      </c>
    </row>
    <row r="13" spans="1:3" ht="15.75" thickBot="1" x14ac:dyDescent="0.3">
      <c r="A13" s="189"/>
      <c r="B13" s="326" t="s">
        <v>181</v>
      </c>
      <c r="C13" s="326" t="s">
        <v>182</v>
      </c>
    </row>
    <row r="14" spans="1:3" ht="28.5" x14ac:dyDescent="0.25">
      <c r="A14" s="263" t="s">
        <v>83</v>
      </c>
      <c r="B14" s="327"/>
      <c r="C14" s="328"/>
    </row>
    <row r="15" spans="1:3" x14ac:dyDescent="0.25">
      <c r="A15" s="190" t="s">
        <v>50</v>
      </c>
      <c r="B15" s="264">
        <v>44781762</v>
      </c>
      <c r="C15" s="265">
        <v>28931072</v>
      </c>
    </row>
    <row r="16" spans="1:3" x14ac:dyDescent="0.25">
      <c r="A16" s="190" t="s">
        <v>51</v>
      </c>
      <c r="B16" s="264">
        <v>-23189135</v>
      </c>
      <c r="C16" s="265">
        <v>-16817148</v>
      </c>
    </row>
    <row r="17" spans="1:3" x14ac:dyDescent="0.25">
      <c r="A17" s="190" t="s">
        <v>53</v>
      </c>
      <c r="B17" s="264">
        <v>5697107</v>
      </c>
      <c r="C17" s="265">
        <v>4177466</v>
      </c>
    </row>
    <row r="18" spans="1:3" x14ac:dyDescent="0.25">
      <c r="A18" s="190" t="s">
        <v>54</v>
      </c>
      <c r="B18" s="264">
        <v>-842685</v>
      </c>
      <c r="C18" s="265">
        <v>-879999</v>
      </c>
    </row>
    <row r="19" spans="1:3" x14ac:dyDescent="0.25">
      <c r="A19" s="190" t="s">
        <v>163</v>
      </c>
      <c r="B19" s="264">
        <v>4340150</v>
      </c>
      <c r="C19" s="265">
        <v>6094133</v>
      </c>
    </row>
    <row r="20" spans="1:3" x14ac:dyDescent="0.25">
      <c r="A20" s="190" t="s">
        <v>164</v>
      </c>
      <c r="B20" s="264">
        <v>-39122</v>
      </c>
      <c r="C20" s="265">
        <v>-3288997</v>
      </c>
    </row>
    <row r="21" spans="1:3" x14ac:dyDescent="0.25">
      <c r="A21" s="190" t="s">
        <v>165</v>
      </c>
      <c r="B21" s="264">
        <v>-2164703</v>
      </c>
      <c r="C21" s="265">
        <v>-1402613</v>
      </c>
    </row>
    <row r="22" spans="1:3" ht="45" x14ac:dyDescent="0.25">
      <c r="A22" s="190" t="s">
        <v>166</v>
      </c>
      <c r="B22" s="264">
        <v>4225</v>
      </c>
      <c r="C22" s="265">
        <v>-8034</v>
      </c>
    </row>
    <row r="23" spans="1:3" x14ac:dyDescent="0.25">
      <c r="A23" s="190" t="s">
        <v>84</v>
      </c>
      <c r="B23" s="264">
        <v>4872542</v>
      </c>
      <c r="C23" s="265">
        <v>1316253</v>
      </c>
    </row>
    <row r="24" spans="1:3" x14ac:dyDescent="0.25">
      <c r="A24" s="190" t="s">
        <v>85</v>
      </c>
      <c r="B24" s="264">
        <v>6548</v>
      </c>
      <c r="C24" s="265">
        <v>400</v>
      </c>
    </row>
    <row r="25" spans="1:3" x14ac:dyDescent="0.25">
      <c r="A25" s="190" t="s">
        <v>86</v>
      </c>
      <c r="B25" s="264">
        <v>46763</v>
      </c>
      <c r="C25" s="265">
        <v>135397</v>
      </c>
    </row>
    <row r="26" spans="1:3" x14ac:dyDescent="0.25">
      <c r="A26" s="190" t="s">
        <v>87</v>
      </c>
      <c r="B26" s="264">
        <v>-16796567</v>
      </c>
      <c r="C26" s="265">
        <f>-9489238+135</f>
        <v>-9489103</v>
      </c>
    </row>
    <row r="27" spans="1:3" x14ac:dyDescent="0.25">
      <c r="A27" s="191"/>
      <c r="B27" s="329"/>
      <c r="C27" s="330"/>
    </row>
    <row r="28" spans="1:3" x14ac:dyDescent="0.25">
      <c r="A28" s="191" t="s">
        <v>88</v>
      </c>
      <c r="B28" s="331"/>
      <c r="C28" s="332"/>
    </row>
    <row r="29" spans="1:3" x14ac:dyDescent="0.25">
      <c r="A29" s="190" t="s">
        <v>7</v>
      </c>
      <c r="B29" s="264">
        <v>-7696882</v>
      </c>
      <c r="C29" s="265">
        <v>898024</v>
      </c>
    </row>
    <row r="30" spans="1:3" x14ac:dyDescent="0.25">
      <c r="A30" s="190" t="s">
        <v>149</v>
      </c>
      <c r="B30" s="264">
        <v>-2256004</v>
      </c>
      <c r="C30" s="265">
        <v>111004</v>
      </c>
    </row>
    <row r="31" spans="1:3" ht="30" x14ac:dyDescent="0.25">
      <c r="A31" s="190" t="s">
        <v>8</v>
      </c>
      <c r="B31" s="264">
        <v>8735849</v>
      </c>
      <c r="C31" s="265">
        <v>2567129</v>
      </c>
    </row>
    <row r="32" spans="1:3" x14ac:dyDescent="0.25">
      <c r="A32" s="190" t="s">
        <v>12</v>
      </c>
      <c r="B32" s="264">
        <v>-207562720</v>
      </c>
      <c r="C32" s="265">
        <v>-110736341</v>
      </c>
    </row>
    <row r="33" spans="1:3" x14ac:dyDescent="0.25">
      <c r="A33" s="190" t="s">
        <v>19</v>
      </c>
      <c r="B33" s="264">
        <v>-2004671</v>
      </c>
      <c r="C33" s="265">
        <v>-3076279</v>
      </c>
    </row>
    <row r="34" spans="1:3" x14ac:dyDescent="0.25">
      <c r="A34" s="191"/>
      <c r="B34" s="329"/>
      <c r="C34" s="330"/>
    </row>
    <row r="35" spans="1:3" x14ac:dyDescent="0.25">
      <c r="A35" s="191" t="s">
        <v>89</v>
      </c>
      <c r="B35" s="331"/>
      <c r="C35" s="332"/>
    </row>
    <row r="36" spans="1:3" x14ac:dyDescent="0.25">
      <c r="A36" s="190" t="s">
        <v>167</v>
      </c>
      <c r="B36" s="264">
        <v>11934062</v>
      </c>
      <c r="C36" s="265">
        <v>0</v>
      </c>
    </row>
    <row r="37" spans="1:3" x14ac:dyDescent="0.25">
      <c r="A37" s="190" t="s">
        <v>22</v>
      </c>
      <c r="B37" s="264">
        <v>24590269</v>
      </c>
      <c r="C37" s="265">
        <v>3214037</v>
      </c>
    </row>
    <row r="38" spans="1:3" x14ac:dyDescent="0.25">
      <c r="A38" s="190" t="s">
        <v>90</v>
      </c>
      <c r="B38" s="264">
        <v>272286240</v>
      </c>
      <c r="C38" s="265">
        <v>83395400</v>
      </c>
    </row>
    <row r="39" spans="1:3" x14ac:dyDescent="0.25">
      <c r="A39" s="190" t="s">
        <v>91</v>
      </c>
      <c r="B39" s="264">
        <v>-14944006</v>
      </c>
      <c r="C39" s="265">
        <v>0</v>
      </c>
    </row>
    <row r="40" spans="1:3" x14ac:dyDescent="0.25">
      <c r="A40" s="190" t="s">
        <v>92</v>
      </c>
      <c r="B40" s="264">
        <v>1905770</v>
      </c>
      <c r="C40" s="265">
        <v>2160944</v>
      </c>
    </row>
    <row r="41" spans="1:3" ht="28.5" x14ac:dyDescent="0.25">
      <c r="A41" s="191" t="s">
        <v>93</v>
      </c>
      <c r="B41" s="266">
        <f>SUM(B15:B40)</f>
        <v>101704792</v>
      </c>
      <c r="C41" s="267">
        <f>SUM(C15:C40)</f>
        <v>-12697255</v>
      </c>
    </row>
    <row r="42" spans="1:3" x14ac:dyDescent="0.25">
      <c r="A42" s="190" t="s">
        <v>94</v>
      </c>
      <c r="B42" s="264">
        <v>-1590120</v>
      </c>
      <c r="C42" s="265">
        <v>-1338637</v>
      </c>
    </row>
    <row r="43" spans="1:3" x14ac:dyDescent="0.25">
      <c r="A43" s="191" t="s">
        <v>169</v>
      </c>
      <c r="B43" s="266">
        <f>B41+B42</f>
        <v>100114672</v>
      </c>
      <c r="C43" s="267">
        <f>C41+C42</f>
        <v>-14035892</v>
      </c>
    </row>
    <row r="44" spans="1:3" ht="28.5" x14ac:dyDescent="0.25">
      <c r="A44" s="191" t="s">
        <v>95</v>
      </c>
      <c r="B44" s="331"/>
      <c r="C44" s="332"/>
    </row>
    <row r="45" spans="1:3" x14ac:dyDescent="0.25">
      <c r="A45" s="190" t="s">
        <v>96</v>
      </c>
      <c r="B45" s="264">
        <v>-48936</v>
      </c>
      <c r="C45" s="265">
        <v>0</v>
      </c>
    </row>
    <row r="46" spans="1:3" ht="30" x14ac:dyDescent="0.25">
      <c r="A46" s="190" t="s">
        <v>97</v>
      </c>
      <c r="B46" s="264">
        <v>0</v>
      </c>
      <c r="C46" s="265">
        <v>435546</v>
      </c>
    </row>
    <row r="47" spans="1:3" x14ac:dyDescent="0.25">
      <c r="A47" s="190" t="s">
        <v>98</v>
      </c>
      <c r="B47" s="264">
        <v>0</v>
      </c>
      <c r="C47" s="265">
        <v>-19725013</v>
      </c>
    </row>
    <row r="48" spans="1:3" x14ac:dyDescent="0.25">
      <c r="A48" s="190" t="s">
        <v>99</v>
      </c>
      <c r="B48" s="264">
        <v>138463</v>
      </c>
      <c r="C48" s="265">
        <v>515385</v>
      </c>
    </row>
    <row r="49" spans="1:3" x14ac:dyDescent="0.25">
      <c r="A49" s="190" t="s">
        <v>100</v>
      </c>
      <c r="B49" s="264">
        <v>-3460751</v>
      </c>
      <c r="C49" s="265">
        <v>-1443844</v>
      </c>
    </row>
    <row r="50" spans="1:3" x14ac:dyDescent="0.25">
      <c r="A50" s="192" t="s">
        <v>118</v>
      </c>
      <c r="B50" s="264">
        <v>0</v>
      </c>
      <c r="C50" s="265">
        <v>1749</v>
      </c>
    </row>
    <row r="51" spans="1:3" hidden="1" x14ac:dyDescent="0.25">
      <c r="A51" s="192" t="s">
        <v>101</v>
      </c>
      <c r="B51" s="264">
        <v>0</v>
      </c>
      <c r="C51" s="265">
        <v>0</v>
      </c>
    </row>
    <row r="52" spans="1:3" hidden="1" x14ac:dyDescent="0.25">
      <c r="A52" s="190" t="s">
        <v>102</v>
      </c>
      <c r="B52" s="264">
        <v>0</v>
      </c>
      <c r="C52" s="265">
        <v>0</v>
      </c>
    </row>
    <row r="53" spans="1:3" x14ac:dyDescent="0.25">
      <c r="A53" s="191" t="s">
        <v>176</v>
      </c>
      <c r="B53" s="266">
        <f>SUM(B45:B52)</f>
        <v>-3371224</v>
      </c>
      <c r="C53" s="267">
        <f>SUM(C45:C52)</f>
        <v>-20216177</v>
      </c>
    </row>
    <row r="54" spans="1:3" x14ac:dyDescent="0.25">
      <c r="A54" s="188"/>
      <c r="B54" s="333"/>
      <c r="C54" s="334"/>
    </row>
    <row r="55" spans="1:3" ht="28.5" x14ac:dyDescent="0.25">
      <c r="A55" s="191" t="s">
        <v>103</v>
      </c>
      <c r="B55" s="331"/>
      <c r="C55" s="332"/>
    </row>
    <row r="56" spans="1:3" x14ac:dyDescent="0.25">
      <c r="A56" s="190" t="s">
        <v>168</v>
      </c>
      <c r="B56" s="264">
        <v>9217</v>
      </c>
      <c r="C56" s="265">
        <v>15243957</v>
      </c>
    </row>
    <row r="57" spans="1:3" x14ac:dyDescent="0.25">
      <c r="A57" s="190" t="s">
        <v>104</v>
      </c>
      <c r="B57" s="264">
        <v>0</v>
      </c>
      <c r="C57" s="265">
        <v>-12532</v>
      </c>
    </row>
    <row r="58" spans="1:3" x14ac:dyDescent="0.25">
      <c r="A58" s="190" t="s">
        <v>105</v>
      </c>
      <c r="B58" s="264">
        <v>-24239</v>
      </c>
      <c r="C58" s="265">
        <v>0</v>
      </c>
    </row>
    <row r="59" spans="1:3" x14ac:dyDescent="0.25">
      <c r="A59" s="190" t="s">
        <v>106</v>
      </c>
      <c r="B59" s="264">
        <v>14222</v>
      </c>
      <c r="C59" s="265">
        <v>4250258</v>
      </c>
    </row>
    <row r="60" spans="1:3" x14ac:dyDescent="0.25">
      <c r="A60" s="190" t="s">
        <v>107</v>
      </c>
      <c r="B60" s="264">
        <v>15000000</v>
      </c>
      <c r="C60" s="265">
        <v>5040000</v>
      </c>
    </row>
    <row r="61" spans="1:3" x14ac:dyDescent="0.25">
      <c r="A61" s="190" t="s">
        <v>108</v>
      </c>
      <c r="B61" s="264">
        <v>-16284</v>
      </c>
      <c r="C61" s="265">
        <v>135</v>
      </c>
    </row>
    <row r="62" spans="1:3" x14ac:dyDescent="0.25">
      <c r="A62" s="191" t="s">
        <v>170</v>
      </c>
      <c r="B62" s="266">
        <f>SUM(B56:B61)</f>
        <v>14982916</v>
      </c>
      <c r="C62" s="267">
        <f>SUM(C56:C61)</f>
        <v>24521818</v>
      </c>
    </row>
    <row r="63" spans="1:3" x14ac:dyDescent="0.25">
      <c r="A63" s="191"/>
      <c r="B63" s="331"/>
      <c r="C63" s="332"/>
    </row>
    <row r="64" spans="1:3" x14ac:dyDescent="0.25">
      <c r="A64" s="191" t="s">
        <v>171</v>
      </c>
      <c r="B64" s="266">
        <f>B62+B53+B43</f>
        <v>111726364</v>
      </c>
      <c r="C64" s="267">
        <f>C62+C53+C43</f>
        <v>-9730251</v>
      </c>
    </row>
    <row r="65" spans="1:3" x14ac:dyDescent="0.25">
      <c r="A65" s="190" t="s">
        <v>109</v>
      </c>
      <c r="B65" s="264">
        <v>151093</v>
      </c>
      <c r="C65" s="265">
        <v>-12264</v>
      </c>
    </row>
    <row r="66" spans="1:3" x14ac:dyDescent="0.25">
      <c r="A66" s="190" t="s">
        <v>110</v>
      </c>
      <c r="B66" s="264">
        <v>96822331</v>
      </c>
      <c r="C66" s="265">
        <v>42282426</v>
      </c>
    </row>
    <row r="67" spans="1:3" ht="15.75" thickBot="1" x14ac:dyDescent="0.3">
      <c r="A67" s="193" t="s">
        <v>172</v>
      </c>
      <c r="B67" s="324">
        <f>B64+B65+B66</f>
        <v>208699788</v>
      </c>
      <c r="C67" s="268">
        <f>C64+C65+C66</f>
        <v>32539911</v>
      </c>
    </row>
    <row r="68" spans="1:3" ht="21" hidden="1" customHeight="1" x14ac:dyDescent="0.25">
      <c r="B68" s="325">
        <v>154379008</v>
      </c>
      <c r="C68" s="325">
        <v>34668857</v>
      </c>
    </row>
    <row r="69" spans="1:3" hidden="1" x14ac:dyDescent="0.25">
      <c r="B69" s="335">
        <v>95422331</v>
      </c>
      <c r="C69" s="325">
        <v>42282426</v>
      </c>
    </row>
    <row r="70" spans="1:3" hidden="1" x14ac:dyDescent="0.25">
      <c r="B70" s="335">
        <f>B67-B69</f>
        <v>113277457</v>
      </c>
      <c r="C70" s="335">
        <f>C67-C69</f>
        <v>-9742515</v>
      </c>
    </row>
    <row r="71" spans="1:3" hidden="1" x14ac:dyDescent="0.25">
      <c r="A71" s="183" t="s">
        <v>113</v>
      </c>
      <c r="B71" s="336"/>
    </row>
    <row r="72" spans="1:3" hidden="1" x14ac:dyDescent="0.25">
      <c r="A72" s="181"/>
      <c r="B72" s="336">
        <f>B67-B68</f>
        <v>54320780</v>
      </c>
      <c r="C72" s="336">
        <f>C67-C68</f>
        <v>-2128946</v>
      </c>
    </row>
    <row r="73" spans="1:3" x14ac:dyDescent="0.25">
      <c r="A73" s="181"/>
      <c r="B73" s="336"/>
      <c r="C73" s="336"/>
    </row>
    <row r="74" spans="1:3" x14ac:dyDescent="0.25">
      <c r="A74" s="315" t="s">
        <v>113</v>
      </c>
      <c r="B74" s="336"/>
      <c r="C74" s="336"/>
    </row>
    <row r="75" spans="1:3" x14ac:dyDescent="0.25">
      <c r="A75" s="181"/>
      <c r="B75" s="336"/>
      <c r="C75" s="336"/>
    </row>
    <row r="76" spans="1:3" ht="15.75" customHeight="1" x14ac:dyDescent="0.25">
      <c r="A76" s="181"/>
      <c r="B76" s="336"/>
      <c r="C76" s="336"/>
    </row>
    <row r="77" spans="1:3" x14ac:dyDescent="0.25">
      <c r="A77" s="182" t="str">
        <f>ф.2!A118</f>
        <v>И.о. Председателя Правления</v>
      </c>
      <c r="B77" s="182" t="str">
        <f>ф.2!B118</f>
        <v>Таджияков Е.Б.</v>
      </c>
    </row>
    <row r="78" spans="1:3" x14ac:dyDescent="0.25">
      <c r="A78" s="182"/>
      <c r="B78" s="184"/>
    </row>
    <row r="79" spans="1:3" x14ac:dyDescent="0.25">
      <c r="A79" s="182" t="s">
        <v>114</v>
      </c>
      <c r="B79" s="184"/>
    </row>
    <row r="80" spans="1:3" x14ac:dyDescent="0.25">
      <c r="A80" s="182" t="s">
        <v>38</v>
      </c>
      <c r="B80" s="182" t="s">
        <v>39</v>
      </c>
    </row>
    <row r="81" spans="1:2" x14ac:dyDescent="0.25">
      <c r="A81" s="185"/>
      <c r="B81" s="186"/>
    </row>
    <row r="82" spans="1:2" x14ac:dyDescent="0.25">
      <c r="A82" s="179"/>
      <c r="B82" s="178"/>
    </row>
    <row r="83" spans="1:2" x14ac:dyDescent="0.25">
      <c r="A83" s="187" t="s">
        <v>115</v>
      </c>
      <c r="B83" s="178"/>
    </row>
    <row r="84" spans="1:2" x14ac:dyDescent="0.25">
      <c r="A84" s="187" t="s">
        <v>116</v>
      </c>
      <c r="B84" s="178"/>
    </row>
  </sheetData>
  <mergeCells count="6">
    <mergeCell ref="A7:C7"/>
    <mergeCell ref="A8:C8"/>
    <mergeCell ref="A9:C9"/>
    <mergeCell ref="A10:C10"/>
    <mergeCell ref="A4:B4"/>
    <mergeCell ref="A5:B5"/>
  </mergeCells>
  <pageMargins left="0.7" right="0.7" top="0.75" bottom="0.75" header="0.3" footer="0.3"/>
  <pageSetup paperSize="9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zoomScaleNormal="100" workbookViewId="0">
      <selection activeCell="E65" sqref="E65"/>
    </sheetView>
  </sheetViews>
  <sheetFormatPr defaultRowHeight="15" x14ac:dyDescent="0.2"/>
  <cols>
    <col min="1" max="1" width="65.140625" style="242" customWidth="1"/>
    <col min="2" max="2" width="16.140625" style="234" customWidth="1"/>
    <col min="3" max="3" width="19.5703125" style="234" customWidth="1"/>
    <col min="4" max="4" width="17.28515625" style="234" customWidth="1"/>
    <col min="5" max="5" width="23.7109375" style="234" customWidth="1"/>
    <col min="6" max="6" width="17.85546875" style="234" hidden="1" customWidth="1"/>
    <col min="7" max="8" width="16.42578125" style="234" customWidth="1"/>
    <col min="9" max="9" width="20.140625" style="234" customWidth="1"/>
    <col min="10" max="10" width="16.28515625" style="234" customWidth="1"/>
    <col min="11" max="11" width="22.140625" style="234" customWidth="1"/>
    <col min="12" max="12" width="18.5703125" style="195" customWidth="1"/>
    <col min="13" max="13" width="13.7109375" style="195" bestFit="1" customWidth="1"/>
    <col min="14" max="256" width="9.140625" style="195"/>
    <col min="257" max="257" width="63.5703125" style="195" customWidth="1"/>
    <col min="258" max="258" width="16.140625" style="195" customWidth="1"/>
    <col min="259" max="259" width="19.5703125" style="195" customWidth="1"/>
    <col min="260" max="260" width="17.28515625" style="195" customWidth="1"/>
    <col min="261" max="261" width="22.42578125" style="195" customWidth="1"/>
    <col min="262" max="262" width="17.85546875" style="195" customWidth="1"/>
    <col min="263" max="263" width="16.42578125" style="195" customWidth="1"/>
    <col min="264" max="264" width="0" style="195" hidden="1" customWidth="1"/>
    <col min="265" max="265" width="20.140625" style="195" customWidth="1"/>
    <col min="266" max="266" width="16.28515625" style="195" customWidth="1"/>
    <col min="267" max="267" width="21" style="195" customWidth="1"/>
    <col min="268" max="268" width="18.5703125" style="195" customWidth="1"/>
    <col min="269" max="269" width="13.7109375" style="195" bestFit="1" customWidth="1"/>
    <col min="270" max="512" width="9.140625" style="195"/>
    <col min="513" max="513" width="63.5703125" style="195" customWidth="1"/>
    <col min="514" max="514" width="16.140625" style="195" customWidth="1"/>
    <col min="515" max="515" width="19.5703125" style="195" customWidth="1"/>
    <col min="516" max="516" width="17.28515625" style="195" customWidth="1"/>
    <col min="517" max="517" width="22.42578125" style="195" customWidth="1"/>
    <col min="518" max="518" width="17.85546875" style="195" customWidth="1"/>
    <col min="519" max="519" width="16.42578125" style="195" customWidth="1"/>
    <col min="520" max="520" width="0" style="195" hidden="1" customWidth="1"/>
    <col min="521" max="521" width="20.140625" style="195" customWidth="1"/>
    <col min="522" max="522" width="16.28515625" style="195" customWidth="1"/>
    <col min="523" max="523" width="21" style="195" customWidth="1"/>
    <col min="524" max="524" width="18.5703125" style="195" customWidth="1"/>
    <col min="525" max="525" width="13.7109375" style="195" bestFit="1" customWidth="1"/>
    <col min="526" max="768" width="9.140625" style="195"/>
    <col min="769" max="769" width="63.5703125" style="195" customWidth="1"/>
    <col min="770" max="770" width="16.140625" style="195" customWidth="1"/>
    <col min="771" max="771" width="19.5703125" style="195" customWidth="1"/>
    <col min="772" max="772" width="17.28515625" style="195" customWidth="1"/>
    <col min="773" max="773" width="22.42578125" style="195" customWidth="1"/>
    <col min="774" max="774" width="17.85546875" style="195" customWidth="1"/>
    <col min="775" max="775" width="16.42578125" style="195" customWidth="1"/>
    <col min="776" max="776" width="0" style="195" hidden="1" customWidth="1"/>
    <col min="777" max="777" width="20.140625" style="195" customWidth="1"/>
    <col min="778" max="778" width="16.28515625" style="195" customWidth="1"/>
    <col min="779" max="779" width="21" style="195" customWidth="1"/>
    <col min="780" max="780" width="18.5703125" style="195" customWidth="1"/>
    <col min="781" max="781" width="13.7109375" style="195" bestFit="1" customWidth="1"/>
    <col min="782" max="1024" width="9.140625" style="195"/>
    <col min="1025" max="1025" width="63.5703125" style="195" customWidth="1"/>
    <col min="1026" max="1026" width="16.140625" style="195" customWidth="1"/>
    <col min="1027" max="1027" width="19.5703125" style="195" customWidth="1"/>
    <col min="1028" max="1028" width="17.28515625" style="195" customWidth="1"/>
    <col min="1029" max="1029" width="22.42578125" style="195" customWidth="1"/>
    <col min="1030" max="1030" width="17.85546875" style="195" customWidth="1"/>
    <col min="1031" max="1031" width="16.42578125" style="195" customWidth="1"/>
    <col min="1032" max="1032" width="0" style="195" hidden="1" customWidth="1"/>
    <col min="1033" max="1033" width="20.140625" style="195" customWidth="1"/>
    <col min="1034" max="1034" width="16.28515625" style="195" customWidth="1"/>
    <col min="1035" max="1035" width="21" style="195" customWidth="1"/>
    <col min="1036" max="1036" width="18.5703125" style="195" customWidth="1"/>
    <col min="1037" max="1037" width="13.7109375" style="195" bestFit="1" customWidth="1"/>
    <col min="1038" max="1280" width="9.140625" style="195"/>
    <col min="1281" max="1281" width="63.5703125" style="195" customWidth="1"/>
    <col min="1282" max="1282" width="16.140625" style="195" customWidth="1"/>
    <col min="1283" max="1283" width="19.5703125" style="195" customWidth="1"/>
    <col min="1284" max="1284" width="17.28515625" style="195" customWidth="1"/>
    <col min="1285" max="1285" width="22.42578125" style="195" customWidth="1"/>
    <col min="1286" max="1286" width="17.85546875" style="195" customWidth="1"/>
    <col min="1287" max="1287" width="16.42578125" style="195" customWidth="1"/>
    <col min="1288" max="1288" width="0" style="195" hidden="1" customWidth="1"/>
    <col min="1289" max="1289" width="20.140625" style="195" customWidth="1"/>
    <col min="1290" max="1290" width="16.28515625" style="195" customWidth="1"/>
    <col min="1291" max="1291" width="21" style="195" customWidth="1"/>
    <col min="1292" max="1292" width="18.5703125" style="195" customWidth="1"/>
    <col min="1293" max="1293" width="13.7109375" style="195" bestFit="1" customWidth="1"/>
    <col min="1294" max="1536" width="9.140625" style="195"/>
    <col min="1537" max="1537" width="63.5703125" style="195" customWidth="1"/>
    <col min="1538" max="1538" width="16.140625" style="195" customWidth="1"/>
    <col min="1539" max="1539" width="19.5703125" style="195" customWidth="1"/>
    <col min="1540" max="1540" width="17.28515625" style="195" customWidth="1"/>
    <col min="1541" max="1541" width="22.42578125" style="195" customWidth="1"/>
    <col min="1542" max="1542" width="17.85546875" style="195" customWidth="1"/>
    <col min="1543" max="1543" width="16.42578125" style="195" customWidth="1"/>
    <col min="1544" max="1544" width="0" style="195" hidden="1" customWidth="1"/>
    <col min="1545" max="1545" width="20.140625" style="195" customWidth="1"/>
    <col min="1546" max="1546" width="16.28515625" style="195" customWidth="1"/>
    <col min="1547" max="1547" width="21" style="195" customWidth="1"/>
    <col min="1548" max="1548" width="18.5703125" style="195" customWidth="1"/>
    <col min="1549" max="1549" width="13.7109375" style="195" bestFit="1" customWidth="1"/>
    <col min="1550" max="1792" width="9.140625" style="195"/>
    <col min="1793" max="1793" width="63.5703125" style="195" customWidth="1"/>
    <col min="1794" max="1794" width="16.140625" style="195" customWidth="1"/>
    <col min="1795" max="1795" width="19.5703125" style="195" customWidth="1"/>
    <col min="1796" max="1796" width="17.28515625" style="195" customWidth="1"/>
    <col min="1797" max="1797" width="22.42578125" style="195" customWidth="1"/>
    <col min="1798" max="1798" width="17.85546875" style="195" customWidth="1"/>
    <col min="1799" max="1799" width="16.42578125" style="195" customWidth="1"/>
    <col min="1800" max="1800" width="0" style="195" hidden="1" customWidth="1"/>
    <col min="1801" max="1801" width="20.140625" style="195" customWidth="1"/>
    <col min="1802" max="1802" width="16.28515625" style="195" customWidth="1"/>
    <col min="1803" max="1803" width="21" style="195" customWidth="1"/>
    <col min="1804" max="1804" width="18.5703125" style="195" customWidth="1"/>
    <col min="1805" max="1805" width="13.7109375" style="195" bestFit="1" customWidth="1"/>
    <col min="1806" max="2048" width="9.140625" style="195"/>
    <col min="2049" max="2049" width="63.5703125" style="195" customWidth="1"/>
    <col min="2050" max="2050" width="16.140625" style="195" customWidth="1"/>
    <col min="2051" max="2051" width="19.5703125" style="195" customWidth="1"/>
    <col min="2052" max="2052" width="17.28515625" style="195" customWidth="1"/>
    <col min="2053" max="2053" width="22.42578125" style="195" customWidth="1"/>
    <col min="2054" max="2054" width="17.85546875" style="195" customWidth="1"/>
    <col min="2055" max="2055" width="16.42578125" style="195" customWidth="1"/>
    <col min="2056" max="2056" width="0" style="195" hidden="1" customWidth="1"/>
    <col min="2057" max="2057" width="20.140625" style="195" customWidth="1"/>
    <col min="2058" max="2058" width="16.28515625" style="195" customWidth="1"/>
    <col min="2059" max="2059" width="21" style="195" customWidth="1"/>
    <col min="2060" max="2060" width="18.5703125" style="195" customWidth="1"/>
    <col min="2061" max="2061" width="13.7109375" style="195" bestFit="1" customWidth="1"/>
    <col min="2062" max="2304" width="9.140625" style="195"/>
    <col min="2305" max="2305" width="63.5703125" style="195" customWidth="1"/>
    <col min="2306" max="2306" width="16.140625" style="195" customWidth="1"/>
    <col min="2307" max="2307" width="19.5703125" style="195" customWidth="1"/>
    <col min="2308" max="2308" width="17.28515625" style="195" customWidth="1"/>
    <col min="2309" max="2309" width="22.42578125" style="195" customWidth="1"/>
    <col min="2310" max="2310" width="17.85546875" style="195" customWidth="1"/>
    <col min="2311" max="2311" width="16.42578125" style="195" customWidth="1"/>
    <col min="2312" max="2312" width="0" style="195" hidden="1" customWidth="1"/>
    <col min="2313" max="2313" width="20.140625" style="195" customWidth="1"/>
    <col min="2314" max="2314" width="16.28515625" style="195" customWidth="1"/>
    <col min="2315" max="2315" width="21" style="195" customWidth="1"/>
    <col min="2316" max="2316" width="18.5703125" style="195" customWidth="1"/>
    <col min="2317" max="2317" width="13.7109375" style="195" bestFit="1" customWidth="1"/>
    <col min="2318" max="2560" width="9.140625" style="195"/>
    <col min="2561" max="2561" width="63.5703125" style="195" customWidth="1"/>
    <col min="2562" max="2562" width="16.140625" style="195" customWidth="1"/>
    <col min="2563" max="2563" width="19.5703125" style="195" customWidth="1"/>
    <col min="2564" max="2564" width="17.28515625" style="195" customWidth="1"/>
    <col min="2565" max="2565" width="22.42578125" style="195" customWidth="1"/>
    <col min="2566" max="2566" width="17.85546875" style="195" customWidth="1"/>
    <col min="2567" max="2567" width="16.42578125" style="195" customWidth="1"/>
    <col min="2568" max="2568" width="0" style="195" hidden="1" customWidth="1"/>
    <col min="2569" max="2569" width="20.140625" style="195" customWidth="1"/>
    <col min="2570" max="2570" width="16.28515625" style="195" customWidth="1"/>
    <col min="2571" max="2571" width="21" style="195" customWidth="1"/>
    <col min="2572" max="2572" width="18.5703125" style="195" customWidth="1"/>
    <col min="2573" max="2573" width="13.7109375" style="195" bestFit="1" customWidth="1"/>
    <col min="2574" max="2816" width="9.140625" style="195"/>
    <col min="2817" max="2817" width="63.5703125" style="195" customWidth="1"/>
    <col min="2818" max="2818" width="16.140625" style="195" customWidth="1"/>
    <col min="2819" max="2819" width="19.5703125" style="195" customWidth="1"/>
    <col min="2820" max="2820" width="17.28515625" style="195" customWidth="1"/>
    <col min="2821" max="2821" width="22.42578125" style="195" customWidth="1"/>
    <col min="2822" max="2822" width="17.85546875" style="195" customWidth="1"/>
    <col min="2823" max="2823" width="16.42578125" style="195" customWidth="1"/>
    <col min="2824" max="2824" width="0" style="195" hidden="1" customWidth="1"/>
    <col min="2825" max="2825" width="20.140625" style="195" customWidth="1"/>
    <col min="2826" max="2826" width="16.28515625" style="195" customWidth="1"/>
    <col min="2827" max="2827" width="21" style="195" customWidth="1"/>
    <col min="2828" max="2828" width="18.5703125" style="195" customWidth="1"/>
    <col min="2829" max="2829" width="13.7109375" style="195" bestFit="1" customWidth="1"/>
    <col min="2830" max="3072" width="9.140625" style="195"/>
    <col min="3073" max="3073" width="63.5703125" style="195" customWidth="1"/>
    <col min="3074" max="3074" width="16.140625" style="195" customWidth="1"/>
    <col min="3075" max="3075" width="19.5703125" style="195" customWidth="1"/>
    <col min="3076" max="3076" width="17.28515625" style="195" customWidth="1"/>
    <col min="3077" max="3077" width="22.42578125" style="195" customWidth="1"/>
    <col min="3078" max="3078" width="17.85546875" style="195" customWidth="1"/>
    <col min="3079" max="3079" width="16.42578125" style="195" customWidth="1"/>
    <col min="3080" max="3080" width="0" style="195" hidden="1" customWidth="1"/>
    <col min="3081" max="3081" width="20.140625" style="195" customWidth="1"/>
    <col min="3082" max="3082" width="16.28515625" style="195" customWidth="1"/>
    <col min="3083" max="3083" width="21" style="195" customWidth="1"/>
    <col min="3084" max="3084" width="18.5703125" style="195" customWidth="1"/>
    <col min="3085" max="3085" width="13.7109375" style="195" bestFit="1" customWidth="1"/>
    <col min="3086" max="3328" width="9.140625" style="195"/>
    <col min="3329" max="3329" width="63.5703125" style="195" customWidth="1"/>
    <col min="3330" max="3330" width="16.140625" style="195" customWidth="1"/>
    <col min="3331" max="3331" width="19.5703125" style="195" customWidth="1"/>
    <col min="3332" max="3332" width="17.28515625" style="195" customWidth="1"/>
    <col min="3333" max="3333" width="22.42578125" style="195" customWidth="1"/>
    <col min="3334" max="3334" width="17.85546875" style="195" customWidth="1"/>
    <col min="3335" max="3335" width="16.42578125" style="195" customWidth="1"/>
    <col min="3336" max="3336" width="0" style="195" hidden="1" customWidth="1"/>
    <col min="3337" max="3337" width="20.140625" style="195" customWidth="1"/>
    <col min="3338" max="3338" width="16.28515625" style="195" customWidth="1"/>
    <col min="3339" max="3339" width="21" style="195" customWidth="1"/>
    <col min="3340" max="3340" width="18.5703125" style="195" customWidth="1"/>
    <col min="3341" max="3341" width="13.7109375" style="195" bestFit="1" customWidth="1"/>
    <col min="3342" max="3584" width="9.140625" style="195"/>
    <col min="3585" max="3585" width="63.5703125" style="195" customWidth="1"/>
    <col min="3586" max="3586" width="16.140625" style="195" customWidth="1"/>
    <col min="3587" max="3587" width="19.5703125" style="195" customWidth="1"/>
    <col min="3588" max="3588" width="17.28515625" style="195" customWidth="1"/>
    <col min="3589" max="3589" width="22.42578125" style="195" customWidth="1"/>
    <col min="3590" max="3590" width="17.85546875" style="195" customWidth="1"/>
    <col min="3591" max="3591" width="16.42578125" style="195" customWidth="1"/>
    <col min="3592" max="3592" width="0" style="195" hidden="1" customWidth="1"/>
    <col min="3593" max="3593" width="20.140625" style="195" customWidth="1"/>
    <col min="3594" max="3594" width="16.28515625" style="195" customWidth="1"/>
    <col min="3595" max="3595" width="21" style="195" customWidth="1"/>
    <col min="3596" max="3596" width="18.5703125" style="195" customWidth="1"/>
    <col min="3597" max="3597" width="13.7109375" style="195" bestFit="1" customWidth="1"/>
    <col min="3598" max="3840" width="9.140625" style="195"/>
    <col min="3841" max="3841" width="63.5703125" style="195" customWidth="1"/>
    <col min="3842" max="3842" width="16.140625" style="195" customWidth="1"/>
    <col min="3843" max="3843" width="19.5703125" style="195" customWidth="1"/>
    <col min="3844" max="3844" width="17.28515625" style="195" customWidth="1"/>
    <col min="3845" max="3845" width="22.42578125" style="195" customWidth="1"/>
    <col min="3846" max="3846" width="17.85546875" style="195" customWidth="1"/>
    <col min="3847" max="3847" width="16.42578125" style="195" customWidth="1"/>
    <col min="3848" max="3848" width="0" style="195" hidden="1" customWidth="1"/>
    <col min="3849" max="3849" width="20.140625" style="195" customWidth="1"/>
    <col min="3850" max="3850" width="16.28515625" style="195" customWidth="1"/>
    <col min="3851" max="3851" width="21" style="195" customWidth="1"/>
    <col min="3852" max="3852" width="18.5703125" style="195" customWidth="1"/>
    <col min="3853" max="3853" width="13.7109375" style="195" bestFit="1" customWidth="1"/>
    <col min="3854" max="4096" width="9.140625" style="195"/>
    <col min="4097" max="4097" width="63.5703125" style="195" customWidth="1"/>
    <col min="4098" max="4098" width="16.140625" style="195" customWidth="1"/>
    <col min="4099" max="4099" width="19.5703125" style="195" customWidth="1"/>
    <col min="4100" max="4100" width="17.28515625" style="195" customWidth="1"/>
    <col min="4101" max="4101" width="22.42578125" style="195" customWidth="1"/>
    <col min="4102" max="4102" width="17.85546875" style="195" customWidth="1"/>
    <col min="4103" max="4103" width="16.42578125" style="195" customWidth="1"/>
    <col min="4104" max="4104" width="0" style="195" hidden="1" customWidth="1"/>
    <col min="4105" max="4105" width="20.140625" style="195" customWidth="1"/>
    <col min="4106" max="4106" width="16.28515625" style="195" customWidth="1"/>
    <col min="4107" max="4107" width="21" style="195" customWidth="1"/>
    <col min="4108" max="4108" width="18.5703125" style="195" customWidth="1"/>
    <col min="4109" max="4109" width="13.7109375" style="195" bestFit="1" customWidth="1"/>
    <col min="4110" max="4352" width="9.140625" style="195"/>
    <col min="4353" max="4353" width="63.5703125" style="195" customWidth="1"/>
    <col min="4354" max="4354" width="16.140625" style="195" customWidth="1"/>
    <col min="4355" max="4355" width="19.5703125" style="195" customWidth="1"/>
    <col min="4356" max="4356" width="17.28515625" style="195" customWidth="1"/>
    <col min="4357" max="4357" width="22.42578125" style="195" customWidth="1"/>
    <col min="4358" max="4358" width="17.85546875" style="195" customWidth="1"/>
    <col min="4359" max="4359" width="16.42578125" style="195" customWidth="1"/>
    <col min="4360" max="4360" width="0" style="195" hidden="1" customWidth="1"/>
    <col min="4361" max="4361" width="20.140625" style="195" customWidth="1"/>
    <col min="4362" max="4362" width="16.28515625" style="195" customWidth="1"/>
    <col min="4363" max="4363" width="21" style="195" customWidth="1"/>
    <col min="4364" max="4364" width="18.5703125" style="195" customWidth="1"/>
    <col min="4365" max="4365" width="13.7109375" style="195" bestFit="1" customWidth="1"/>
    <col min="4366" max="4608" width="9.140625" style="195"/>
    <col min="4609" max="4609" width="63.5703125" style="195" customWidth="1"/>
    <col min="4610" max="4610" width="16.140625" style="195" customWidth="1"/>
    <col min="4611" max="4611" width="19.5703125" style="195" customWidth="1"/>
    <col min="4612" max="4612" width="17.28515625" style="195" customWidth="1"/>
    <col min="4613" max="4613" width="22.42578125" style="195" customWidth="1"/>
    <col min="4614" max="4614" width="17.85546875" style="195" customWidth="1"/>
    <col min="4615" max="4615" width="16.42578125" style="195" customWidth="1"/>
    <col min="4616" max="4616" width="0" style="195" hidden="1" customWidth="1"/>
    <col min="4617" max="4617" width="20.140625" style="195" customWidth="1"/>
    <col min="4618" max="4618" width="16.28515625" style="195" customWidth="1"/>
    <col min="4619" max="4619" width="21" style="195" customWidth="1"/>
    <col min="4620" max="4620" width="18.5703125" style="195" customWidth="1"/>
    <col min="4621" max="4621" width="13.7109375" style="195" bestFit="1" customWidth="1"/>
    <col min="4622" max="4864" width="9.140625" style="195"/>
    <col min="4865" max="4865" width="63.5703125" style="195" customWidth="1"/>
    <col min="4866" max="4866" width="16.140625" style="195" customWidth="1"/>
    <col min="4867" max="4867" width="19.5703125" style="195" customWidth="1"/>
    <col min="4868" max="4868" width="17.28515625" style="195" customWidth="1"/>
    <col min="4869" max="4869" width="22.42578125" style="195" customWidth="1"/>
    <col min="4870" max="4870" width="17.85546875" style="195" customWidth="1"/>
    <col min="4871" max="4871" width="16.42578125" style="195" customWidth="1"/>
    <col min="4872" max="4872" width="0" style="195" hidden="1" customWidth="1"/>
    <col min="4873" max="4873" width="20.140625" style="195" customWidth="1"/>
    <col min="4874" max="4874" width="16.28515625" style="195" customWidth="1"/>
    <col min="4875" max="4875" width="21" style="195" customWidth="1"/>
    <col min="4876" max="4876" width="18.5703125" style="195" customWidth="1"/>
    <col min="4877" max="4877" width="13.7109375" style="195" bestFit="1" customWidth="1"/>
    <col min="4878" max="5120" width="9.140625" style="195"/>
    <col min="5121" max="5121" width="63.5703125" style="195" customWidth="1"/>
    <col min="5122" max="5122" width="16.140625" style="195" customWidth="1"/>
    <col min="5123" max="5123" width="19.5703125" style="195" customWidth="1"/>
    <col min="5124" max="5124" width="17.28515625" style="195" customWidth="1"/>
    <col min="5125" max="5125" width="22.42578125" style="195" customWidth="1"/>
    <col min="5126" max="5126" width="17.85546875" style="195" customWidth="1"/>
    <col min="5127" max="5127" width="16.42578125" style="195" customWidth="1"/>
    <col min="5128" max="5128" width="0" style="195" hidden="1" customWidth="1"/>
    <col min="5129" max="5129" width="20.140625" style="195" customWidth="1"/>
    <col min="5130" max="5130" width="16.28515625" style="195" customWidth="1"/>
    <col min="5131" max="5131" width="21" style="195" customWidth="1"/>
    <col min="5132" max="5132" width="18.5703125" style="195" customWidth="1"/>
    <col min="5133" max="5133" width="13.7109375" style="195" bestFit="1" customWidth="1"/>
    <col min="5134" max="5376" width="9.140625" style="195"/>
    <col min="5377" max="5377" width="63.5703125" style="195" customWidth="1"/>
    <col min="5378" max="5378" width="16.140625" style="195" customWidth="1"/>
    <col min="5379" max="5379" width="19.5703125" style="195" customWidth="1"/>
    <col min="5380" max="5380" width="17.28515625" style="195" customWidth="1"/>
    <col min="5381" max="5381" width="22.42578125" style="195" customWidth="1"/>
    <col min="5382" max="5382" width="17.85546875" style="195" customWidth="1"/>
    <col min="5383" max="5383" width="16.42578125" style="195" customWidth="1"/>
    <col min="5384" max="5384" width="0" style="195" hidden="1" customWidth="1"/>
    <col min="5385" max="5385" width="20.140625" style="195" customWidth="1"/>
    <col min="5386" max="5386" width="16.28515625" style="195" customWidth="1"/>
    <col min="5387" max="5387" width="21" style="195" customWidth="1"/>
    <col min="5388" max="5388" width="18.5703125" style="195" customWidth="1"/>
    <col min="5389" max="5389" width="13.7109375" style="195" bestFit="1" customWidth="1"/>
    <col min="5390" max="5632" width="9.140625" style="195"/>
    <col min="5633" max="5633" width="63.5703125" style="195" customWidth="1"/>
    <col min="5634" max="5634" width="16.140625" style="195" customWidth="1"/>
    <col min="5635" max="5635" width="19.5703125" style="195" customWidth="1"/>
    <col min="5636" max="5636" width="17.28515625" style="195" customWidth="1"/>
    <col min="5637" max="5637" width="22.42578125" style="195" customWidth="1"/>
    <col min="5638" max="5638" width="17.85546875" style="195" customWidth="1"/>
    <col min="5639" max="5639" width="16.42578125" style="195" customWidth="1"/>
    <col min="5640" max="5640" width="0" style="195" hidden="1" customWidth="1"/>
    <col min="5641" max="5641" width="20.140625" style="195" customWidth="1"/>
    <col min="5642" max="5642" width="16.28515625" style="195" customWidth="1"/>
    <col min="5643" max="5643" width="21" style="195" customWidth="1"/>
    <col min="5644" max="5644" width="18.5703125" style="195" customWidth="1"/>
    <col min="5645" max="5645" width="13.7109375" style="195" bestFit="1" customWidth="1"/>
    <col min="5646" max="5888" width="9.140625" style="195"/>
    <col min="5889" max="5889" width="63.5703125" style="195" customWidth="1"/>
    <col min="5890" max="5890" width="16.140625" style="195" customWidth="1"/>
    <col min="5891" max="5891" width="19.5703125" style="195" customWidth="1"/>
    <col min="5892" max="5892" width="17.28515625" style="195" customWidth="1"/>
    <col min="5893" max="5893" width="22.42578125" style="195" customWidth="1"/>
    <col min="5894" max="5894" width="17.85546875" style="195" customWidth="1"/>
    <col min="5895" max="5895" width="16.42578125" style="195" customWidth="1"/>
    <col min="5896" max="5896" width="0" style="195" hidden="1" customWidth="1"/>
    <col min="5897" max="5897" width="20.140625" style="195" customWidth="1"/>
    <col min="5898" max="5898" width="16.28515625" style="195" customWidth="1"/>
    <col min="5899" max="5899" width="21" style="195" customWidth="1"/>
    <col min="5900" max="5900" width="18.5703125" style="195" customWidth="1"/>
    <col min="5901" max="5901" width="13.7109375" style="195" bestFit="1" customWidth="1"/>
    <col min="5902" max="6144" width="9.140625" style="195"/>
    <col min="6145" max="6145" width="63.5703125" style="195" customWidth="1"/>
    <col min="6146" max="6146" width="16.140625" style="195" customWidth="1"/>
    <col min="6147" max="6147" width="19.5703125" style="195" customWidth="1"/>
    <col min="6148" max="6148" width="17.28515625" style="195" customWidth="1"/>
    <col min="6149" max="6149" width="22.42578125" style="195" customWidth="1"/>
    <col min="6150" max="6150" width="17.85546875" style="195" customWidth="1"/>
    <col min="6151" max="6151" width="16.42578125" style="195" customWidth="1"/>
    <col min="6152" max="6152" width="0" style="195" hidden="1" customWidth="1"/>
    <col min="6153" max="6153" width="20.140625" style="195" customWidth="1"/>
    <col min="6154" max="6154" width="16.28515625" style="195" customWidth="1"/>
    <col min="6155" max="6155" width="21" style="195" customWidth="1"/>
    <col min="6156" max="6156" width="18.5703125" style="195" customWidth="1"/>
    <col min="6157" max="6157" width="13.7109375" style="195" bestFit="1" customWidth="1"/>
    <col min="6158" max="6400" width="9.140625" style="195"/>
    <col min="6401" max="6401" width="63.5703125" style="195" customWidth="1"/>
    <col min="6402" max="6402" width="16.140625" style="195" customWidth="1"/>
    <col min="6403" max="6403" width="19.5703125" style="195" customWidth="1"/>
    <col min="6404" max="6404" width="17.28515625" style="195" customWidth="1"/>
    <col min="6405" max="6405" width="22.42578125" style="195" customWidth="1"/>
    <col min="6406" max="6406" width="17.85546875" style="195" customWidth="1"/>
    <col min="6407" max="6407" width="16.42578125" style="195" customWidth="1"/>
    <col min="6408" max="6408" width="0" style="195" hidden="1" customWidth="1"/>
    <col min="6409" max="6409" width="20.140625" style="195" customWidth="1"/>
    <col min="6410" max="6410" width="16.28515625" style="195" customWidth="1"/>
    <col min="6411" max="6411" width="21" style="195" customWidth="1"/>
    <col min="6412" max="6412" width="18.5703125" style="195" customWidth="1"/>
    <col min="6413" max="6413" width="13.7109375" style="195" bestFit="1" customWidth="1"/>
    <col min="6414" max="6656" width="9.140625" style="195"/>
    <col min="6657" max="6657" width="63.5703125" style="195" customWidth="1"/>
    <col min="6658" max="6658" width="16.140625" style="195" customWidth="1"/>
    <col min="6659" max="6659" width="19.5703125" style="195" customWidth="1"/>
    <col min="6660" max="6660" width="17.28515625" style="195" customWidth="1"/>
    <col min="6661" max="6661" width="22.42578125" style="195" customWidth="1"/>
    <col min="6662" max="6662" width="17.85546875" style="195" customWidth="1"/>
    <col min="6663" max="6663" width="16.42578125" style="195" customWidth="1"/>
    <col min="6664" max="6664" width="0" style="195" hidden="1" customWidth="1"/>
    <col min="6665" max="6665" width="20.140625" style="195" customWidth="1"/>
    <col min="6666" max="6666" width="16.28515625" style="195" customWidth="1"/>
    <col min="6667" max="6667" width="21" style="195" customWidth="1"/>
    <col min="6668" max="6668" width="18.5703125" style="195" customWidth="1"/>
    <col min="6669" max="6669" width="13.7109375" style="195" bestFit="1" customWidth="1"/>
    <col min="6670" max="6912" width="9.140625" style="195"/>
    <col min="6913" max="6913" width="63.5703125" style="195" customWidth="1"/>
    <col min="6914" max="6914" width="16.140625" style="195" customWidth="1"/>
    <col min="6915" max="6915" width="19.5703125" style="195" customWidth="1"/>
    <col min="6916" max="6916" width="17.28515625" style="195" customWidth="1"/>
    <col min="6917" max="6917" width="22.42578125" style="195" customWidth="1"/>
    <col min="6918" max="6918" width="17.85546875" style="195" customWidth="1"/>
    <col min="6919" max="6919" width="16.42578125" style="195" customWidth="1"/>
    <col min="6920" max="6920" width="0" style="195" hidden="1" customWidth="1"/>
    <col min="6921" max="6921" width="20.140625" style="195" customWidth="1"/>
    <col min="6922" max="6922" width="16.28515625" style="195" customWidth="1"/>
    <col min="6923" max="6923" width="21" style="195" customWidth="1"/>
    <col min="6924" max="6924" width="18.5703125" style="195" customWidth="1"/>
    <col min="6925" max="6925" width="13.7109375" style="195" bestFit="1" customWidth="1"/>
    <col min="6926" max="7168" width="9.140625" style="195"/>
    <col min="7169" max="7169" width="63.5703125" style="195" customWidth="1"/>
    <col min="7170" max="7170" width="16.140625" style="195" customWidth="1"/>
    <col min="7171" max="7171" width="19.5703125" style="195" customWidth="1"/>
    <col min="7172" max="7172" width="17.28515625" style="195" customWidth="1"/>
    <col min="7173" max="7173" width="22.42578125" style="195" customWidth="1"/>
    <col min="7174" max="7174" width="17.85546875" style="195" customWidth="1"/>
    <col min="7175" max="7175" width="16.42578125" style="195" customWidth="1"/>
    <col min="7176" max="7176" width="0" style="195" hidden="1" customWidth="1"/>
    <col min="7177" max="7177" width="20.140625" style="195" customWidth="1"/>
    <col min="7178" max="7178" width="16.28515625" style="195" customWidth="1"/>
    <col min="7179" max="7179" width="21" style="195" customWidth="1"/>
    <col min="7180" max="7180" width="18.5703125" style="195" customWidth="1"/>
    <col min="7181" max="7181" width="13.7109375" style="195" bestFit="1" customWidth="1"/>
    <col min="7182" max="7424" width="9.140625" style="195"/>
    <col min="7425" max="7425" width="63.5703125" style="195" customWidth="1"/>
    <col min="7426" max="7426" width="16.140625" style="195" customWidth="1"/>
    <col min="7427" max="7427" width="19.5703125" style="195" customWidth="1"/>
    <col min="7428" max="7428" width="17.28515625" style="195" customWidth="1"/>
    <col min="7429" max="7429" width="22.42578125" style="195" customWidth="1"/>
    <col min="7430" max="7430" width="17.85546875" style="195" customWidth="1"/>
    <col min="7431" max="7431" width="16.42578125" style="195" customWidth="1"/>
    <col min="7432" max="7432" width="0" style="195" hidden="1" customWidth="1"/>
    <col min="7433" max="7433" width="20.140625" style="195" customWidth="1"/>
    <col min="7434" max="7434" width="16.28515625" style="195" customWidth="1"/>
    <col min="7435" max="7435" width="21" style="195" customWidth="1"/>
    <col min="7436" max="7436" width="18.5703125" style="195" customWidth="1"/>
    <col min="7437" max="7437" width="13.7109375" style="195" bestFit="1" customWidth="1"/>
    <col min="7438" max="7680" width="9.140625" style="195"/>
    <col min="7681" max="7681" width="63.5703125" style="195" customWidth="1"/>
    <col min="7682" max="7682" width="16.140625" style="195" customWidth="1"/>
    <col min="7683" max="7683" width="19.5703125" style="195" customWidth="1"/>
    <col min="7684" max="7684" width="17.28515625" style="195" customWidth="1"/>
    <col min="7685" max="7685" width="22.42578125" style="195" customWidth="1"/>
    <col min="7686" max="7686" width="17.85546875" style="195" customWidth="1"/>
    <col min="7687" max="7687" width="16.42578125" style="195" customWidth="1"/>
    <col min="7688" max="7688" width="0" style="195" hidden="1" customWidth="1"/>
    <col min="7689" max="7689" width="20.140625" style="195" customWidth="1"/>
    <col min="7690" max="7690" width="16.28515625" style="195" customWidth="1"/>
    <col min="7691" max="7691" width="21" style="195" customWidth="1"/>
    <col min="7692" max="7692" width="18.5703125" style="195" customWidth="1"/>
    <col min="7693" max="7693" width="13.7109375" style="195" bestFit="1" customWidth="1"/>
    <col min="7694" max="7936" width="9.140625" style="195"/>
    <col min="7937" max="7937" width="63.5703125" style="195" customWidth="1"/>
    <col min="7938" max="7938" width="16.140625" style="195" customWidth="1"/>
    <col min="7939" max="7939" width="19.5703125" style="195" customWidth="1"/>
    <col min="7940" max="7940" width="17.28515625" style="195" customWidth="1"/>
    <col min="7941" max="7941" width="22.42578125" style="195" customWidth="1"/>
    <col min="7942" max="7942" width="17.85546875" style="195" customWidth="1"/>
    <col min="7943" max="7943" width="16.42578125" style="195" customWidth="1"/>
    <col min="7944" max="7944" width="0" style="195" hidden="1" customWidth="1"/>
    <col min="7945" max="7945" width="20.140625" style="195" customWidth="1"/>
    <col min="7946" max="7946" width="16.28515625" style="195" customWidth="1"/>
    <col min="7947" max="7947" width="21" style="195" customWidth="1"/>
    <col min="7948" max="7948" width="18.5703125" style="195" customWidth="1"/>
    <col min="7949" max="7949" width="13.7109375" style="195" bestFit="1" customWidth="1"/>
    <col min="7950" max="8192" width="9.140625" style="195"/>
    <col min="8193" max="8193" width="63.5703125" style="195" customWidth="1"/>
    <col min="8194" max="8194" width="16.140625" style="195" customWidth="1"/>
    <col min="8195" max="8195" width="19.5703125" style="195" customWidth="1"/>
    <col min="8196" max="8196" width="17.28515625" style="195" customWidth="1"/>
    <col min="8197" max="8197" width="22.42578125" style="195" customWidth="1"/>
    <col min="8198" max="8198" width="17.85546875" style="195" customWidth="1"/>
    <col min="8199" max="8199" width="16.42578125" style="195" customWidth="1"/>
    <col min="8200" max="8200" width="0" style="195" hidden="1" customWidth="1"/>
    <col min="8201" max="8201" width="20.140625" style="195" customWidth="1"/>
    <col min="8202" max="8202" width="16.28515625" style="195" customWidth="1"/>
    <col min="8203" max="8203" width="21" style="195" customWidth="1"/>
    <col min="8204" max="8204" width="18.5703125" style="195" customWidth="1"/>
    <col min="8205" max="8205" width="13.7109375" style="195" bestFit="1" customWidth="1"/>
    <col min="8206" max="8448" width="9.140625" style="195"/>
    <col min="8449" max="8449" width="63.5703125" style="195" customWidth="1"/>
    <col min="8450" max="8450" width="16.140625" style="195" customWidth="1"/>
    <col min="8451" max="8451" width="19.5703125" style="195" customWidth="1"/>
    <col min="8452" max="8452" width="17.28515625" style="195" customWidth="1"/>
    <col min="8453" max="8453" width="22.42578125" style="195" customWidth="1"/>
    <col min="8454" max="8454" width="17.85546875" style="195" customWidth="1"/>
    <col min="8455" max="8455" width="16.42578125" style="195" customWidth="1"/>
    <col min="8456" max="8456" width="0" style="195" hidden="1" customWidth="1"/>
    <col min="8457" max="8457" width="20.140625" style="195" customWidth="1"/>
    <col min="8458" max="8458" width="16.28515625" style="195" customWidth="1"/>
    <col min="8459" max="8459" width="21" style="195" customWidth="1"/>
    <col min="8460" max="8460" width="18.5703125" style="195" customWidth="1"/>
    <col min="8461" max="8461" width="13.7109375" style="195" bestFit="1" customWidth="1"/>
    <col min="8462" max="8704" width="9.140625" style="195"/>
    <col min="8705" max="8705" width="63.5703125" style="195" customWidth="1"/>
    <col min="8706" max="8706" width="16.140625" style="195" customWidth="1"/>
    <col min="8707" max="8707" width="19.5703125" style="195" customWidth="1"/>
    <col min="8708" max="8708" width="17.28515625" style="195" customWidth="1"/>
    <col min="8709" max="8709" width="22.42578125" style="195" customWidth="1"/>
    <col min="8710" max="8710" width="17.85546875" style="195" customWidth="1"/>
    <col min="8711" max="8711" width="16.42578125" style="195" customWidth="1"/>
    <col min="8712" max="8712" width="0" style="195" hidden="1" customWidth="1"/>
    <col min="8713" max="8713" width="20.140625" style="195" customWidth="1"/>
    <col min="8714" max="8714" width="16.28515625" style="195" customWidth="1"/>
    <col min="8715" max="8715" width="21" style="195" customWidth="1"/>
    <col min="8716" max="8716" width="18.5703125" style="195" customWidth="1"/>
    <col min="8717" max="8717" width="13.7109375" style="195" bestFit="1" customWidth="1"/>
    <col min="8718" max="8960" width="9.140625" style="195"/>
    <col min="8961" max="8961" width="63.5703125" style="195" customWidth="1"/>
    <col min="8962" max="8962" width="16.140625" style="195" customWidth="1"/>
    <col min="8963" max="8963" width="19.5703125" style="195" customWidth="1"/>
    <col min="8964" max="8964" width="17.28515625" style="195" customWidth="1"/>
    <col min="8965" max="8965" width="22.42578125" style="195" customWidth="1"/>
    <col min="8966" max="8966" width="17.85546875" style="195" customWidth="1"/>
    <col min="8967" max="8967" width="16.42578125" style="195" customWidth="1"/>
    <col min="8968" max="8968" width="0" style="195" hidden="1" customWidth="1"/>
    <col min="8969" max="8969" width="20.140625" style="195" customWidth="1"/>
    <col min="8970" max="8970" width="16.28515625" style="195" customWidth="1"/>
    <col min="8971" max="8971" width="21" style="195" customWidth="1"/>
    <col min="8972" max="8972" width="18.5703125" style="195" customWidth="1"/>
    <col min="8973" max="8973" width="13.7109375" style="195" bestFit="1" customWidth="1"/>
    <col min="8974" max="9216" width="9.140625" style="195"/>
    <col min="9217" max="9217" width="63.5703125" style="195" customWidth="1"/>
    <col min="9218" max="9218" width="16.140625" style="195" customWidth="1"/>
    <col min="9219" max="9219" width="19.5703125" style="195" customWidth="1"/>
    <col min="9220" max="9220" width="17.28515625" style="195" customWidth="1"/>
    <col min="9221" max="9221" width="22.42578125" style="195" customWidth="1"/>
    <col min="9222" max="9222" width="17.85546875" style="195" customWidth="1"/>
    <col min="9223" max="9223" width="16.42578125" style="195" customWidth="1"/>
    <col min="9224" max="9224" width="0" style="195" hidden="1" customWidth="1"/>
    <col min="9225" max="9225" width="20.140625" style="195" customWidth="1"/>
    <col min="9226" max="9226" width="16.28515625" style="195" customWidth="1"/>
    <col min="9227" max="9227" width="21" style="195" customWidth="1"/>
    <col min="9228" max="9228" width="18.5703125" style="195" customWidth="1"/>
    <col min="9229" max="9229" width="13.7109375" style="195" bestFit="1" customWidth="1"/>
    <col min="9230" max="9472" width="9.140625" style="195"/>
    <col min="9473" max="9473" width="63.5703125" style="195" customWidth="1"/>
    <col min="9474" max="9474" width="16.140625" style="195" customWidth="1"/>
    <col min="9475" max="9475" width="19.5703125" style="195" customWidth="1"/>
    <col min="9476" max="9476" width="17.28515625" style="195" customWidth="1"/>
    <col min="9477" max="9477" width="22.42578125" style="195" customWidth="1"/>
    <col min="9478" max="9478" width="17.85546875" style="195" customWidth="1"/>
    <col min="9479" max="9479" width="16.42578125" style="195" customWidth="1"/>
    <col min="9480" max="9480" width="0" style="195" hidden="1" customWidth="1"/>
    <col min="9481" max="9481" width="20.140625" style="195" customWidth="1"/>
    <col min="9482" max="9482" width="16.28515625" style="195" customWidth="1"/>
    <col min="9483" max="9483" width="21" style="195" customWidth="1"/>
    <col min="9484" max="9484" width="18.5703125" style="195" customWidth="1"/>
    <col min="9485" max="9485" width="13.7109375" style="195" bestFit="1" customWidth="1"/>
    <col min="9486" max="9728" width="9.140625" style="195"/>
    <col min="9729" max="9729" width="63.5703125" style="195" customWidth="1"/>
    <col min="9730" max="9730" width="16.140625" style="195" customWidth="1"/>
    <col min="9731" max="9731" width="19.5703125" style="195" customWidth="1"/>
    <col min="9732" max="9732" width="17.28515625" style="195" customWidth="1"/>
    <col min="9733" max="9733" width="22.42578125" style="195" customWidth="1"/>
    <col min="9734" max="9734" width="17.85546875" style="195" customWidth="1"/>
    <col min="9735" max="9735" width="16.42578125" style="195" customWidth="1"/>
    <col min="9736" max="9736" width="0" style="195" hidden="1" customWidth="1"/>
    <col min="9737" max="9737" width="20.140625" style="195" customWidth="1"/>
    <col min="9738" max="9738" width="16.28515625" style="195" customWidth="1"/>
    <col min="9739" max="9739" width="21" style="195" customWidth="1"/>
    <col min="9740" max="9740" width="18.5703125" style="195" customWidth="1"/>
    <col min="9741" max="9741" width="13.7109375" style="195" bestFit="1" customWidth="1"/>
    <col min="9742" max="9984" width="9.140625" style="195"/>
    <col min="9985" max="9985" width="63.5703125" style="195" customWidth="1"/>
    <col min="9986" max="9986" width="16.140625" style="195" customWidth="1"/>
    <col min="9987" max="9987" width="19.5703125" style="195" customWidth="1"/>
    <col min="9988" max="9988" width="17.28515625" style="195" customWidth="1"/>
    <col min="9989" max="9989" width="22.42578125" style="195" customWidth="1"/>
    <col min="9990" max="9990" width="17.85546875" style="195" customWidth="1"/>
    <col min="9991" max="9991" width="16.42578125" style="195" customWidth="1"/>
    <col min="9992" max="9992" width="0" style="195" hidden="1" customWidth="1"/>
    <col min="9993" max="9993" width="20.140625" style="195" customWidth="1"/>
    <col min="9994" max="9994" width="16.28515625" style="195" customWidth="1"/>
    <col min="9995" max="9995" width="21" style="195" customWidth="1"/>
    <col min="9996" max="9996" width="18.5703125" style="195" customWidth="1"/>
    <col min="9997" max="9997" width="13.7109375" style="195" bestFit="1" customWidth="1"/>
    <col min="9998" max="10240" width="9.140625" style="195"/>
    <col min="10241" max="10241" width="63.5703125" style="195" customWidth="1"/>
    <col min="10242" max="10242" width="16.140625" style="195" customWidth="1"/>
    <col min="10243" max="10243" width="19.5703125" style="195" customWidth="1"/>
    <col min="10244" max="10244" width="17.28515625" style="195" customWidth="1"/>
    <col min="10245" max="10245" width="22.42578125" style="195" customWidth="1"/>
    <col min="10246" max="10246" width="17.85546875" style="195" customWidth="1"/>
    <col min="10247" max="10247" width="16.42578125" style="195" customWidth="1"/>
    <col min="10248" max="10248" width="0" style="195" hidden="1" customWidth="1"/>
    <col min="10249" max="10249" width="20.140625" style="195" customWidth="1"/>
    <col min="10250" max="10250" width="16.28515625" style="195" customWidth="1"/>
    <col min="10251" max="10251" width="21" style="195" customWidth="1"/>
    <col min="10252" max="10252" width="18.5703125" style="195" customWidth="1"/>
    <col min="10253" max="10253" width="13.7109375" style="195" bestFit="1" customWidth="1"/>
    <col min="10254" max="10496" width="9.140625" style="195"/>
    <col min="10497" max="10497" width="63.5703125" style="195" customWidth="1"/>
    <col min="10498" max="10498" width="16.140625" style="195" customWidth="1"/>
    <col min="10499" max="10499" width="19.5703125" style="195" customWidth="1"/>
    <col min="10500" max="10500" width="17.28515625" style="195" customWidth="1"/>
    <col min="10501" max="10501" width="22.42578125" style="195" customWidth="1"/>
    <col min="10502" max="10502" width="17.85546875" style="195" customWidth="1"/>
    <col min="10503" max="10503" width="16.42578125" style="195" customWidth="1"/>
    <col min="10504" max="10504" width="0" style="195" hidden="1" customWidth="1"/>
    <col min="10505" max="10505" width="20.140625" style="195" customWidth="1"/>
    <col min="10506" max="10506" width="16.28515625" style="195" customWidth="1"/>
    <col min="10507" max="10507" width="21" style="195" customWidth="1"/>
    <col min="10508" max="10508" width="18.5703125" style="195" customWidth="1"/>
    <col min="10509" max="10509" width="13.7109375" style="195" bestFit="1" customWidth="1"/>
    <col min="10510" max="10752" width="9.140625" style="195"/>
    <col min="10753" max="10753" width="63.5703125" style="195" customWidth="1"/>
    <col min="10754" max="10754" width="16.140625" style="195" customWidth="1"/>
    <col min="10755" max="10755" width="19.5703125" style="195" customWidth="1"/>
    <col min="10756" max="10756" width="17.28515625" style="195" customWidth="1"/>
    <col min="10757" max="10757" width="22.42578125" style="195" customWidth="1"/>
    <col min="10758" max="10758" width="17.85546875" style="195" customWidth="1"/>
    <col min="10759" max="10759" width="16.42578125" style="195" customWidth="1"/>
    <col min="10760" max="10760" width="0" style="195" hidden="1" customWidth="1"/>
    <col min="10761" max="10761" width="20.140625" style="195" customWidth="1"/>
    <col min="10762" max="10762" width="16.28515625" style="195" customWidth="1"/>
    <col min="10763" max="10763" width="21" style="195" customWidth="1"/>
    <col min="10764" max="10764" width="18.5703125" style="195" customWidth="1"/>
    <col min="10765" max="10765" width="13.7109375" style="195" bestFit="1" customWidth="1"/>
    <col min="10766" max="11008" width="9.140625" style="195"/>
    <col min="11009" max="11009" width="63.5703125" style="195" customWidth="1"/>
    <col min="11010" max="11010" width="16.140625" style="195" customWidth="1"/>
    <col min="11011" max="11011" width="19.5703125" style="195" customWidth="1"/>
    <col min="11012" max="11012" width="17.28515625" style="195" customWidth="1"/>
    <col min="11013" max="11013" width="22.42578125" style="195" customWidth="1"/>
    <col min="11014" max="11014" width="17.85546875" style="195" customWidth="1"/>
    <col min="11015" max="11015" width="16.42578125" style="195" customWidth="1"/>
    <col min="11016" max="11016" width="0" style="195" hidden="1" customWidth="1"/>
    <col min="11017" max="11017" width="20.140625" style="195" customWidth="1"/>
    <col min="11018" max="11018" width="16.28515625" style="195" customWidth="1"/>
    <col min="11019" max="11019" width="21" style="195" customWidth="1"/>
    <col min="11020" max="11020" width="18.5703125" style="195" customWidth="1"/>
    <col min="11021" max="11021" width="13.7109375" style="195" bestFit="1" customWidth="1"/>
    <col min="11022" max="11264" width="9.140625" style="195"/>
    <col min="11265" max="11265" width="63.5703125" style="195" customWidth="1"/>
    <col min="11266" max="11266" width="16.140625" style="195" customWidth="1"/>
    <col min="11267" max="11267" width="19.5703125" style="195" customWidth="1"/>
    <col min="11268" max="11268" width="17.28515625" style="195" customWidth="1"/>
    <col min="11269" max="11269" width="22.42578125" style="195" customWidth="1"/>
    <col min="11270" max="11270" width="17.85546875" style="195" customWidth="1"/>
    <col min="11271" max="11271" width="16.42578125" style="195" customWidth="1"/>
    <col min="11272" max="11272" width="0" style="195" hidden="1" customWidth="1"/>
    <col min="11273" max="11273" width="20.140625" style="195" customWidth="1"/>
    <col min="11274" max="11274" width="16.28515625" style="195" customWidth="1"/>
    <col min="11275" max="11275" width="21" style="195" customWidth="1"/>
    <col min="11276" max="11276" width="18.5703125" style="195" customWidth="1"/>
    <col min="11277" max="11277" width="13.7109375" style="195" bestFit="1" customWidth="1"/>
    <col min="11278" max="11520" width="9.140625" style="195"/>
    <col min="11521" max="11521" width="63.5703125" style="195" customWidth="1"/>
    <col min="11522" max="11522" width="16.140625" style="195" customWidth="1"/>
    <col min="11523" max="11523" width="19.5703125" style="195" customWidth="1"/>
    <col min="11524" max="11524" width="17.28515625" style="195" customWidth="1"/>
    <col min="11525" max="11525" width="22.42578125" style="195" customWidth="1"/>
    <col min="11526" max="11526" width="17.85546875" style="195" customWidth="1"/>
    <col min="11527" max="11527" width="16.42578125" style="195" customWidth="1"/>
    <col min="11528" max="11528" width="0" style="195" hidden="1" customWidth="1"/>
    <col min="11529" max="11529" width="20.140625" style="195" customWidth="1"/>
    <col min="11530" max="11530" width="16.28515625" style="195" customWidth="1"/>
    <col min="11531" max="11531" width="21" style="195" customWidth="1"/>
    <col min="11532" max="11532" width="18.5703125" style="195" customWidth="1"/>
    <col min="11533" max="11533" width="13.7109375" style="195" bestFit="1" customWidth="1"/>
    <col min="11534" max="11776" width="9.140625" style="195"/>
    <col min="11777" max="11777" width="63.5703125" style="195" customWidth="1"/>
    <col min="11778" max="11778" width="16.140625" style="195" customWidth="1"/>
    <col min="11779" max="11779" width="19.5703125" style="195" customWidth="1"/>
    <col min="11780" max="11780" width="17.28515625" style="195" customWidth="1"/>
    <col min="11781" max="11781" width="22.42578125" style="195" customWidth="1"/>
    <col min="11782" max="11782" width="17.85546875" style="195" customWidth="1"/>
    <col min="11783" max="11783" width="16.42578125" style="195" customWidth="1"/>
    <col min="11784" max="11784" width="0" style="195" hidden="1" customWidth="1"/>
    <col min="11785" max="11785" width="20.140625" style="195" customWidth="1"/>
    <col min="11786" max="11786" width="16.28515625" style="195" customWidth="1"/>
    <col min="11787" max="11787" width="21" style="195" customWidth="1"/>
    <col min="11788" max="11788" width="18.5703125" style="195" customWidth="1"/>
    <col min="11789" max="11789" width="13.7109375" style="195" bestFit="1" customWidth="1"/>
    <col min="11790" max="12032" width="9.140625" style="195"/>
    <col min="12033" max="12033" width="63.5703125" style="195" customWidth="1"/>
    <col min="12034" max="12034" width="16.140625" style="195" customWidth="1"/>
    <col min="12035" max="12035" width="19.5703125" style="195" customWidth="1"/>
    <col min="12036" max="12036" width="17.28515625" style="195" customWidth="1"/>
    <col min="12037" max="12037" width="22.42578125" style="195" customWidth="1"/>
    <col min="12038" max="12038" width="17.85546875" style="195" customWidth="1"/>
    <col min="12039" max="12039" width="16.42578125" style="195" customWidth="1"/>
    <col min="12040" max="12040" width="0" style="195" hidden="1" customWidth="1"/>
    <col min="12041" max="12041" width="20.140625" style="195" customWidth="1"/>
    <col min="12042" max="12042" width="16.28515625" style="195" customWidth="1"/>
    <col min="12043" max="12043" width="21" style="195" customWidth="1"/>
    <col min="12044" max="12044" width="18.5703125" style="195" customWidth="1"/>
    <col min="12045" max="12045" width="13.7109375" style="195" bestFit="1" customWidth="1"/>
    <col min="12046" max="12288" width="9.140625" style="195"/>
    <col min="12289" max="12289" width="63.5703125" style="195" customWidth="1"/>
    <col min="12290" max="12290" width="16.140625" style="195" customWidth="1"/>
    <col min="12291" max="12291" width="19.5703125" style="195" customWidth="1"/>
    <col min="12292" max="12292" width="17.28515625" style="195" customWidth="1"/>
    <col min="12293" max="12293" width="22.42578125" style="195" customWidth="1"/>
    <col min="12294" max="12294" width="17.85546875" style="195" customWidth="1"/>
    <col min="12295" max="12295" width="16.42578125" style="195" customWidth="1"/>
    <col min="12296" max="12296" width="0" style="195" hidden="1" customWidth="1"/>
    <col min="12297" max="12297" width="20.140625" style="195" customWidth="1"/>
    <col min="12298" max="12298" width="16.28515625" style="195" customWidth="1"/>
    <col min="12299" max="12299" width="21" style="195" customWidth="1"/>
    <col min="12300" max="12300" width="18.5703125" style="195" customWidth="1"/>
    <col min="12301" max="12301" width="13.7109375" style="195" bestFit="1" customWidth="1"/>
    <col min="12302" max="12544" width="9.140625" style="195"/>
    <col min="12545" max="12545" width="63.5703125" style="195" customWidth="1"/>
    <col min="12546" max="12546" width="16.140625" style="195" customWidth="1"/>
    <col min="12547" max="12547" width="19.5703125" style="195" customWidth="1"/>
    <col min="12548" max="12548" width="17.28515625" style="195" customWidth="1"/>
    <col min="12549" max="12549" width="22.42578125" style="195" customWidth="1"/>
    <col min="12550" max="12550" width="17.85546875" style="195" customWidth="1"/>
    <col min="12551" max="12551" width="16.42578125" style="195" customWidth="1"/>
    <col min="12552" max="12552" width="0" style="195" hidden="1" customWidth="1"/>
    <col min="12553" max="12553" width="20.140625" style="195" customWidth="1"/>
    <col min="12554" max="12554" width="16.28515625" style="195" customWidth="1"/>
    <col min="12555" max="12555" width="21" style="195" customWidth="1"/>
    <col min="12556" max="12556" width="18.5703125" style="195" customWidth="1"/>
    <col min="12557" max="12557" width="13.7109375" style="195" bestFit="1" customWidth="1"/>
    <col min="12558" max="12800" width="9.140625" style="195"/>
    <col min="12801" max="12801" width="63.5703125" style="195" customWidth="1"/>
    <col min="12802" max="12802" width="16.140625" style="195" customWidth="1"/>
    <col min="12803" max="12803" width="19.5703125" style="195" customWidth="1"/>
    <col min="12804" max="12804" width="17.28515625" style="195" customWidth="1"/>
    <col min="12805" max="12805" width="22.42578125" style="195" customWidth="1"/>
    <col min="12806" max="12806" width="17.85546875" style="195" customWidth="1"/>
    <col min="12807" max="12807" width="16.42578125" style="195" customWidth="1"/>
    <col min="12808" max="12808" width="0" style="195" hidden="1" customWidth="1"/>
    <col min="12809" max="12809" width="20.140625" style="195" customWidth="1"/>
    <col min="12810" max="12810" width="16.28515625" style="195" customWidth="1"/>
    <col min="12811" max="12811" width="21" style="195" customWidth="1"/>
    <col min="12812" max="12812" width="18.5703125" style="195" customWidth="1"/>
    <col min="12813" max="12813" width="13.7109375" style="195" bestFit="1" customWidth="1"/>
    <col min="12814" max="13056" width="9.140625" style="195"/>
    <col min="13057" max="13057" width="63.5703125" style="195" customWidth="1"/>
    <col min="13058" max="13058" width="16.140625" style="195" customWidth="1"/>
    <col min="13059" max="13059" width="19.5703125" style="195" customWidth="1"/>
    <col min="13060" max="13060" width="17.28515625" style="195" customWidth="1"/>
    <col min="13061" max="13061" width="22.42578125" style="195" customWidth="1"/>
    <col min="13062" max="13062" width="17.85546875" style="195" customWidth="1"/>
    <col min="13063" max="13063" width="16.42578125" style="195" customWidth="1"/>
    <col min="13064" max="13064" width="0" style="195" hidden="1" customWidth="1"/>
    <col min="13065" max="13065" width="20.140625" style="195" customWidth="1"/>
    <col min="13066" max="13066" width="16.28515625" style="195" customWidth="1"/>
    <col min="13067" max="13067" width="21" style="195" customWidth="1"/>
    <col min="13068" max="13068" width="18.5703125" style="195" customWidth="1"/>
    <col min="13069" max="13069" width="13.7109375" style="195" bestFit="1" customWidth="1"/>
    <col min="13070" max="13312" width="9.140625" style="195"/>
    <col min="13313" max="13313" width="63.5703125" style="195" customWidth="1"/>
    <col min="13314" max="13314" width="16.140625" style="195" customWidth="1"/>
    <col min="13315" max="13315" width="19.5703125" style="195" customWidth="1"/>
    <col min="13316" max="13316" width="17.28515625" style="195" customWidth="1"/>
    <col min="13317" max="13317" width="22.42578125" style="195" customWidth="1"/>
    <col min="13318" max="13318" width="17.85546875" style="195" customWidth="1"/>
    <col min="13319" max="13319" width="16.42578125" style="195" customWidth="1"/>
    <col min="13320" max="13320" width="0" style="195" hidden="1" customWidth="1"/>
    <col min="13321" max="13321" width="20.140625" style="195" customWidth="1"/>
    <col min="13322" max="13322" width="16.28515625" style="195" customWidth="1"/>
    <col min="13323" max="13323" width="21" style="195" customWidth="1"/>
    <col min="13324" max="13324" width="18.5703125" style="195" customWidth="1"/>
    <col min="13325" max="13325" width="13.7109375" style="195" bestFit="1" customWidth="1"/>
    <col min="13326" max="13568" width="9.140625" style="195"/>
    <col min="13569" max="13569" width="63.5703125" style="195" customWidth="1"/>
    <col min="13570" max="13570" width="16.140625" style="195" customWidth="1"/>
    <col min="13571" max="13571" width="19.5703125" style="195" customWidth="1"/>
    <col min="13572" max="13572" width="17.28515625" style="195" customWidth="1"/>
    <col min="13573" max="13573" width="22.42578125" style="195" customWidth="1"/>
    <col min="13574" max="13574" width="17.85546875" style="195" customWidth="1"/>
    <col min="13575" max="13575" width="16.42578125" style="195" customWidth="1"/>
    <col min="13576" max="13576" width="0" style="195" hidden="1" customWidth="1"/>
    <col min="13577" max="13577" width="20.140625" style="195" customWidth="1"/>
    <col min="13578" max="13578" width="16.28515625" style="195" customWidth="1"/>
    <col min="13579" max="13579" width="21" style="195" customWidth="1"/>
    <col min="13580" max="13580" width="18.5703125" style="195" customWidth="1"/>
    <col min="13581" max="13581" width="13.7109375" style="195" bestFit="1" customWidth="1"/>
    <col min="13582" max="13824" width="9.140625" style="195"/>
    <col min="13825" max="13825" width="63.5703125" style="195" customWidth="1"/>
    <col min="13826" max="13826" width="16.140625" style="195" customWidth="1"/>
    <col min="13827" max="13827" width="19.5703125" style="195" customWidth="1"/>
    <col min="13828" max="13828" width="17.28515625" style="195" customWidth="1"/>
    <col min="13829" max="13829" width="22.42578125" style="195" customWidth="1"/>
    <col min="13830" max="13830" width="17.85546875" style="195" customWidth="1"/>
    <col min="13831" max="13831" width="16.42578125" style="195" customWidth="1"/>
    <col min="13832" max="13832" width="0" style="195" hidden="1" customWidth="1"/>
    <col min="13833" max="13833" width="20.140625" style="195" customWidth="1"/>
    <col min="13834" max="13834" width="16.28515625" style="195" customWidth="1"/>
    <col min="13835" max="13835" width="21" style="195" customWidth="1"/>
    <col min="13836" max="13836" width="18.5703125" style="195" customWidth="1"/>
    <col min="13837" max="13837" width="13.7109375" style="195" bestFit="1" customWidth="1"/>
    <col min="13838" max="14080" width="9.140625" style="195"/>
    <col min="14081" max="14081" width="63.5703125" style="195" customWidth="1"/>
    <col min="14082" max="14082" width="16.140625" style="195" customWidth="1"/>
    <col min="14083" max="14083" width="19.5703125" style="195" customWidth="1"/>
    <col min="14084" max="14084" width="17.28515625" style="195" customWidth="1"/>
    <col min="14085" max="14085" width="22.42578125" style="195" customWidth="1"/>
    <col min="14086" max="14086" width="17.85546875" style="195" customWidth="1"/>
    <col min="14087" max="14087" width="16.42578125" style="195" customWidth="1"/>
    <col min="14088" max="14088" width="0" style="195" hidden="1" customWidth="1"/>
    <col min="14089" max="14089" width="20.140625" style="195" customWidth="1"/>
    <col min="14090" max="14090" width="16.28515625" style="195" customWidth="1"/>
    <col min="14091" max="14091" width="21" style="195" customWidth="1"/>
    <col min="14092" max="14092" width="18.5703125" style="195" customWidth="1"/>
    <col min="14093" max="14093" width="13.7109375" style="195" bestFit="1" customWidth="1"/>
    <col min="14094" max="14336" width="9.140625" style="195"/>
    <col min="14337" max="14337" width="63.5703125" style="195" customWidth="1"/>
    <col min="14338" max="14338" width="16.140625" style="195" customWidth="1"/>
    <col min="14339" max="14339" width="19.5703125" style="195" customWidth="1"/>
    <col min="14340" max="14340" width="17.28515625" style="195" customWidth="1"/>
    <col min="14341" max="14341" width="22.42578125" style="195" customWidth="1"/>
    <col min="14342" max="14342" width="17.85546875" style="195" customWidth="1"/>
    <col min="14343" max="14343" width="16.42578125" style="195" customWidth="1"/>
    <col min="14344" max="14344" width="0" style="195" hidden="1" customWidth="1"/>
    <col min="14345" max="14345" width="20.140625" style="195" customWidth="1"/>
    <col min="14346" max="14346" width="16.28515625" style="195" customWidth="1"/>
    <col min="14347" max="14347" width="21" style="195" customWidth="1"/>
    <col min="14348" max="14348" width="18.5703125" style="195" customWidth="1"/>
    <col min="14349" max="14349" width="13.7109375" style="195" bestFit="1" customWidth="1"/>
    <col min="14350" max="14592" width="9.140625" style="195"/>
    <col min="14593" max="14593" width="63.5703125" style="195" customWidth="1"/>
    <col min="14594" max="14594" width="16.140625" style="195" customWidth="1"/>
    <col min="14595" max="14595" width="19.5703125" style="195" customWidth="1"/>
    <col min="14596" max="14596" width="17.28515625" style="195" customWidth="1"/>
    <col min="14597" max="14597" width="22.42578125" style="195" customWidth="1"/>
    <col min="14598" max="14598" width="17.85546875" style="195" customWidth="1"/>
    <col min="14599" max="14599" width="16.42578125" style="195" customWidth="1"/>
    <col min="14600" max="14600" width="0" style="195" hidden="1" customWidth="1"/>
    <col min="14601" max="14601" width="20.140625" style="195" customWidth="1"/>
    <col min="14602" max="14602" width="16.28515625" style="195" customWidth="1"/>
    <col min="14603" max="14603" width="21" style="195" customWidth="1"/>
    <col min="14604" max="14604" width="18.5703125" style="195" customWidth="1"/>
    <col min="14605" max="14605" width="13.7109375" style="195" bestFit="1" customWidth="1"/>
    <col min="14606" max="14848" width="9.140625" style="195"/>
    <col min="14849" max="14849" width="63.5703125" style="195" customWidth="1"/>
    <col min="14850" max="14850" width="16.140625" style="195" customWidth="1"/>
    <col min="14851" max="14851" width="19.5703125" style="195" customWidth="1"/>
    <col min="14852" max="14852" width="17.28515625" style="195" customWidth="1"/>
    <col min="14853" max="14853" width="22.42578125" style="195" customWidth="1"/>
    <col min="14854" max="14854" width="17.85546875" style="195" customWidth="1"/>
    <col min="14855" max="14855" width="16.42578125" style="195" customWidth="1"/>
    <col min="14856" max="14856" width="0" style="195" hidden="1" customWidth="1"/>
    <col min="14857" max="14857" width="20.140625" style="195" customWidth="1"/>
    <col min="14858" max="14858" width="16.28515625" style="195" customWidth="1"/>
    <col min="14859" max="14859" width="21" style="195" customWidth="1"/>
    <col min="14860" max="14860" width="18.5703125" style="195" customWidth="1"/>
    <col min="14861" max="14861" width="13.7109375" style="195" bestFit="1" customWidth="1"/>
    <col min="14862" max="15104" width="9.140625" style="195"/>
    <col min="15105" max="15105" width="63.5703125" style="195" customWidth="1"/>
    <col min="15106" max="15106" width="16.140625" style="195" customWidth="1"/>
    <col min="15107" max="15107" width="19.5703125" style="195" customWidth="1"/>
    <col min="15108" max="15108" width="17.28515625" style="195" customWidth="1"/>
    <col min="15109" max="15109" width="22.42578125" style="195" customWidth="1"/>
    <col min="15110" max="15110" width="17.85546875" style="195" customWidth="1"/>
    <col min="15111" max="15111" width="16.42578125" style="195" customWidth="1"/>
    <col min="15112" max="15112" width="0" style="195" hidden="1" customWidth="1"/>
    <col min="15113" max="15113" width="20.140625" style="195" customWidth="1"/>
    <col min="15114" max="15114" width="16.28515625" style="195" customWidth="1"/>
    <col min="15115" max="15115" width="21" style="195" customWidth="1"/>
    <col min="15116" max="15116" width="18.5703125" style="195" customWidth="1"/>
    <col min="15117" max="15117" width="13.7109375" style="195" bestFit="1" customWidth="1"/>
    <col min="15118" max="15360" width="9.140625" style="195"/>
    <col min="15361" max="15361" width="63.5703125" style="195" customWidth="1"/>
    <col min="15362" max="15362" width="16.140625" style="195" customWidth="1"/>
    <col min="15363" max="15363" width="19.5703125" style="195" customWidth="1"/>
    <col min="15364" max="15364" width="17.28515625" style="195" customWidth="1"/>
    <col min="15365" max="15365" width="22.42578125" style="195" customWidth="1"/>
    <col min="15366" max="15366" width="17.85546875" style="195" customWidth="1"/>
    <col min="15367" max="15367" width="16.42578125" style="195" customWidth="1"/>
    <col min="15368" max="15368" width="0" style="195" hidden="1" customWidth="1"/>
    <col min="15369" max="15369" width="20.140625" style="195" customWidth="1"/>
    <col min="15370" max="15370" width="16.28515625" style="195" customWidth="1"/>
    <col min="15371" max="15371" width="21" style="195" customWidth="1"/>
    <col min="15372" max="15372" width="18.5703125" style="195" customWidth="1"/>
    <col min="15373" max="15373" width="13.7109375" style="195" bestFit="1" customWidth="1"/>
    <col min="15374" max="15616" width="9.140625" style="195"/>
    <col min="15617" max="15617" width="63.5703125" style="195" customWidth="1"/>
    <col min="15618" max="15618" width="16.140625" style="195" customWidth="1"/>
    <col min="15619" max="15619" width="19.5703125" style="195" customWidth="1"/>
    <col min="15620" max="15620" width="17.28515625" style="195" customWidth="1"/>
    <col min="15621" max="15621" width="22.42578125" style="195" customWidth="1"/>
    <col min="15622" max="15622" width="17.85546875" style="195" customWidth="1"/>
    <col min="15623" max="15623" width="16.42578125" style="195" customWidth="1"/>
    <col min="15624" max="15624" width="0" style="195" hidden="1" customWidth="1"/>
    <col min="15625" max="15625" width="20.140625" style="195" customWidth="1"/>
    <col min="15626" max="15626" width="16.28515625" style="195" customWidth="1"/>
    <col min="15627" max="15627" width="21" style="195" customWidth="1"/>
    <col min="15628" max="15628" width="18.5703125" style="195" customWidth="1"/>
    <col min="15629" max="15629" width="13.7109375" style="195" bestFit="1" customWidth="1"/>
    <col min="15630" max="15872" width="9.140625" style="195"/>
    <col min="15873" max="15873" width="63.5703125" style="195" customWidth="1"/>
    <col min="15874" max="15874" width="16.140625" style="195" customWidth="1"/>
    <col min="15875" max="15875" width="19.5703125" style="195" customWidth="1"/>
    <col min="15876" max="15876" width="17.28515625" style="195" customWidth="1"/>
    <col min="15877" max="15877" width="22.42578125" style="195" customWidth="1"/>
    <col min="15878" max="15878" width="17.85546875" style="195" customWidth="1"/>
    <col min="15879" max="15879" width="16.42578125" style="195" customWidth="1"/>
    <col min="15880" max="15880" width="0" style="195" hidden="1" customWidth="1"/>
    <col min="15881" max="15881" width="20.140625" style="195" customWidth="1"/>
    <col min="15882" max="15882" width="16.28515625" style="195" customWidth="1"/>
    <col min="15883" max="15883" width="21" style="195" customWidth="1"/>
    <col min="15884" max="15884" width="18.5703125" style="195" customWidth="1"/>
    <col min="15885" max="15885" width="13.7109375" style="195" bestFit="1" customWidth="1"/>
    <col min="15886" max="16128" width="9.140625" style="195"/>
    <col min="16129" max="16129" width="63.5703125" style="195" customWidth="1"/>
    <col min="16130" max="16130" width="16.140625" style="195" customWidth="1"/>
    <col min="16131" max="16131" width="19.5703125" style="195" customWidth="1"/>
    <col min="16132" max="16132" width="17.28515625" style="195" customWidth="1"/>
    <col min="16133" max="16133" width="22.42578125" style="195" customWidth="1"/>
    <col min="16134" max="16134" width="17.85546875" style="195" customWidth="1"/>
    <col min="16135" max="16135" width="16.42578125" style="195" customWidth="1"/>
    <col min="16136" max="16136" width="0" style="195" hidden="1" customWidth="1"/>
    <col min="16137" max="16137" width="20.140625" style="195" customWidth="1"/>
    <col min="16138" max="16138" width="16.28515625" style="195" customWidth="1"/>
    <col min="16139" max="16139" width="21" style="195" customWidth="1"/>
    <col min="16140" max="16140" width="18.5703125" style="195" customWidth="1"/>
    <col min="16141" max="16141" width="13.7109375" style="195" bestFit="1" customWidth="1"/>
    <col min="16142" max="16384" width="9.140625" style="195"/>
  </cols>
  <sheetData>
    <row r="1" spans="1:12" ht="15.75" x14ac:dyDescent="0.2">
      <c r="A1" s="317" t="str">
        <f>'[1]ф.1 конс.'!A1</f>
        <v>БИН                920140000084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337" t="s">
        <v>145</v>
      </c>
    </row>
    <row r="2" spans="1:12" ht="15.75" x14ac:dyDescent="0.2">
      <c r="A2" s="317" t="str">
        <f>'[1]ф.1 конс.'!A2</f>
        <v>Код ОКПО             19924793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</row>
    <row r="3" spans="1:12" ht="15.75" x14ac:dyDescent="0.2">
      <c r="A3" s="317" t="str">
        <f>'[1]ф.1 конс.'!A3</f>
        <v>БИК                   TSESKZKA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</row>
    <row r="4" spans="1:12" ht="15.75" x14ac:dyDescent="0.2">
      <c r="A4" s="351" t="str">
        <f>'[1]ф.1 конс.'!A4</f>
        <v>ИИК KZ48125KZT1001300336 в НБ РК</v>
      </c>
      <c r="B4" s="351"/>
      <c r="C4" s="194"/>
      <c r="D4" s="194"/>
      <c r="E4" s="194"/>
      <c r="F4" s="194"/>
      <c r="G4" s="194"/>
      <c r="H4" s="194"/>
      <c r="I4" s="194"/>
      <c r="J4" s="194"/>
      <c r="K4" s="194"/>
    </row>
    <row r="5" spans="1:12" ht="15.75" x14ac:dyDescent="0.2">
      <c r="A5" s="351" t="str">
        <f>'[1]ф.1 конс.'!A5</f>
        <v>Место нахождения головного банка: г.Астана, район Есиль, ул. Сығанақ, д. 24</v>
      </c>
      <c r="B5" s="351"/>
      <c r="C5" s="194"/>
      <c r="D5" s="194"/>
      <c r="E5" s="194"/>
      <c r="F5" s="194"/>
      <c r="G5" s="194"/>
      <c r="H5" s="194"/>
      <c r="I5" s="194"/>
      <c r="J5" s="194"/>
      <c r="K5" s="194"/>
    </row>
    <row r="6" spans="1:12" ht="15.75" x14ac:dyDescent="0.2">
      <c r="A6" s="196"/>
      <c r="B6" s="197"/>
      <c r="C6" s="194"/>
      <c r="D6" s="194"/>
      <c r="E6" s="194"/>
      <c r="F6" s="194"/>
      <c r="G6" s="194"/>
      <c r="H6" s="194"/>
      <c r="I6" s="194"/>
      <c r="J6" s="194"/>
      <c r="K6" s="194"/>
    </row>
    <row r="7" spans="1:12" s="198" customFormat="1" ht="15.75" x14ac:dyDescent="0.25">
      <c r="A7" s="353" t="s">
        <v>120</v>
      </c>
      <c r="B7" s="353"/>
      <c r="C7" s="353"/>
      <c r="D7" s="353"/>
      <c r="E7" s="353"/>
      <c r="F7" s="353"/>
      <c r="G7" s="353"/>
      <c r="H7" s="353"/>
      <c r="I7" s="353"/>
      <c r="J7" s="353"/>
      <c r="K7" s="353"/>
      <c r="L7" s="353"/>
    </row>
    <row r="8" spans="1:12" s="198" customFormat="1" ht="15.75" x14ac:dyDescent="0.25">
      <c r="A8" s="353" t="s">
        <v>121</v>
      </c>
      <c r="B8" s="353"/>
      <c r="C8" s="353"/>
      <c r="D8" s="353"/>
      <c r="E8" s="353"/>
      <c r="F8" s="353"/>
      <c r="G8" s="353"/>
      <c r="H8" s="353"/>
      <c r="I8" s="353"/>
      <c r="J8" s="353"/>
      <c r="K8" s="353"/>
      <c r="L8" s="353"/>
    </row>
    <row r="9" spans="1:12" ht="15.75" x14ac:dyDescent="0.2">
      <c r="A9" s="354" t="s">
        <v>122</v>
      </c>
      <c r="B9" s="354"/>
      <c r="C9" s="354"/>
      <c r="D9" s="354"/>
      <c r="E9" s="354"/>
      <c r="F9" s="354"/>
      <c r="G9" s="354"/>
      <c r="H9" s="354"/>
      <c r="I9" s="354"/>
      <c r="J9" s="354"/>
      <c r="K9" s="354"/>
      <c r="L9" s="354"/>
    </row>
    <row r="10" spans="1:12" ht="15.75" x14ac:dyDescent="0.2">
      <c r="A10" s="352" t="s">
        <v>177</v>
      </c>
      <c r="B10" s="352"/>
      <c r="C10" s="352"/>
      <c r="D10" s="352"/>
      <c r="E10" s="352"/>
      <c r="F10" s="352"/>
      <c r="G10" s="352"/>
      <c r="H10" s="352"/>
      <c r="I10" s="352"/>
      <c r="J10" s="352"/>
      <c r="K10" s="352"/>
      <c r="L10" s="352"/>
    </row>
    <row r="11" spans="1:12" ht="16.5" thickBot="1" x14ac:dyDescent="0.25">
      <c r="A11" s="199"/>
      <c r="B11" s="200"/>
      <c r="C11" s="200"/>
      <c r="D11" s="200"/>
      <c r="E11" s="200"/>
      <c r="F11" s="200"/>
      <c r="G11" s="200"/>
      <c r="H11" s="200"/>
      <c r="I11" s="200"/>
      <c r="J11" s="200"/>
      <c r="K11" s="200"/>
      <c r="L11" s="200" t="s">
        <v>123</v>
      </c>
    </row>
    <row r="12" spans="1:12" ht="122.25" customHeight="1" thickBot="1" x14ac:dyDescent="0.25">
      <c r="A12" s="244"/>
      <c r="B12" s="245" t="s">
        <v>124</v>
      </c>
      <c r="C12" s="246" t="s">
        <v>173</v>
      </c>
      <c r="D12" s="246" t="s">
        <v>125</v>
      </c>
      <c r="E12" s="245" t="s">
        <v>126</v>
      </c>
      <c r="F12" s="245" t="s">
        <v>127</v>
      </c>
      <c r="G12" s="245" t="s">
        <v>128</v>
      </c>
      <c r="H12" s="247" t="s">
        <v>139</v>
      </c>
      <c r="I12" s="248" t="s">
        <v>45</v>
      </c>
      <c r="J12" s="249" t="s">
        <v>129</v>
      </c>
      <c r="K12" s="249" t="s">
        <v>35</v>
      </c>
      <c r="L12" s="250" t="s">
        <v>36</v>
      </c>
    </row>
    <row r="13" spans="1:12" s="201" customFormat="1" ht="15.75" x14ac:dyDescent="0.25">
      <c r="A13" s="251">
        <v>1</v>
      </c>
      <c r="B13" s="252">
        <v>2</v>
      </c>
      <c r="C13" s="252">
        <v>3</v>
      </c>
      <c r="D13" s="252">
        <v>4</v>
      </c>
      <c r="E13" s="252">
        <v>5</v>
      </c>
      <c r="F13" s="252">
        <v>6</v>
      </c>
      <c r="G13" s="252">
        <v>7</v>
      </c>
      <c r="H13" s="252">
        <v>8</v>
      </c>
      <c r="I13" s="252">
        <v>9</v>
      </c>
      <c r="J13" s="252">
        <v>10</v>
      </c>
      <c r="K13" s="253">
        <v>11</v>
      </c>
      <c r="L13" s="254">
        <v>12</v>
      </c>
    </row>
    <row r="14" spans="1:12" s="206" customFormat="1" ht="15.75" x14ac:dyDescent="0.2">
      <c r="A14" s="202" t="s">
        <v>138</v>
      </c>
      <c r="B14" s="203">
        <v>34877462</v>
      </c>
      <c r="C14" s="203">
        <v>27675</v>
      </c>
      <c r="D14" s="203">
        <v>12191</v>
      </c>
      <c r="E14" s="203">
        <v>-27983</v>
      </c>
      <c r="F14" s="203">
        <v>0</v>
      </c>
      <c r="G14" s="203">
        <v>6989704</v>
      </c>
      <c r="H14" s="203">
        <v>0</v>
      </c>
      <c r="I14" s="203">
        <v>8772453</v>
      </c>
      <c r="J14" s="203">
        <f>I14+G14+F14+E14+D14+C14+B14</f>
        <v>50651502</v>
      </c>
      <c r="K14" s="203">
        <v>251511</v>
      </c>
      <c r="L14" s="205">
        <f>J14+K14</f>
        <v>50903013</v>
      </c>
    </row>
    <row r="15" spans="1:12" s="206" customFormat="1" ht="15.75" x14ac:dyDescent="0.25">
      <c r="A15" s="207" t="s">
        <v>130</v>
      </c>
      <c r="B15" s="203"/>
      <c r="C15" s="203"/>
      <c r="D15" s="203"/>
      <c r="E15" s="203"/>
      <c r="F15" s="203"/>
      <c r="G15" s="203"/>
      <c r="H15" s="203"/>
      <c r="I15" s="203"/>
      <c r="J15" s="204"/>
      <c r="K15" s="203"/>
      <c r="L15" s="205"/>
    </row>
    <row r="16" spans="1:12" s="206" customFormat="1" ht="15.75" x14ac:dyDescent="0.2">
      <c r="A16" s="208" t="s">
        <v>68</v>
      </c>
      <c r="B16" s="204">
        <v>0</v>
      </c>
      <c r="C16" s="204">
        <v>0</v>
      </c>
      <c r="D16" s="204">
        <v>0</v>
      </c>
      <c r="E16" s="204">
        <v>0</v>
      </c>
      <c r="F16" s="204">
        <v>0</v>
      </c>
      <c r="G16" s="204">
        <v>0</v>
      </c>
      <c r="H16" s="204">
        <v>0</v>
      </c>
      <c r="I16" s="204">
        <v>8162740</v>
      </c>
      <c r="J16" s="204">
        <f>I16</f>
        <v>8162740</v>
      </c>
      <c r="K16" s="204">
        <v>9980</v>
      </c>
      <c r="L16" s="205">
        <f>K16+J16</f>
        <v>8172720</v>
      </c>
    </row>
    <row r="17" spans="1:12" s="206" customFormat="1" ht="15.75" x14ac:dyDescent="0.25">
      <c r="A17" s="207" t="s">
        <v>131</v>
      </c>
      <c r="B17" s="204"/>
      <c r="C17" s="204"/>
      <c r="D17" s="204"/>
      <c r="E17" s="204"/>
      <c r="F17" s="204"/>
      <c r="G17" s="204"/>
      <c r="H17" s="204"/>
      <c r="I17" s="203"/>
      <c r="J17" s="204"/>
      <c r="K17" s="203"/>
      <c r="L17" s="205"/>
    </row>
    <row r="18" spans="1:12" s="206" customFormat="1" ht="31.5" x14ac:dyDescent="0.25">
      <c r="A18" s="209" t="s">
        <v>146</v>
      </c>
      <c r="B18" s="204"/>
      <c r="C18" s="204"/>
      <c r="D18" s="204"/>
      <c r="E18" s="204"/>
      <c r="F18" s="204"/>
      <c r="G18" s="204"/>
      <c r="H18" s="204"/>
      <c r="I18" s="203"/>
      <c r="J18" s="204"/>
      <c r="K18" s="203"/>
      <c r="L18" s="205"/>
    </row>
    <row r="19" spans="1:12" s="206" customFormat="1" ht="31.5" x14ac:dyDescent="0.2">
      <c r="A19" s="208" t="s">
        <v>132</v>
      </c>
      <c r="B19" s="204">
        <v>0</v>
      </c>
      <c r="C19" s="204">
        <v>0</v>
      </c>
      <c r="D19" s="204">
        <v>0</v>
      </c>
      <c r="E19" s="204">
        <v>-21988</v>
      </c>
      <c r="F19" s="210">
        <v>0</v>
      </c>
      <c r="G19" s="210">
        <v>0</v>
      </c>
      <c r="H19" s="210">
        <v>0</v>
      </c>
      <c r="I19" s="203">
        <v>0</v>
      </c>
      <c r="J19" s="204">
        <f>E19</f>
        <v>-21988</v>
      </c>
      <c r="K19" s="204">
        <v>0</v>
      </c>
      <c r="L19" s="205">
        <f>J19+K19</f>
        <v>-21988</v>
      </c>
    </row>
    <row r="20" spans="1:12" s="206" customFormat="1" ht="31.5" x14ac:dyDescent="0.2">
      <c r="A20" s="208" t="s">
        <v>175</v>
      </c>
      <c r="B20" s="204">
        <v>0</v>
      </c>
      <c r="C20" s="204">
        <v>0</v>
      </c>
      <c r="D20" s="204">
        <v>0</v>
      </c>
      <c r="E20" s="210">
        <v>22923</v>
      </c>
      <c r="F20" s="210">
        <v>0</v>
      </c>
      <c r="G20" s="210">
        <v>0</v>
      </c>
      <c r="H20" s="210">
        <v>0</v>
      </c>
      <c r="I20" s="203">
        <v>0</v>
      </c>
      <c r="J20" s="204">
        <f>E20</f>
        <v>22923</v>
      </c>
      <c r="K20" s="203">
        <v>0</v>
      </c>
      <c r="L20" s="205">
        <f>J20+K20</f>
        <v>22923</v>
      </c>
    </row>
    <row r="21" spans="1:12" s="206" customFormat="1" ht="31.5" hidden="1" x14ac:dyDescent="0.2">
      <c r="A21" s="211" t="s">
        <v>133</v>
      </c>
      <c r="B21" s="204">
        <v>0</v>
      </c>
      <c r="C21" s="204">
        <v>0</v>
      </c>
      <c r="D21" s="204">
        <v>0</v>
      </c>
      <c r="E21" s="204">
        <v>0</v>
      </c>
      <c r="F21" s="204">
        <v>0</v>
      </c>
      <c r="G21" s="210">
        <v>0</v>
      </c>
      <c r="H21" s="210">
        <v>0</v>
      </c>
      <c r="I21" s="203">
        <v>0</v>
      </c>
      <c r="J21" s="204">
        <f>F21</f>
        <v>0</v>
      </c>
      <c r="K21" s="203">
        <v>0</v>
      </c>
      <c r="L21" s="205">
        <f>J21+K21</f>
        <v>0</v>
      </c>
    </row>
    <row r="22" spans="1:12" s="206" customFormat="1" ht="32.25" thickBot="1" x14ac:dyDescent="0.25">
      <c r="A22" s="212" t="s">
        <v>147</v>
      </c>
      <c r="B22" s="204">
        <v>0</v>
      </c>
      <c r="C22" s="204">
        <v>0</v>
      </c>
      <c r="D22" s="204">
        <v>0</v>
      </c>
      <c r="E22" s="213">
        <f>E19+E21+E20</f>
        <v>935</v>
      </c>
      <c r="F22" s="213">
        <f t="shared" ref="F22:K22" si="0">F19+F21+F20</f>
        <v>0</v>
      </c>
      <c r="G22" s="213">
        <f t="shared" si="0"/>
        <v>0</v>
      </c>
      <c r="H22" s="213">
        <f t="shared" si="0"/>
        <v>0</v>
      </c>
      <c r="I22" s="213">
        <f t="shared" si="0"/>
        <v>0</v>
      </c>
      <c r="J22" s="213">
        <f t="shared" si="0"/>
        <v>935</v>
      </c>
      <c r="K22" s="213">
        <f t="shared" si="0"/>
        <v>0</v>
      </c>
      <c r="L22" s="205">
        <f>J22+K22</f>
        <v>935</v>
      </c>
    </row>
    <row r="23" spans="1:12" s="206" customFormat="1" ht="16.5" thickBot="1" x14ac:dyDescent="0.25">
      <c r="A23" s="215" t="s">
        <v>148</v>
      </c>
      <c r="B23" s="216">
        <v>0</v>
      </c>
      <c r="C23" s="216">
        <v>0</v>
      </c>
      <c r="D23" s="216">
        <v>0</v>
      </c>
      <c r="E23" s="216">
        <f t="shared" ref="E23:L23" si="1">E22</f>
        <v>935</v>
      </c>
      <c r="F23" s="216">
        <f t="shared" si="1"/>
        <v>0</v>
      </c>
      <c r="G23" s="216">
        <f t="shared" si="1"/>
        <v>0</v>
      </c>
      <c r="H23" s="216">
        <f t="shared" si="1"/>
        <v>0</v>
      </c>
      <c r="I23" s="216">
        <f t="shared" si="1"/>
        <v>0</v>
      </c>
      <c r="J23" s="216">
        <f t="shared" si="1"/>
        <v>935</v>
      </c>
      <c r="K23" s="216">
        <f t="shared" si="1"/>
        <v>0</v>
      </c>
      <c r="L23" s="217">
        <f t="shared" si="1"/>
        <v>935</v>
      </c>
    </row>
    <row r="24" spans="1:12" s="206" customFormat="1" ht="16.5" thickBot="1" x14ac:dyDescent="0.3">
      <c r="A24" s="218" t="s">
        <v>77</v>
      </c>
      <c r="B24" s="219">
        <v>0</v>
      </c>
      <c r="C24" s="219">
        <v>0</v>
      </c>
      <c r="D24" s="219">
        <v>0</v>
      </c>
      <c r="E24" s="219">
        <f>E23</f>
        <v>935</v>
      </c>
      <c r="F24" s="219">
        <f>F23</f>
        <v>0</v>
      </c>
      <c r="G24" s="219">
        <f>G23</f>
        <v>0</v>
      </c>
      <c r="H24" s="219">
        <f>H23</f>
        <v>0</v>
      </c>
      <c r="I24" s="219">
        <f>I23+I16</f>
        <v>8162740</v>
      </c>
      <c r="J24" s="219">
        <f>J23+J16</f>
        <v>8163675</v>
      </c>
      <c r="K24" s="219">
        <f>K23+K16</f>
        <v>9980</v>
      </c>
      <c r="L24" s="217">
        <f>L23+L16</f>
        <v>8173655</v>
      </c>
    </row>
    <row r="25" spans="1:12" s="206" customFormat="1" ht="31.5" x14ac:dyDescent="0.25">
      <c r="A25" s="257" t="s">
        <v>134</v>
      </c>
      <c r="B25" s="258"/>
      <c r="C25" s="258"/>
      <c r="D25" s="258"/>
      <c r="E25" s="258"/>
      <c r="F25" s="258"/>
      <c r="G25" s="258"/>
      <c r="H25" s="258"/>
      <c r="I25" s="258"/>
      <c r="J25" s="258"/>
      <c r="K25" s="258"/>
      <c r="L25" s="259">
        <v>0</v>
      </c>
    </row>
    <row r="26" spans="1:12" s="206" customFormat="1" ht="15.75" x14ac:dyDescent="0.25">
      <c r="A26" s="220" t="s">
        <v>112</v>
      </c>
      <c r="B26" s="204">
        <v>5040000</v>
      </c>
      <c r="C26" s="204">
        <v>0</v>
      </c>
      <c r="D26" s="204">
        <v>0</v>
      </c>
      <c r="E26" s="204">
        <v>0</v>
      </c>
      <c r="F26" s="204">
        <v>0</v>
      </c>
      <c r="G26" s="204">
        <v>0</v>
      </c>
      <c r="H26" s="204">
        <v>0</v>
      </c>
      <c r="I26" s="204">
        <v>0</v>
      </c>
      <c r="J26" s="204">
        <f>I26+H26+G26+F26+E26+D26+C26+B26</f>
        <v>5040000</v>
      </c>
      <c r="K26" s="203">
        <v>0</v>
      </c>
      <c r="L26" s="205">
        <f t="shared" ref="L26:L31" si="2">J26+K26</f>
        <v>5040000</v>
      </c>
    </row>
    <row r="27" spans="1:12" s="206" customFormat="1" ht="15.75" customHeight="1" x14ac:dyDescent="0.25">
      <c r="A27" s="220" t="s">
        <v>135</v>
      </c>
      <c r="B27" s="204">
        <v>135</v>
      </c>
      <c r="C27" s="204">
        <v>-83</v>
      </c>
      <c r="D27" s="204">
        <v>0</v>
      </c>
      <c r="E27" s="204">
        <v>0</v>
      </c>
      <c r="F27" s="204">
        <v>0</v>
      </c>
      <c r="G27" s="204">
        <v>0</v>
      </c>
      <c r="H27" s="204">
        <v>0</v>
      </c>
      <c r="I27" s="204">
        <v>0</v>
      </c>
      <c r="J27" s="204">
        <f>B27+I27+G27+F27+E27+D27+C27</f>
        <v>52</v>
      </c>
      <c r="K27" s="203">
        <v>0</v>
      </c>
      <c r="L27" s="205">
        <f t="shared" si="2"/>
        <v>52</v>
      </c>
    </row>
    <row r="28" spans="1:12" s="206" customFormat="1" ht="15.75" customHeight="1" x14ac:dyDescent="0.2">
      <c r="A28" s="208" t="s">
        <v>140</v>
      </c>
      <c r="B28" s="203">
        <v>0</v>
      </c>
      <c r="C28" s="203">
        <v>0</v>
      </c>
      <c r="D28" s="203">
        <v>0</v>
      </c>
      <c r="E28" s="203">
        <v>0</v>
      </c>
      <c r="F28" s="203">
        <v>0</v>
      </c>
      <c r="G28" s="204">
        <v>0</v>
      </c>
      <c r="H28" s="204">
        <v>0</v>
      </c>
      <c r="I28" s="204">
        <v>-123945</v>
      </c>
      <c r="J28" s="204">
        <f>B28+I28+G28+F28+E28+D28+C28</f>
        <v>-123945</v>
      </c>
      <c r="K28" s="203">
        <v>0</v>
      </c>
      <c r="L28" s="205">
        <f t="shared" si="2"/>
        <v>-123945</v>
      </c>
    </row>
    <row r="29" spans="1:12" s="206" customFormat="1" ht="15.75" x14ac:dyDescent="0.25">
      <c r="A29" s="269" t="s">
        <v>174</v>
      </c>
      <c r="B29" s="270">
        <f>B26+B27+B28</f>
        <v>5040135</v>
      </c>
      <c r="C29" s="270">
        <f t="shared" ref="C29:J29" si="3">C26+C27+C28</f>
        <v>-83</v>
      </c>
      <c r="D29" s="270">
        <f t="shared" si="3"/>
        <v>0</v>
      </c>
      <c r="E29" s="270">
        <f t="shared" si="3"/>
        <v>0</v>
      </c>
      <c r="F29" s="270">
        <f t="shared" si="3"/>
        <v>0</v>
      </c>
      <c r="G29" s="270">
        <f t="shared" si="3"/>
        <v>0</v>
      </c>
      <c r="H29" s="270">
        <f t="shared" si="3"/>
        <v>0</v>
      </c>
      <c r="I29" s="270">
        <f t="shared" si="3"/>
        <v>-123945</v>
      </c>
      <c r="J29" s="270">
        <f t="shared" si="3"/>
        <v>4916107</v>
      </c>
      <c r="K29" s="270">
        <f>K26+K27</f>
        <v>0</v>
      </c>
      <c r="L29" s="303">
        <f t="shared" si="2"/>
        <v>4916107</v>
      </c>
    </row>
    <row r="30" spans="1:12" s="206" customFormat="1" ht="15.75" x14ac:dyDescent="0.2">
      <c r="A30" s="208" t="s">
        <v>136</v>
      </c>
      <c r="B30" s="203">
        <v>0</v>
      </c>
      <c r="C30" s="203">
        <v>0</v>
      </c>
      <c r="D30" s="204">
        <v>-436</v>
      </c>
      <c r="E30" s="203">
        <v>0</v>
      </c>
      <c r="F30" s="203">
        <v>0</v>
      </c>
      <c r="G30" s="203">
        <v>0</v>
      </c>
      <c r="H30" s="203">
        <v>0</v>
      </c>
      <c r="I30" s="204">
        <f>-D30</f>
        <v>436</v>
      </c>
      <c r="J30" s="203">
        <f>I30+G30+E30+F30+D30+C30+B30</f>
        <v>0</v>
      </c>
      <c r="K30" s="203">
        <v>0</v>
      </c>
      <c r="L30" s="205">
        <f t="shared" si="2"/>
        <v>0</v>
      </c>
    </row>
    <row r="31" spans="1:12" s="206" customFormat="1" ht="15.75" x14ac:dyDescent="0.2">
      <c r="A31" s="208" t="s">
        <v>137</v>
      </c>
      <c r="B31" s="203">
        <v>0</v>
      </c>
      <c r="C31" s="203">
        <v>0</v>
      </c>
      <c r="D31" s="203">
        <v>0</v>
      </c>
      <c r="E31" s="203">
        <v>0</v>
      </c>
      <c r="F31" s="203">
        <v>0</v>
      </c>
      <c r="G31" s="204">
        <f>4992972+102395</f>
        <v>5095367</v>
      </c>
      <c r="H31" s="204"/>
      <c r="I31" s="204">
        <f>-G31</f>
        <v>-5095367</v>
      </c>
      <c r="J31" s="203">
        <f>G31+I31</f>
        <v>0</v>
      </c>
      <c r="K31" s="203">
        <v>0</v>
      </c>
      <c r="L31" s="205">
        <f t="shared" si="2"/>
        <v>0</v>
      </c>
    </row>
    <row r="32" spans="1:12" s="206" customFormat="1" ht="16.5" thickBot="1" x14ac:dyDescent="0.3">
      <c r="A32" s="260" t="s">
        <v>178</v>
      </c>
      <c r="B32" s="261">
        <f>B14+B24+B29</f>
        <v>39917597</v>
      </c>
      <c r="C32" s="261">
        <f>C14+C24+C29</f>
        <v>27592</v>
      </c>
      <c r="D32" s="261">
        <f>D14+D24+D29+D30</f>
        <v>11755</v>
      </c>
      <c r="E32" s="261">
        <f>E14+E24+E29</f>
        <v>-27048</v>
      </c>
      <c r="F32" s="261">
        <f>F14+F24+F29</f>
        <v>0</v>
      </c>
      <c r="G32" s="261">
        <f>G14+G24+G29+G31</f>
        <v>12085071</v>
      </c>
      <c r="H32" s="261">
        <f>H14+H24+H29</f>
        <v>0</v>
      </c>
      <c r="I32" s="261">
        <f>I14+I24+I29+I30+I31</f>
        <v>11716317</v>
      </c>
      <c r="J32" s="261">
        <f>J14+J24+J29</f>
        <v>63731284</v>
      </c>
      <c r="K32" s="261">
        <f>K14+K24+K29</f>
        <v>261491</v>
      </c>
      <c r="L32" s="262">
        <f>L14+L24+L29</f>
        <v>63992775</v>
      </c>
    </row>
    <row r="33" spans="1:12" s="206" customFormat="1" ht="16.5" thickBot="1" x14ac:dyDescent="0.25">
      <c r="A33" s="297"/>
      <c r="B33" s="256"/>
      <c r="C33" s="256"/>
      <c r="D33" s="256"/>
      <c r="E33" s="256"/>
      <c r="F33" s="256"/>
      <c r="G33" s="256"/>
      <c r="H33" s="256"/>
      <c r="I33" s="256"/>
      <c r="J33" s="256"/>
      <c r="K33" s="256"/>
      <c r="L33" s="298"/>
    </row>
    <row r="34" spans="1:12" s="206" customFormat="1" ht="15.75" x14ac:dyDescent="0.25">
      <c r="A34" s="299" t="s">
        <v>141</v>
      </c>
      <c r="B34" s="258">
        <v>41124480</v>
      </c>
      <c r="C34" s="258">
        <v>49082</v>
      </c>
      <c r="D34" s="258">
        <v>8487</v>
      </c>
      <c r="E34" s="258">
        <v>-24958</v>
      </c>
      <c r="F34" s="258">
        <v>0</v>
      </c>
      <c r="G34" s="258">
        <v>12131875</v>
      </c>
      <c r="H34" s="258">
        <v>16631209</v>
      </c>
      <c r="I34" s="258">
        <v>1294829</v>
      </c>
      <c r="J34" s="258">
        <f>I34+G34+F34+E34+D34+C34+B34+H34</f>
        <v>71215004</v>
      </c>
      <c r="K34" s="258">
        <v>0</v>
      </c>
      <c r="L34" s="259">
        <f>K34+J34</f>
        <v>71215004</v>
      </c>
    </row>
    <row r="35" spans="1:12" s="206" customFormat="1" ht="15.75" x14ac:dyDescent="0.25">
      <c r="A35" s="207" t="s">
        <v>130</v>
      </c>
      <c r="B35" s="203"/>
      <c r="C35" s="203"/>
      <c r="D35" s="203"/>
      <c r="E35" s="203"/>
      <c r="F35" s="203"/>
      <c r="G35" s="203"/>
      <c r="H35" s="203"/>
      <c r="I35" s="203"/>
      <c r="J35" s="203"/>
      <c r="K35" s="203"/>
      <c r="L35" s="205">
        <v>0</v>
      </c>
    </row>
    <row r="36" spans="1:12" s="206" customFormat="1" ht="15.75" x14ac:dyDescent="0.2">
      <c r="A36" s="208" t="s">
        <v>68</v>
      </c>
      <c r="B36" s="204">
        <v>0</v>
      </c>
      <c r="C36" s="204">
        <v>0</v>
      </c>
      <c r="D36" s="204">
        <v>0</v>
      </c>
      <c r="E36" s="204">
        <v>0</v>
      </c>
      <c r="F36" s="204">
        <v>0</v>
      </c>
      <c r="G36" s="204">
        <v>0</v>
      </c>
      <c r="H36" s="204">
        <v>0</v>
      </c>
      <c r="I36" s="204">
        <v>8107832</v>
      </c>
      <c r="J36" s="204">
        <f>I36</f>
        <v>8107832</v>
      </c>
      <c r="K36" s="204">
        <v>0</v>
      </c>
      <c r="L36" s="205">
        <f>J36+K36</f>
        <v>8107832</v>
      </c>
    </row>
    <row r="37" spans="1:12" s="206" customFormat="1" ht="15.75" x14ac:dyDescent="0.25">
      <c r="A37" s="222" t="s">
        <v>131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5">
        <v>0</v>
      </c>
    </row>
    <row r="38" spans="1:12" s="206" customFormat="1" ht="31.5" x14ac:dyDescent="0.25">
      <c r="A38" s="209" t="s">
        <v>146</v>
      </c>
      <c r="B38" s="204"/>
      <c r="C38" s="204"/>
      <c r="D38" s="204"/>
      <c r="E38" s="204"/>
      <c r="F38" s="204"/>
      <c r="G38" s="204"/>
      <c r="H38" s="204"/>
      <c r="I38" s="204"/>
      <c r="J38" s="204"/>
      <c r="K38" s="204"/>
      <c r="L38" s="205"/>
    </row>
    <row r="39" spans="1:12" s="206" customFormat="1" ht="31.5" x14ac:dyDescent="0.2">
      <c r="A39" s="208" t="s">
        <v>132</v>
      </c>
      <c r="B39" s="204">
        <v>0</v>
      </c>
      <c r="C39" s="204">
        <v>0</v>
      </c>
      <c r="D39" s="204">
        <v>0</v>
      </c>
      <c r="E39" s="210">
        <v>10536</v>
      </c>
      <c r="F39" s="210">
        <v>0</v>
      </c>
      <c r="G39" s="204">
        <v>0</v>
      </c>
      <c r="H39" s="204">
        <v>0</v>
      </c>
      <c r="I39" s="204">
        <v>0</v>
      </c>
      <c r="J39" s="204">
        <f>I39+H39+G39+E39+D39+C39+B39</f>
        <v>10536</v>
      </c>
      <c r="K39" s="204">
        <v>0</v>
      </c>
      <c r="L39" s="205">
        <f>J39+K39</f>
        <v>10536</v>
      </c>
    </row>
    <row r="40" spans="1:12" s="206" customFormat="1" ht="31.5" customHeight="1" x14ac:dyDescent="0.2">
      <c r="A40" s="208" t="s">
        <v>175</v>
      </c>
      <c r="B40" s="204">
        <v>0</v>
      </c>
      <c r="C40" s="204">
        <v>0</v>
      </c>
      <c r="D40" s="204">
        <v>0</v>
      </c>
      <c r="E40" s="210">
        <v>0</v>
      </c>
      <c r="F40" s="210">
        <v>0</v>
      </c>
      <c r="G40" s="204">
        <v>0</v>
      </c>
      <c r="H40" s="210">
        <v>0</v>
      </c>
      <c r="I40" s="204">
        <v>0</v>
      </c>
      <c r="J40" s="204">
        <f>I40+H40+G40+E40+D40+C40+B40</f>
        <v>0</v>
      </c>
      <c r="K40" s="204">
        <v>0</v>
      </c>
      <c r="L40" s="205">
        <f>J40+K40</f>
        <v>0</v>
      </c>
    </row>
    <row r="41" spans="1:12" s="206" customFormat="1" ht="32.25" thickBot="1" x14ac:dyDescent="0.25">
      <c r="A41" s="212" t="s">
        <v>147</v>
      </c>
      <c r="B41" s="300">
        <f>B39+B40</f>
        <v>0</v>
      </c>
      <c r="C41" s="300">
        <f t="shared" ref="C41:L41" si="4">C39+C40</f>
        <v>0</v>
      </c>
      <c r="D41" s="300">
        <f t="shared" si="4"/>
        <v>0</v>
      </c>
      <c r="E41" s="300">
        <f t="shared" si="4"/>
        <v>10536</v>
      </c>
      <c r="F41" s="300">
        <f t="shared" si="4"/>
        <v>0</v>
      </c>
      <c r="G41" s="300">
        <f t="shared" si="4"/>
        <v>0</v>
      </c>
      <c r="H41" s="300">
        <f t="shared" si="4"/>
        <v>0</v>
      </c>
      <c r="I41" s="300">
        <f t="shared" si="4"/>
        <v>0</v>
      </c>
      <c r="J41" s="300">
        <f t="shared" si="4"/>
        <v>10536</v>
      </c>
      <c r="K41" s="300">
        <f t="shared" si="4"/>
        <v>0</v>
      </c>
      <c r="L41" s="301">
        <f t="shared" si="4"/>
        <v>10536</v>
      </c>
    </row>
    <row r="42" spans="1:12" s="206" customFormat="1" ht="16.5" thickBot="1" x14ac:dyDescent="0.25">
      <c r="A42" s="304" t="s">
        <v>148</v>
      </c>
      <c r="B42" s="216">
        <v>0</v>
      </c>
      <c r="C42" s="216">
        <v>0</v>
      </c>
      <c r="D42" s="216">
        <f t="shared" ref="D42:L42" si="5">D41</f>
        <v>0</v>
      </c>
      <c r="E42" s="216">
        <f t="shared" si="5"/>
        <v>10536</v>
      </c>
      <c r="F42" s="216">
        <f t="shared" si="5"/>
        <v>0</v>
      </c>
      <c r="G42" s="216">
        <f t="shared" si="5"/>
        <v>0</v>
      </c>
      <c r="H42" s="216">
        <f t="shared" si="5"/>
        <v>0</v>
      </c>
      <c r="I42" s="216">
        <f t="shared" si="5"/>
        <v>0</v>
      </c>
      <c r="J42" s="216">
        <f t="shared" si="5"/>
        <v>10536</v>
      </c>
      <c r="K42" s="216">
        <f t="shared" si="5"/>
        <v>0</v>
      </c>
      <c r="L42" s="305">
        <f t="shared" si="5"/>
        <v>10536</v>
      </c>
    </row>
    <row r="43" spans="1:12" s="223" customFormat="1" ht="16.5" thickBot="1" x14ac:dyDescent="0.3">
      <c r="A43" s="307" t="s">
        <v>77</v>
      </c>
      <c r="B43" s="219">
        <v>0</v>
      </c>
      <c r="C43" s="219">
        <v>0</v>
      </c>
      <c r="D43" s="219">
        <f t="shared" ref="D43:L43" si="6">D42+D36</f>
        <v>0</v>
      </c>
      <c r="E43" s="219">
        <f t="shared" si="6"/>
        <v>10536</v>
      </c>
      <c r="F43" s="219">
        <f t="shared" si="6"/>
        <v>0</v>
      </c>
      <c r="G43" s="219">
        <f t="shared" si="6"/>
        <v>0</v>
      </c>
      <c r="H43" s="219">
        <f t="shared" si="6"/>
        <v>0</v>
      </c>
      <c r="I43" s="219">
        <f t="shared" si="6"/>
        <v>8107832</v>
      </c>
      <c r="J43" s="219">
        <f t="shared" si="6"/>
        <v>8118368</v>
      </c>
      <c r="K43" s="219">
        <f t="shared" si="6"/>
        <v>0</v>
      </c>
      <c r="L43" s="217">
        <f t="shared" si="6"/>
        <v>8118368</v>
      </c>
    </row>
    <row r="44" spans="1:12" s="206" customFormat="1" ht="31.5" x14ac:dyDescent="0.25">
      <c r="A44" s="302" t="s">
        <v>134</v>
      </c>
      <c r="B44" s="306"/>
      <c r="C44" s="306"/>
      <c r="D44" s="306"/>
      <c r="E44" s="306"/>
      <c r="F44" s="306"/>
      <c r="G44" s="306"/>
      <c r="H44" s="306"/>
      <c r="I44" s="306"/>
      <c r="J44" s="306"/>
      <c r="K44" s="306"/>
      <c r="L44" s="303">
        <v>0</v>
      </c>
    </row>
    <row r="45" spans="1:12" s="206" customFormat="1" ht="15.75" x14ac:dyDescent="0.2">
      <c r="A45" s="208" t="s">
        <v>112</v>
      </c>
      <c r="B45" s="204">
        <v>15000000</v>
      </c>
      <c r="C45" s="203">
        <v>0</v>
      </c>
      <c r="D45" s="203">
        <v>0</v>
      </c>
      <c r="E45" s="203">
        <v>0</v>
      </c>
      <c r="F45" s="203">
        <v>0</v>
      </c>
      <c r="G45" s="203">
        <v>0</v>
      </c>
      <c r="H45" s="203">
        <v>0</v>
      </c>
      <c r="I45" s="203">
        <v>0</v>
      </c>
      <c r="J45" s="204">
        <f t="shared" ref="J45:J48" si="7">I45+G45+F45+E45+D45+C45+B45</f>
        <v>15000000</v>
      </c>
      <c r="K45" s="203">
        <v>0</v>
      </c>
      <c r="L45" s="205">
        <f t="shared" ref="L45:L48" si="8">J45+K45</f>
        <v>15000000</v>
      </c>
    </row>
    <row r="46" spans="1:12" s="206" customFormat="1" ht="15.75" x14ac:dyDescent="0.2">
      <c r="A46" s="208" t="s">
        <v>135</v>
      </c>
      <c r="B46" s="204">
        <f>-697*0-16284</f>
        <v>-16284</v>
      </c>
      <c r="C46" s="204">
        <v>-5617</v>
      </c>
      <c r="D46" s="203">
        <v>0</v>
      </c>
      <c r="E46" s="203">
        <v>0</v>
      </c>
      <c r="F46" s="203">
        <v>0</v>
      </c>
      <c r="G46" s="203">
        <v>0</v>
      </c>
      <c r="H46" s="203">
        <v>0</v>
      </c>
      <c r="I46" s="204">
        <v>0</v>
      </c>
      <c r="J46" s="204">
        <f t="shared" si="7"/>
        <v>-21901</v>
      </c>
      <c r="K46" s="203">
        <v>0</v>
      </c>
      <c r="L46" s="205">
        <f t="shared" si="8"/>
        <v>-21901</v>
      </c>
    </row>
    <row r="47" spans="1:12" s="206" customFormat="1" ht="15.75" x14ac:dyDescent="0.2">
      <c r="A47" s="208" t="s">
        <v>140</v>
      </c>
      <c r="B47" s="204">
        <v>0</v>
      </c>
      <c r="C47" s="204">
        <v>0</v>
      </c>
      <c r="D47" s="203">
        <v>0</v>
      </c>
      <c r="E47" s="203">
        <v>0</v>
      </c>
      <c r="F47" s="203"/>
      <c r="G47" s="203">
        <v>0</v>
      </c>
      <c r="H47" s="203">
        <v>0</v>
      </c>
      <c r="I47" s="204">
        <f>-125000+1687</f>
        <v>-123313</v>
      </c>
      <c r="J47" s="204">
        <f t="shared" si="7"/>
        <v>-123313</v>
      </c>
      <c r="K47" s="203">
        <v>0</v>
      </c>
      <c r="L47" s="205">
        <f t="shared" si="8"/>
        <v>-123313</v>
      </c>
    </row>
    <row r="48" spans="1:12" s="206" customFormat="1" ht="15.75" hidden="1" x14ac:dyDescent="0.25">
      <c r="A48" s="220" t="s">
        <v>102</v>
      </c>
      <c r="B48" s="224">
        <v>0</v>
      </c>
      <c r="C48" s="204">
        <v>0</v>
      </c>
      <c r="D48" s="204">
        <v>0</v>
      </c>
      <c r="E48" s="204">
        <v>0</v>
      </c>
      <c r="F48" s="204">
        <v>0</v>
      </c>
      <c r="G48" s="204">
        <v>0</v>
      </c>
      <c r="H48" s="204"/>
      <c r="I48" s="204">
        <v>0</v>
      </c>
      <c r="J48" s="204">
        <f t="shared" si="7"/>
        <v>0</v>
      </c>
      <c r="K48" s="204">
        <v>0</v>
      </c>
      <c r="L48" s="205">
        <f t="shared" si="8"/>
        <v>0</v>
      </c>
    </row>
    <row r="49" spans="1:12" s="206" customFormat="1" ht="15.75" x14ac:dyDescent="0.25">
      <c r="A49" s="269" t="s">
        <v>174</v>
      </c>
      <c r="B49" s="203">
        <f>B45+B46+B48+B47</f>
        <v>14983716</v>
      </c>
      <c r="C49" s="203">
        <f t="shared" ref="C49:L49" si="9">C45+C46+C48+C47</f>
        <v>-5617</v>
      </c>
      <c r="D49" s="203">
        <f t="shared" si="9"/>
        <v>0</v>
      </c>
      <c r="E49" s="203">
        <f t="shared" si="9"/>
        <v>0</v>
      </c>
      <c r="F49" s="203">
        <f t="shared" si="9"/>
        <v>0</v>
      </c>
      <c r="G49" s="203">
        <f t="shared" si="9"/>
        <v>0</v>
      </c>
      <c r="H49" s="203">
        <f t="shared" si="9"/>
        <v>0</v>
      </c>
      <c r="I49" s="203">
        <f t="shared" si="9"/>
        <v>-123313</v>
      </c>
      <c r="J49" s="203">
        <f t="shared" si="9"/>
        <v>14854786</v>
      </c>
      <c r="K49" s="203">
        <f t="shared" si="9"/>
        <v>0</v>
      </c>
      <c r="L49" s="205">
        <f t="shared" si="9"/>
        <v>14854786</v>
      </c>
    </row>
    <row r="50" spans="1:12" s="206" customFormat="1" ht="15.75" x14ac:dyDescent="0.2">
      <c r="A50" s="208" t="s">
        <v>136</v>
      </c>
      <c r="B50" s="221">
        <v>0</v>
      </c>
      <c r="C50" s="221">
        <v>0</v>
      </c>
      <c r="D50" s="256">
        <v>-149</v>
      </c>
      <c r="E50" s="221">
        <v>0</v>
      </c>
      <c r="F50" s="221">
        <v>0</v>
      </c>
      <c r="G50" s="204">
        <v>0</v>
      </c>
      <c r="H50" s="204">
        <v>0</v>
      </c>
      <c r="I50" s="204">
        <f>-D50</f>
        <v>149</v>
      </c>
      <c r="J50" s="221">
        <f>I50+G50+F50+E50+D50+C50+B50</f>
        <v>0</v>
      </c>
      <c r="K50" s="221">
        <v>0</v>
      </c>
      <c r="L50" s="214">
        <f>K50+J50</f>
        <v>0</v>
      </c>
    </row>
    <row r="51" spans="1:12" s="206" customFormat="1" ht="15.75" x14ac:dyDescent="0.2">
      <c r="A51" s="255" t="s">
        <v>137</v>
      </c>
      <c r="B51" s="221">
        <v>0</v>
      </c>
      <c r="C51" s="221">
        <v>0</v>
      </c>
      <c r="D51" s="256">
        <v>0</v>
      </c>
      <c r="E51" s="221">
        <v>0</v>
      </c>
      <c r="F51" s="221">
        <v>0</v>
      </c>
      <c r="G51" s="204">
        <v>-99899</v>
      </c>
      <c r="H51" s="204">
        <v>0</v>
      </c>
      <c r="I51" s="204">
        <f>-G51</f>
        <v>99899</v>
      </c>
      <c r="J51" s="221">
        <f>I51+G51</f>
        <v>0</v>
      </c>
      <c r="K51" s="221">
        <v>0</v>
      </c>
      <c r="L51" s="214">
        <f>K51+J51</f>
        <v>0</v>
      </c>
    </row>
    <row r="52" spans="1:12" s="206" customFormat="1" ht="16.5" thickBot="1" x14ac:dyDescent="0.3">
      <c r="A52" s="225" t="s">
        <v>179</v>
      </c>
      <c r="B52" s="226">
        <f>B34+B43+B49</f>
        <v>56108196</v>
      </c>
      <c r="C52" s="226">
        <f>C34+C43+C49</f>
        <v>43465</v>
      </c>
      <c r="D52" s="226">
        <f>D34+D43+D49+D50</f>
        <v>8338</v>
      </c>
      <c r="E52" s="226">
        <f>E34+E43+E49</f>
        <v>-14422</v>
      </c>
      <c r="F52" s="226">
        <f>F34+F43+F49</f>
        <v>0</v>
      </c>
      <c r="G52" s="226">
        <f>G34+G43+G49+G51</f>
        <v>12031976</v>
      </c>
      <c r="H52" s="226">
        <f>H34+H43+H49</f>
        <v>16631209</v>
      </c>
      <c r="I52" s="226">
        <f>I34+I43+I49+I50+I51</f>
        <v>9379396</v>
      </c>
      <c r="J52" s="226">
        <f>J34+J43+J49</f>
        <v>94188158</v>
      </c>
      <c r="K52" s="226">
        <f>K34+K43+K49</f>
        <v>0</v>
      </c>
      <c r="L52" s="227">
        <f>L34+L43+L49</f>
        <v>94188158</v>
      </c>
    </row>
    <row r="53" spans="1:12" s="206" customFormat="1" ht="15.75" hidden="1" x14ac:dyDescent="0.25">
      <c r="A53" s="229"/>
      <c r="B53" s="228">
        <v>51107478</v>
      </c>
      <c r="C53" s="228">
        <v>49111</v>
      </c>
      <c r="D53" s="228">
        <v>8412</v>
      </c>
      <c r="E53" s="228">
        <v>-18641</v>
      </c>
      <c r="F53" s="228"/>
      <c r="G53" s="228">
        <v>12158223</v>
      </c>
      <c r="H53" s="228">
        <v>16631209</v>
      </c>
      <c r="I53" s="228">
        <v>6037313</v>
      </c>
      <c r="J53" s="228">
        <f>I53+H53+G53+F53+E53+D53+C53+B53</f>
        <v>85973105</v>
      </c>
      <c r="K53" s="228">
        <v>0</v>
      </c>
      <c r="L53" s="228">
        <f>J53+K53</f>
        <v>85973105</v>
      </c>
    </row>
    <row r="54" spans="1:12" ht="15.75" hidden="1" x14ac:dyDescent="0.25">
      <c r="A54" s="230"/>
      <c r="B54" s="231">
        <f>B52-B53</f>
        <v>5000718</v>
      </c>
      <c r="C54" s="231">
        <f t="shared" ref="C54:L54" si="10">C52-C53</f>
        <v>-5646</v>
      </c>
      <c r="D54" s="231">
        <f t="shared" si="10"/>
        <v>-74</v>
      </c>
      <c r="E54" s="231">
        <f t="shared" si="10"/>
        <v>4219</v>
      </c>
      <c r="F54" s="231">
        <f t="shared" si="10"/>
        <v>0</v>
      </c>
      <c r="G54" s="231">
        <f t="shared" si="10"/>
        <v>-126247</v>
      </c>
      <c r="H54" s="231">
        <f t="shared" si="10"/>
        <v>0</v>
      </c>
      <c r="I54" s="231">
        <f t="shared" si="10"/>
        <v>3342083</v>
      </c>
      <c r="J54" s="231">
        <f t="shared" si="10"/>
        <v>8215053</v>
      </c>
      <c r="K54" s="231">
        <f t="shared" si="10"/>
        <v>0</v>
      </c>
      <c r="L54" s="231">
        <f t="shared" si="10"/>
        <v>8215053</v>
      </c>
    </row>
    <row r="55" spans="1:12" ht="15.75" x14ac:dyDescent="0.25">
      <c r="A55" s="230"/>
      <c r="B55" s="320">
        <f>53633318+2500000-25122</f>
        <v>56108196</v>
      </c>
      <c r="C55" s="320">
        <v>43465</v>
      </c>
      <c r="D55" s="320">
        <v>8338</v>
      </c>
      <c r="E55" s="320">
        <v>-14422</v>
      </c>
      <c r="F55" s="320"/>
      <c r="G55" s="320">
        <v>12031976</v>
      </c>
      <c r="H55" s="320">
        <v>16631209</v>
      </c>
      <c r="I55" s="320">
        <v>9379396</v>
      </c>
      <c r="J55" s="320">
        <v>94188158</v>
      </c>
      <c r="K55" s="320"/>
      <c r="L55" s="320">
        <v>94188158</v>
      </c>
    </row>
    <row r="56" spans="1:12" ht="15.75" x14ac:dyDescent="0.25">
      <c r="A56" s="316" t="s">
        <v>113</v>
      </c>
      <c r="B56" s="320">
        <f>B52-B55</f>
        <v>0</v>
      </c>
      <c r="C56" s="320">
        <f t="shared" ref="C56:L56" si="11">C52-C55</f>
        <v>0</v>
      </c>
      <c r="D56" s="320">
        <f t="shared" si="11"/>
        <v>0</v>
      </c>
      <c r="E56" s="320">
        <f t="shared" si="11"/>
        <v>0</v>
      </c>
      <c r="F56" s="320">
        <f t="shared" si="11"/>
        <v>0</v>
      </c>
      <c r="G56" s="320">
        <f t="shared" si="11"/>
        <v>0</v>
      </c>
      <c r="H56" s="320">
        <f t="shared" si="11"/>
        <v>0</v>
      </c>
      <c r="I56" s="320">
        <f t="shared" si="11"/>
        <v>0</v>
      </c>
      <c r="J56" s="320">
        <f t="shared" si="11"/>
        <v>0</v>
      </c>
      <c r="K56" s="320">
        <f t="shared" si="11"/>
        <v>0</v>
      </c>
      <c r="L56" s="320">
        <f t="shared" si="11"/>
        <v>0</v>
      </c>
    </row>
    <row r="57" spans="1:12" ht="15.75" x14ac:dyDescent="0.25">
      <c r="A57" s="230"/>
      <c r="B57" s="231"/>
      <c r="C57" s="231"/>
      <c r="D57" s="231"/>
      <c r="E57" s="231"/>
      <c r="F57" s="231"/>
      <c r="G57" s="231"/>
      <c r="H57" s="231"/>
      <c r="I57" s="231"/>
      <c r="J57" s="231"/>
      <c r="K57" s="231"/>
      <c r="L57" s="231"/>
    </row>
    <row r="58" spans="1:12" ht="20.25" customHeight="1" x14ac:dyDescent="0.3">
      <c r="A58" s="159" t="str">
        <f>ф.2!A118</f>
        <v>И.о. Председателя Правления</v>
      </c>
      <c r="B58" s="232"/>
      <c r="C58" s="233" t="str">
        <f>ф.2!B118</f>
        <v>Таджияков Е.Б.</v>
      </c>
      <c r="I58" s="231"/>
    </row>
    <row r="59" spans="1:12" ht="18.75" x14ac:dyDescent="0.2">
      <c r="A59" s="235"/>
      <c r="B59" s="235"/>
      <c r="C59" s="235"/>
    </row>
    <row r="60" spans="1:12" ht="14.25" customHeight="1" x14ac:dyDescent="0.2">
      <c r="A60" s="236"/>
      <c r="B60" s="236"/>
      <c r="C60" s="236"/>
    </row>
    <row r="61" spans="1:12" ht="18.75" x14ac:dyDescent="0.2">
      <c r="A61" s="237" t="s">
        <v>38</v>
      </c>
      <c r="B61" s="233"/>
      <c r="C61" s="233" t="s">
        <v>39</v>
      </c>
      <c r="D61" s="238"/>
    </row>
    <row r="62" spans="1:12" ht="15.75" x14ac:dyDescent="0.2">
      <c r="A62" s="239"/>
      <c r="B62" s="239"/>
      <c r="C62" s="239"/>
    </row>
    <row r="63" spans="1:12" ht="15.75" x14ac:dyDescent="0.2">
      <c r="A63" s="187" t="s">
        <v>115</v>
      </c>
      <c r="B63" s="240"/>
      <c r="C63" s="240"/>
      <c r="H63" s="241"/>
      <c r="I63" s="195"/>
      <c r="J63" s="195"/>
      <c r="K63" s="195"/>
    </row>
    <row r="64" spans="1:12" ht="15.75" x14ac:dyDescent="0.2">
      <c r="A64" s="187" t="s">
        <v>116</v>
      </c>
      <c r="B64" s="240"/>
      <c r="C64" s="240"/>
      <c r="I64" s="195"/>
      <c r="J64" s="195"/>
      <c r="K64" s="195"/>
    </row>
    <row r="65" spans="1:11" ht="15.75" x14ac:dyDescent="0.2">
      <c r="A65" s="173"/>
      <c r="B65" s="240"/>
      <c r="C65" s="240"/>
      <c r="I65" s="195"/>
      <c r="J65" s="195"/>
      <c r="K65" s="195"/>
    </row>
    <row r="66" spans="1:11" x14ac:dyDescent="0.2">
      <c r="A66" s="36"/>
      <c r="I66" s="195"/>
      <c r="J66" s="195"/>
      <c r="K66" s="195"/>
    </row>
  </sheetData>
  <mergeCells count="6">
    <mergeCell ref="A10:L10"/>
    <mergeCell ref="A4:B4"/>
    <mergeCell ref="A5:B5"/>
    <mergeCell ref="A7:L7"/>
    <mergeCell ref="A8:L8"/>
    <mergeCell ref="A9:L9"/>
  </mergeCells>
  <pageMargins left="0.51181102362204722" right="0.51181102362204722" top="0.74803149606299213" bottom="0.35433070866141736" header="0.31496062992125984" footer="0.31496062992125984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ф.1</vt:lpstr>
      <vt:lpstr>ф.2</vt:lpstr>
      <vt:lpstr>ф.3</vt:lpstr>
      <vt:lpstr>ф.4</vt:lpstr>
      <vt:lpstr>ф.3!CashFlows</vt:lpstr>
      <vt:lpstr>ф.1!Область_печати</vt:lpstr>
      <vt:lpstr>ф.2!Область_печати</vt:lpstr>
    </vt:vector>
  </TitlesOfParts>
  <Company>tsb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Зайченко Нина Валерьевна</dc:creator>
  <cp:lastModifiedBy>Зайченко Нина Валерьевна</cp:lastModifiedBy>
  <cp:lastPrinted>2014-07-29T12:49:18Z</cp:lastPrinted>
  <dcterms:created xsi:type="dcterms:W3CDTF">2014-03-12T12:50:09Z</dcterms:created>
  <dcterms:modified xsi:type="dcterms:W3CDTF">2014-07-29T14:10:06Z</dcterms:modified>
</cp:coreProperties>
</file>