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\2 РАБОТА 2018 - 23 ИЮНЬ\отчетность КФБ 2018 год\"/>
    </mc:Choice>
  </mc:AlternateContent>
  <bookViews>
    <workbookView xWindow="0" yWindow="0" windowWidth="24000" windowHeight="8235" activeTab="1"/>
  </bookViews>
  <sheets>
    <sheet name="Форма 2" sheetId="1" r:id="rId1"/>
    <sheet name="Форма 1" sheetId="2" r:id="rId2"/>
    <sheet name="Форма 3 (2)" sheetId="5" r:id="rId3"/>
    <sheet name="Форма 4 (2)" sheetId="6" r:id="rId4"/>
  </sheets>
  <definedNames>
    <definedName name="CashFlows" localSheetId="2">'Форма 3 (2)'!$B$12</definedName>
    <definedName name="OLE_LINK2" localSheetId="0">'Форма 2'!#REF!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6" l="1"/>
  <c r="H52" i="6"/>
  <c r="C52" i="6"/>
  <c r="K51" i="6"/>
  <c r="L50" i="6"/>
  <c r="J50" i="6"/>
  <c r="I50" i="6"/>
  <c r="H50" i="6"/>
  <c r="G50" i="6"/>
  <c r="E50" i="6"/>
  <c r="D50" i="6"/>
  <c r="D52" i="6" s="1"/>
  <c r="K49" i="6"/>
  <c r="M49" i="6" s="1"/>
  <c r="K48" i="6"/>
  <c r="M48" i="6" s="1"/>
  <c r="M50" i="6" s="1"/>
  <c r="J44" i="6"/>
  <c r="J52" i="6" s="1"/>
  <c r="G44" i="6"/>
  <c r="G52" i="6" s="1"/>
  <c r="E44" i="6"/>
  <c r="E52" i="6" s="1"/>
  <c r="G43" i="6"/>
  <c r="E43" i="6"/>
  <c r="L42" i="6"/>
  <c r="L43" i="6" s="1"/>
  <c r="L44" i="6" s="1"/>
  <c r="L52" i="6" s="1"/>
  <c r="K42" i="6"/>
  <c r="K43" i="6" s="1"/>
  <c r="K44" i="6" s="1"/>
  <c r="G42" i="6"/>
  <c r="E42" i="6"/>
  <c r="K41" i="6"/>
  <c r="M41" i="6" s="1"/>
  <c r="K40" i="6"/>
  <c r="M40" i="6" s="1"/>
  <c r="K39" i="6"/>
  <c r="M39" i="6" s="1"/>
  <c r="K36" i="6"/>
  <c r="M36" i="6" s="1"/>
  <c r="M34" i="6"/>
  <c r="J30" i="6"/>
  <c r="I30" i="6"/>
  <c r="H30" i="6"/>
  <c r="F30" i="6"/>
  <c r="D30" i="6"/>
  <c r="C30" i="6"/>
  <c r="L21" i="6"/>
  <c r="L30" i="6" s="1"/>
  <c r="J21" i="6"/>
  <c r="L20" i="6"/>
  <c r="G20" i="6"/>
  <c r="G21" i="6" s="1"/>
  <c r="G30" i="6" s="1"/>
  <c r="L19" i="6"/>
  <c r="G19" i="6"/>
  <c r="E19" i="6"/>
  <c r="K19" i="6" s="1"/>
  <c r="K20" i="6" s="1"/>
  <c r="K21" i="6" s="1"/>
  <c r="K30" i="6" s="1"/>
  <c r="K18" i="6"/>
  <c r="M18" i="6" s="1"/>
  <c r="K17" i="6"/>
  <c r="M17" i="6" s="1"/>
  <c r="K16" i="6"/>
  <c r="M16" i="6" s="1"/>
  <c r="K13" i="6"/>
  <c r="M13" i="6" s="1"/>
  <c r="K11" i="6"/>
  <c r="M11" i="6" s="1"/>
  <c r="K10" i="6"/>
  <c r="M10" i="6" s="1"/>
  <c r="D60" i="5"/>
  <c r="D61" i="5" s="1"/>
  <c r="D64" i="5" s="1"/>
  <c r="C60" i="5"/>
  <c r="C61" i="5" s="1"/>
  <c r="C64" i="5" s="1"/>
  <c r="D51" i="5"/>
  <c r="C51" i="5"/>
  <c r="D39" i="5"/>
  <c r="C39" i="5"/>
  <c r="D37" i="5"/>
  <c r="C37" i="5"/>
  <c r="C49" i="1"/>
  <c r="C60" i="1"/>
  <c r="M19" i="6" l="1"/>
  <c r="M20" i="6" s="1"/>
  <c r="M21" i="6" s="1"/>
  <c r="M30" i="6"/>
  <c r="M42" i="6"/>
  <c r="M43" i="6" s="1"/>
  <c r="M44" i="6" s="1"/>
  <c r="M52" i="6" s="1"/>
  <c r="E20" i="6"/>
  <c r="E21" i="6" s="1"/>
  <c r="E30" i="6" s="1"/>
  <c r="K50" i="6"/>
  <c r="K52" i="6" s="1"/>
  <c r="D52" i="2"/>
  <c r="C52" i="2"/>
  <c r="D50" i="2"/>
  <c r="C50" i="2"/>
  <c r="D60" i="1" l="1"/>
  <c r="C50" i="1" l="1"/>
  <c r="D49" i="1"/>
  <c r="D50" i="1" s="1"/>
  <c r="C35" i="1" l="1"/>
  <c r="C55" i="1" l="1"/>
  <c r="D55" i="1"/>
  <c r="D40" i="2" l="1"/>
  <c r="D27" i="2"/>
  <c r="D53" i="2" l="1"/>
  <c r="D59" i="1"/>
  <c r="C27" i="2" l="1"/>
  <c r="D39" i="1" l="1"/>
  <c r="D35" i="1"/>
  <c r="D24" i="1"/>
  <c r="C59" i="1" l="1"/>
  <c r="C39" i="1"/>
  <c r="D27" i="1"/>
  <c r="C24" i="1"/>
  <c r="D18" i="1"/>
  <c r="D21" i="1" s="1"/>
  <c r="C18" i="1"/>
  <c r="D15" i="1"/>
  <c r="C15" i="1"/>
  <c r="D12" i="1"/>
  <c r="C12" i="1"/>
  <c r="C40" i="2"/>
  <c r="C27" i="1" l="1"/>
  <c r="C21" i="1"/>
  <c r="D40" i="1"/>
  <c r="D42" i="1" s="1"/>
  <c r="D51" i="1" s="1"/>
  <c r="C53" i="2"/>
  <c r="C40" i="1" l="1"/>
  <c r="C42" i="1" l="1"/>
  <c r="C51" i="1" s="1"/>
</calcChain>
</file>

<file path=xl/sharedStrings.xml><?xml version="1.0" encoding="utf-8"?>
<sst xmlns="http://schemas.openxmlformats.org/spreadsheetml/2006/main" count="266" uniqueCount="186">
  <si>
    <t>Процентные доходы</t>
  </si>
  <si>
    <t>Процентные расходы</t>
  </si>
  <si>
    <t>Чистый процентный доход</t>
  </si>
  <si>
    <t>Чистый комиссионный доход</t>
  </si>
  <si>
    <t>Начисленные страховые премии, брутто</t>
  </si>
  <si>
    <t xml:space="preserve">Страховые премии, переданные перестраховщикам </t>
  </si>
  <si>
    <t>Начисленные страховые премии, нетто</t>
  </si>
  <si>
    <t>Изменение в резерве по незаработанным премиям, брутто</t>
  </si>
  <si>
    <t xml:space="preserve">Доля перестраховщиков в изменении брутто резерва по незаработанным премиям </t>
  </si>
  <si>
    <t>Заработанные страховые премии, нетто</t>
  </si>
  <si>
    <t>Страховые претензии начисленные</t>
  </si>
  <si>
    <t xml:space="preserve">Доля перестраховщиков в начисленных страховых претензиях  </t>
  </si>
  <si>
    <t xml:space="preserve">Страховые претензии начисленные, за вычетом перестрахования </t>
  </si>
  <si>
    <t xml:space="preserve">Изменение в брутто резервах по договорам страхования </t>
  </si>
  <si>
    <t xml:space="preserve">Изменения доли перестраховщиков в резервах по договорам страхования </t>
  </si>
  <si>
    <t>Страховые претензии начисленные, нетто</t>
  </si>
  <si>
    <t>Прибыль до налогообложения</t>
  </si>
  <si>
    <t>Расход по подоходному налогу</t>
  </si>
  <si>
    <t>Прибыль за год</t>
  </si>
  <si>
    <t>Прибыль, причитающаяся:</t>
  </si>
  <si>
    <t>- акционерам Компании</t>
  </si>
  <si>
    <t>- неконтролирующим акционерам</t>
  </si>
  <si>
    <t>Прочий совокупный доход</t>
  </si>
  <si>
    <t>Резерв по переоценке финансовых активов, имеющихся в наличии для продажи:</t>
  </si>
  <si>
    <t>- чистое изменение справедливой стоимости</t>
  </si>
  <si>
    <t>- чистое изменение справедливой стоимости, перенесенное в состав прибыли или убытка</t>
  </si>
  <si>
    <t>Всего статей, которые были или могут быть впоследствии реклассифицированы в состав прибыли или убытка</t>
  </si>
  <si>
    <t>Прочий совокупный (убыток) доход за год</t>
  </si>
  <si>
    <t>Всего совокупного дохода, причитающегося:</t>
  </si>
  <si>
    <t>Всего совокупного дохода за год</t>
  </si>
  <si>
    <t>АКТИВЫ</t>
  </si>
  <si>
    <t xml:space="preserve">Денежные средства и их эквиваленты </t>
  </si>
  <si>
    <t>Счета и депозиты в банках и прочих финансовых институтах</t>
  </si>
  <si>
    <t xml:space="preserve">Финансовые инструменты, оцениваемые по справедливой стоимости, изменения которой отражаются в составе прибыли или убытка </t>
  </si>
  <si>
    <t>Финансовые активы, имеющиеся в наличии для продажи</t>
  </si>
  <si>
    <t xml:space="preserve">Кредиты, выданные клиентам </t>
  </si>
  <si>
    <t>Инвестиции, удерживаемые до срока погашения</t>
  </si>
  <si>
    <t>Дебиторская задолженность по сделкам «обратного репо»</t>
  </si>
  <si>
    <t>Страховые премии и активы по перестрахованию</t>
  </si>
  <si>
    <t>Отложенный налоговый актив</t>
  </si>
  <si>
    <t xml:space="preserve">Всего активов </t>
  </si>
  <si>
    <t xml:space="preserve">ОБЯЗАТЕЛЬСТВА </t>
  </si>
  <si>
    <t>Финансовые инструменты, оцениваемые по справедливой стоимости, изменения которой отражаются в составе прибыли или убытка</t>
  </si>
  <si>
    <t>Текущие счета и депозиты клиентов</t>
  </si>
  <si>
    <t>Резервы по договорам страхования</t>
  </si>
  <si>
    <t>Всего обязательств</t>
  </si>
  <si>
    <t>КАПИТАЛ</t>
  </si>
  <si>
    <t>Акционерный капитал</t>
  </si>
  <si>
    <t>Резерв по общим банковским и страховым рискам</t>
  </si>
  <si>
    <t>Нераспределенная прибыль</t>
  </si>
  <si>
    <t>Всего капитала, причитающегося акционерам Компании</t>
  </si>
  <si>
    <t>Доля неконтролирующих акционеров</t>
  </si>
  <si>
    <t>Всего капитала</t>
  </si>
  <si>
    <t>Всего обязательств и капитала</t>
  </si>
  <si>
    <t>ДВИЖЕНИЕ ДЕНЕЖНЫХ СРЕДСТВ ОТ ОПЕРАЦИОННОЙ ДЕЯТЕЛЬНОСТИ</t>
  </si>
  <si>
    <t>(Увеличение) уменьшение операционных активов</t>
  </si>
  <si>
    <t>Кредиты, выданные клиентам</t>
  </si>
  <si>
    <t>Увеличение (уменьшение) операционных обязательств</t>
  </si>
  <si>
    <t>Кредиторская задолженность по сделкам «репо»</t>
  </si>
  <si>
    <t xml:space="preserve">Подоходный налог уплаченный </t>
  </si>
  <si>
    <t>ДВИЖЕНИЕ ДЕНЕЖНЫХ СРЕДСТВ ОТ ИНВЕСТИЦИОННОЙ ДЕЯТЕЛЬНОСТИ</t>
  </si>
  <si>
    <t xml:space="preserve">Чистое поступление (использование) денежных средств от (в) инвестиционной деятельности </t>
  </si>
  <si>
    <t>ДВИЖЕНИЕ ДЕНЕЖНЫХ СРЕДСТВ ОТ ФИНАНСОВОЙ ДЕЯТЕЛЬНОСТИ</t>
  </si>
  <si>
    <t>Чистое (использование) поступление денежных средств (в) от финансовой деятельности</t>
  </si>
  <si>
    <t>Чистое (уменьшение) увеличение денежных средств и их эквивалентов</t>
  </si>
  <si>
    <t>Влияние изменения курсов обмена на денежные средства и их эквиваленты</t>
  </si>
  <si>
    <t>Денежные средства и их эквиваленты на начало года</t>
  </si>
  <si>
    <t>Нераспреде-ленная прибыль</t>
  </si>
  <si>
    <t>Всего</t>
  </si>
  <si>
    <t>Доля неконтроли-рующих акционеров</t>
  </si>
  <si>
    <t>Общий совокупный доход</t>
  </si>
  <si>
    <t>Прибыль за отчетный год</t>
  </si>
  <si>
    <t>Статьи, которые были или могут быть впоследствии реклассифицированы в состав прибыли или убытка:</t>
  </si>
  <si>
    <t>Чистое изменение справедливой стоимости финансовых активов, имеющихся в наличии для продажи</t>
  </si>
  <si>
    <t>Общий совокупный доход за отчетный год</t>
  </si>
  <si>
    <t xml:space="preserve">Операции с собственниками Компании </t>
  </si>
  <si>
    <t>Итого операций с собственниками Компании</t>
  </si>
  <si>
    <t>Консолидированный отчет о финансовом положении</t>
  </si>
  <si>
    <t>(Форма 1)</t>
  </si>
  <si>
    <t xml:space="preserve">Вид деятельности организации </t>
  </si>
  <si>
    <t xml:space="preserve">                                                        </t>
  </si>
  <si>
    <t>Место печати</t>
  </si>
  <si>
    <t xml:space="preserve">  Консолидированный отчет о прибыли и убытке и прочем совокупном доходе</t>
  </si>
  <si>
    <t>Консолидированный отчет о движении денежных средств</t>
  </si>
  <si>
    <t>(Форма 3)</t>
  </si>
  <si>
    <t xml:space="preserve">Денежные средства и их эквиваленты на конец года </t>
  </si>
  <si>
    <t xml:space="preserve">Консолидированный отчет об изменениях в капитале </t>
  </si>
  <si>
    <t>(Форма 4)</t>
  </si>
  <si>
    <t>Резерв по переоценке финансовых активов имеющихся в наличии для продажи</t>
  </si>
  <si>
    <t>Организационно-правовая форма  Акционерное общество</t>
  </si>
  <si>
    <t>Наименование организации   АО "Корпорация "Цесна"</t>
  </si>
  <si>
    <t xml:space="preserve">Юридический адрес организации г. Астана, ул.Момышулы 12 </t>
  </si>
  <si>
    <t>Торговая и прочая дебиторская задолженность</t>
  </si>
  <si>
    <t>Торговая и прочая кредиторская задолженность</t>
  </si>
  <si>
    <t>Дополнительно оплаченный капитал</t>
  </si>
  <si>
    <t>Резерв по переоценке финансовых активов, имеющихся в наличии для продажи</t>
  </si>
  <si>
    <t>Базовая прибыль на акцию (в тенге)</t>
  </si>
  <si>
    <t>Юридический адрес организации г. Астана, ул.Момышулы 12</t>
  </si>
  <si>
    <t>Дивиденды выплаченные</t>
  </si>
  <si>
    <t>Выкуп собственных акций</t>
  </si>
  <si>
    <t>Комиссионные доходы</t>
  </si>
  <si>
    <t>Комиссионные расходы</t>
  </si>
  <si>
    <t>Чистый (убыток) прибыль от операций с иностранной валютой</t>
  </si>
  <si>
    <t>Чистая прибыль от операций с финансовыми инструментами, имеющимися в наличии для продажи</t>
  </si>
  <si>
    <t>Дивидендный доход</t>
  </si>
  <si>
    <t>Прочие доходы</t>
  </si>
  <si>
    <t>Прочие операционные доходы</t>
  </si>
  <si>
    <t>Убытки от обесценения</t>
  </si>
  <si>
    <t>Расходы на  персонал</t>
  </si>
  <si>
    <t>Прочие общие и административные расходы</t>
  </si>
  <si>
    <t>Прочие операционные расходы</t>
  </si>
  <si>
    <t>Всего совокупного дохода</t>
  </si>
  <si>
    <t>Основные средства и нематериальные активы</t>
  </si>
  <si>
    <t>Долгосрочные активы, предназначенные для продажи</t>
  </si>
  <si>
    <t>Текущий налоговый актив</t>
  </si>
  <si>
    <t>Кредиты полученные от государственной компании</t>
  </si>
  <si>
    <t>Счета и депозиты банков и прочих финансовых институтов</t>
  </si>
  <si>
    <t>Долговые ценные бумаги выпущенные</t>
  </si>
  <si>
    <t>Субординированный долг</t>
  </si>
  <si>
    <t>Отложенное налоговое обязательство</t>
  </si>
  <si>
    <t>Текущее налоговое обязательство</t>
  </si>
  <si>
    <t>Резерв по общим банковским рискам и страховым рискам</t>
  </si>
  <si>
    <t>Динамический резерв</t>
  </si>
  <si>
    <t xml:space="preserve">Страховые премии полученные </t>
  </si>
  <si>
    <t>Страховые премии, выплаченные перестраховщикам</t>
  </si>
  <si>
    <t xml:space="preserve">Страховые претензии выплаченные, нетто </t>
  </si>
  <si>
    <t xml:space="preserve">Чистые поступления (выплаты) по операциям с финансовыми инструментами, оцениваемыми по справедливой стоимости, изменения которой отражаются в составе прибыли или убытка </t>
  </si>
  <si>
    <t>Чистые поступления по операциям с иностранной валютой</t>
  </si>
  <si>
    <t>Дивиденды полученные</t>
  </si>
  <si>
    <t>Поступления по прочим доходам</t>
  </si>
  <si>
    <t xml:space="preserve">Расходы на персонал и прочие общие и административные расходы  </t>
  </si>
  <si>
    <t>Прочие активы</t>
  </si>
  <si>
    <t>Кредиты, полученные от государственной компании</t>
  </si>
  <si>
    <t xml:space="preserve">Текущие счета и депозиты клиентов </t>
  </si>
  <si>
    <t xml:space="preserve">Прочие обязательства </t>
  </si>
  <si>
    <t>Чистое (использование) поступление денежных средств (в) от операционной деятельности до уплаты подоходного налога</t>
  </si>
  <si>
    <t xml:space="preserve">Чистое (использование) поступление денежных средств (в) от операционной деятельности </t>
  </si>
  <si>
    <t xml:space="preserve">Приобретение финансовых активов, имеющихся в наличии для продажи </t>
  </si>
  <si>
    <t>Продажа и погашение финансовых активов, имеющихся в наличии для продажи</t>
  </si>
  <si>
    <t>Погашение инвестиций, удерживаемых до срока погашения</t>
  </si>
  <si>
    <t xml:space="preserve">Приобретение основных средств и нематериальных активов </t>
  </si>
  <si>
    <t>Поступления от продажи основных средств и инвестиционной собственности</t>
  </si>
  <si>
    <t>Погашение субординированного долга</t>
  </si>
  <si>
    <t xml:space="preserve">Размещение выпущенных долговых ценных бумаг </t>
  </si>
  <si>
    <t>Погашение долговых ценных бумаг</t>
  </si>
  <si>
    <t>Чистое изменение справедливой стоимости финансовых активов, имеющихся в наличии для продажи, перенесенное в состав прибыли или убытка</t>
  </si>
  <si>
    <t>Кредиторская задолженность по сделкам "репо"</t>
  </si>
  <si>
    <t>Накопленный резерв по  переводу в валюту представления данных</t>
  </si>
  <si>
    <t>- курсовые разницы при пересчете показателей иностранных подразделений из других валют</t>
  </si>
  <si>
    <t xml:space="preserve">Накоплен-ный 
 резерв по переводу в 
 валюту 
представления 
 данных
</t>
  </si>
  <si>
    <t>Курсовые разницы при пересчете показателей иностранных подразделений из других валют</t>
  </si>
  <si>
    <t>млн. тенге</t>
  </si>
  <si>
    <t>Председатель Правления ______________________________Фогель В.Г.</t>
  </si>
  <si>
    <t>Поступления от выпуска акционерного капитала</t>
  </si>
  <si>
    <t>Остаток по состоянию на 1 января 2017 года</t>
  </si>
  <si>
    <t>Переводы между резервами</t>
  </si>
  <si>
    <t>Инвестиции в ассоциированные компании</t>
  </si>
  <si>
    <t>Главный бухгалтер ____________________________________Сатыбалдинова У.Б.</t>
  </si>
  <si>
    <t>Чистая прибыль от операций с финансовыми инструментами, оцениваемыми по справедливой стоимости, изменения которой отражаются в составе прибыли или убытка</t>
  </si>
  <si>
    <t>Доход от инвестиции в ассоциированное предприятие</t>
  </si>
  <si>
    <t>Поступления от продажи долгосрочных активов, предназначенных для продажи</t>
  </si>
  <si>
    <t>Приобритение инвестиций в ассоциированнные компании</t>
  </si>
  <si>
    <t>Итого прочего совокупного дохода</t>
  </si>
  <si>
    <t>Выпуск акций</t>
  </si>
  <si>
    <t>Приобретение доли неконтролирующих акционеров</t>
  </si>
  <si>
    <t>Дивиденды по акциям</t>
  </si>
  <si>
    <t>Резерв (провизии) на покрытие ожидаемых кредитных убытков по финансовым активам, имеющимся в наличии для продажи</t>
  </si>
  <si>
    <t>Доход от выбытия инвестиций в ассоциированную компанию</t>
  </si>
  <si>
    <t> Резерв (провизии) на покрытие ожидаемых кредитных убытков по финансовым активам, имеющимся в наличии для продажи </t>
  </si>
  <si>
    <t>Влияние МСФО 9</t>
  </si>
  <si>
    <t>Расформирование резерва</t>
  </si>
  <si>
    <t>* неаудированный</t>
  </si>
  <si>
    <t>Приобретение инвестиционной собственности</t>
  </si>
  <si>
    <t>Инвестиционная собственность</t>
  </si>
  <si>
    <t>по состоянию на " 30" июня 2018 года</t>
  </si>
  <si>
    <t>30.06.2018*</t>
  </si>
  <si>
    <t>по состоянию на " 30" июня  2018 года</t>
  </si>
  <si>
    <t>За период с 01.01.2018 по 30.06.2018*</t>
  </si>
  <si>
    <t>За период с 01.01.2017 по 30.06.2017*</t>
  </si>
  <si>
    <t>Приобретения инвестиций, удерживаемых до срока погашения</t>
  </si>
  <si>
    <t xml:space="preserve">(Выкуп)/продажа привилегированных акций </t>
  </si>
  <si>
    <t>Остаток по состоянию на 1 января 2018 года</t>
  </si>
  <si>
    <t>Остаток по состоянию на 30 июня 2018 года</t>
  </si>
  <si>
    <t>Остаток по состоянию на 30 июня 2017 года</t>
  </si>
  <si>
    <t>Балансовая стоимость одной простой акции  -  10 336 тенге</t>
  </si>
  <si>
    <t>Балансовая стоимость одной привилегированной   акции - 1 036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</si>
</sst>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(* #,##0_);_(* \(#,##0\);_(* &quot;-&quot;??_);_(@_)"/>
  </numFmts>
  <fonts count="2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2"/>
      <name val="Zan Courier New"/>
    </font>
    <font>
      <sz val="10"/>
      <name val="Zan Courier New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Zan Courier New"/>
      <charset val="204"/>
    </font>
    <font>
      <b/>
      <sz val="10"/>
      <name val="Zan Courier New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149">
    <xf numFmtId="0" fontId="0" fillId="0" borderId="0" xfId="0"/>
    <xf numFmtId="0" fontId="10" fillId="0" borderId="0" xfId="0" applyFont="1" applyFill="1"/>
    <xf numFmtId="0" fontId="8" fillId="0" borderId="0" xfId="0" applyFont="1" applyFill="1" applyBorder="1" applyAlignment="1"/>
    <xf numFmtId="3" fontId="11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Border="1" applyAlignment="1"/>
    <xf numFmtId="0" fontId="14" fillId="0" borderId="0" xfId="0" applyFont="1" applyFill="1"/>
    <xf numFmtId="3" fontId="2" fillId="0" borderId="8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3" fontId="1" fillId="0" borderId="1" xfId="0" applyNumberFormat="1" applyFont="1" applyFill="1" applyBorder="1" applyAlignment="1">
      <alignment vertical="center" wrapText="1"/>
    </xf>
    <xf numFmtId="165" fontId="16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5" fontId="16" fillId="0" borderId="1" xfId="0" applyNumberFormat="1" applyFont="1" applyFill="1" applyBorder="1"/>
    <xf numFmtId="165" fontId="16" fillId="0" borderId="6" xfId="0" applyNumberFormat="1" applyFont="1" applyFill="1" applyBorder="1" applyAlignment="1">
      <alignment vertical="center" wrapText="1"/>
    </xf>
    <xf numFmtId="165" fontId="11" fillId="0" borderId="6" xfId="0" applyNumberFormat="1" applyFont="1" applyFill="1" applyBorder="1"/>
    <xf numFmtId="3" fontId="1" fillId="0" borderId="3" xfId="0" applyNumberFormat="1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165" fontId="11" fillId="0" borderId="6" xfId="2" applyNumberFormat="1" applyFont="1" applyFill="1" applyBorder="1" applyAlignment="1">
      <alignment horizontal="left" vertical="center"/>
    </xf>
    <xf numFmtId="165" fontId="16" fillId="0" borderId="3" xfId="0" applyNumberFormat="1" applyFont="1" applyFill="1" applyBorder="1"/>
    <xf numFmtId="165" fontId="16" fillId="0" borderId="3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11" fillId="0" borderId="6" xfId="0" applyNumberFormat="1" applyFont="1" applyFill="1" applyBorder="1" applyAlignment="1">
      <alignment vertical="center" wrapText="1"/>
    </xf>
    <xf numFmtId="3" fontId="20" fillId="0" borderId="12" xfId="0" applyNumberFormat="1" applyFont="1" applyFill="1" applyBorder="1" applyAlignment="1">
      <alignment vertical="center" wrapText="1"/>
    </xf>
    <xf numFmtId="3" fontId="20" fillId="0" borderId="6" xfId="0" applyNumberFormat="1" applyFont="1" applyFill="1" applyBorder="1" applyAlignment="1">
      <alignment vertical="center" wrapText="1"/>
    </xf>
    <xf numFmtId="165" fontId="11" fillId="0" borderId="4" xfId="0" applyNumberFormat="1" applyFont="1" applyFill="1" applyBorder="1"/>
    <xf numFmtId="165" fontId="11" fillId="0" borderId="6" xfId="0" applyNumberFormat="1" applyFont="1" applyFill="1" applyBorder="1" applyAlignment="1">
      <alignment vertical="center" wrapText="1"/>
    </xf>
    <xf numFmtId="165" fontId="11" fillId="0" borderId="4" xfId="0" applyNumberFormat="1" applyFont="1" applyFill="1" applyBorder="1" applyAlignment="1">
      <alignment vertical="center" wrapText="1"/>
    </xf>
    <xf numFmtId="165" fontId="11" fillId="0" borderId="15" xfId="0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165" fontId="16" fillId="0" borderId="0" xfId="0" applyNumberFormat="1" applyFont="1" applyFill="1" applyBorder="1"/>
    <xf numFmtId="0" fontId="3" fillId="0" borderId="0" xfId="0" applyFont="1" applyFill="1"/>
    <xf numFmtId="0" fontId="13" fillId="0" borderId="0" xfId="0" applyFont="1" applyFill="1" applyBorder="1" applyAlignment="1">
      <alignment horizontal="center"/>
    </xf>
    <xf numFmtId="165" fontId="24" fillId="0" borderId="13" xfId="0" applyNumberFormat="1" applyFont="1" applyFill="1" applyBorder="1" applyAlignment="1">
      <alignment vertical="center" wrapText="1"/>
    </xf>
    <xf numFmtId="165" fontId="16" fillId="0" borderId="13" xfId="0" applyNumberFormat="1" applyFont="1" applyFill="1" applyBorder="1" applyAlignment="1">
      <alignment vertical="center" wrapText="1"/>
    </xf>
    <xf numFmtId="165" fontId="24" fillId="0" borderId="8" xfId="0" applyNumberFormat="1" applyFont="1" applyFill="1" applyBorder="1" applyAlignment="1">
      <alignment vertical="center" wrapText="1"/>
    </xf>
    <xf numFmtId="165" fontId="16" fillId="0" borderId="20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vertical="center" wrapText="1"/>
    </xf>
    <xf numFmtId="3" fontId="20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3" fontId="13" fillId="0" borderId="0" xfId="0" applyNumberFormat="1" applyFont="1" applyFill="1"/>
    <xf numFmtId="0" fontId="13" fillId="0" borderId="0" xfId="0" applyFont="1" applyFill="1"/>
    <xf numFmtId="0" fontId="21" fillId="0" borderId="0" xfId="0" applyFont="1" applyFill="1"/>
    <xf numFmtId="0" fontId="1" fillId="0" borderId="19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3" fontId="11" fillId="0" borderId="15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165" fontId="20" fillId="0" borderId="15" xfId="0" applyNumberFormat="1" applyFont="1" applyFill="1" applyBorder="1" applyAlignment="1">
      <alignment vertical="center" wrapText="1"/>
    </xf>
    <xf numFmtId="165" fontId="24" fillId="0" borderId="25" xfId="0" applyNumberFormat="1" applyFont="1" applyFill="1" applyBorder="1" applyAlignment="1">
      <alignment vertical="center" wrapText="1"/>
    </xf>
    <xf numFmtId="165" fontId="20" fillId="0" borderId="26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3" fontId="20" fillId="0" borderId="28" xfId="0" applyNumberFormat="1" applyFont="1" applyFill="1" applyBorder="1" applyAlignment="1">
      <alignment vertical="center" wrapText="1"/>
    </xf>
    <xf numFmtId="165" fontId="16" fillId="0" borderId="11" xfId="0" applyNumberFormat="1" applyFont="1" applyFill="1" applyBorder="1"/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 wrapText="1"/>
    </xf>
    <xf numFmtId="165" fontId="11" fillId="0" borderId="15" xfId="2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/>
    <xf numFmtId="0" fontId="3" fillId="0" borderId="2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3" fillId="0" borderId="0" xfId="0" applyFont="1" applyFill="1" applyBorder="1"/>
    <xf numFmtId="3" fontId="0" fillId="0" borderId="0" xfId="0" applyNumberFormat="1" applyFill="1" applyBorder="1"/>
    <xf numFmtId="3" fontId="11" fillId="0" borderId="6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3">
    <cellStyle name="Normal 2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8"/>
  <sheetViews>
    <sheetView topLeftCell="B13" workbookViewId="0">
      <selection activeCell="H24" sqref="H24"/>
    </sheetView>
  </sheetViews>
  <sheetFormatPr defaultRowHeight="15"/>
  <cols>
    <col min="1" max="1" width="6" style="9" customWidth="1"/>
    <col min="2" max="2" width="53.140625" style="9" customWidth="1"/>
    <col min="3" max="3" width="19.7109375" style="9" customWidth="1"/>
    <col min="4" max="4" width="19.7109375" style="69" customWidth="1"/>
    <col min="5" max="16384" width="9.140625" style="9"/>
  </cols>
  <sheetData>
    <row r="1" spans="2:4" ht="15.75">
      <c r="B1" s="5" t="s">
        <v>82</v>
      </c>
      <c r="C1" s="2"/>
      <c r="D1" s="2"/>
    </row>
    <row r="2" spans="2:4">
      <c r="B2" s="124" t="s">
        <v>176</v>
      </c>
      <c r="C2" s="124"/>
      <c r="D2" s="124"/>
    </row>
    <row r="3" spans="2:4" ht="6" customHeight="1">
      <c r="B3" s="124"/>
      <c r="C3" s="124"/>
      <c r="D3" s="124"/>
    </row>
    <row r="4" spans="2:4">
      <c r="B4" s="130" t="s">
        <v>90</v>
      </c>
      <c r="C4" s="130"/>
      <c r="D4" s="130"/>
    </row>
    <row r="5" spans="2:4">
      <c r="B5" s="130" t="s">
        <v>89</v>
      </c>
      <c r="C5" s="130"/>
      <c r="D5" s="130"/>
    </row>
    <row r="6" spans="2:4">
      <c r="B6" s="130" t="s">
        <v>91</v>
      </c>
      <c r="C6" s="130"/>
      <c r="D6" s="130"/>
    </row>
    <row r="7" spans="2:4" ht="5.25" customHeight="1" thickBot="1"/>
    <row r="8" spans="2:4" ht="25.5">
      <c r="B8" s="128"/>
      <c r="C8" s="77" t="s">
        <v>177</v>
      </c>
      <c r="D8" s="79" t="s">
        <v>178</v>
      </c>
    </row>
    <row r="9" spans="2:4" ht="14.25" customHeight="1" thickBot="1">
      <c r="B9" s="129"/>
      <c r="C9" s="78" t="s">
        <v>151</v>
      </c>
      <c r="D9" s="80" t="s">
        <v>151</v>
      </c>
    </row>
    <row r="10" spans="2:4">
      <c r="B10" s="36" t="s">
        <v>0</v>
      </c>
      <c r="C10" s="22">
        <v>96136.820999999996</v>
      </c>
      <c r="D10" s="28">
        <v>99982.130999999994</v>
      </c>
    </row>
    <row r="11" spans="2:4">
      <c r="B11" s="12" t="s">
        <v>1</v>
      </c>
      <c r="C11" s="15">
        <v>-60691.690999999999</v>
      </c>
      <c r="D11" s="17">
        <v>-60030.11</v>
      </c>
    </row>
    <row r="12" spans="2:4" ht="15.75" thickBot="1">
      <c r="B12" s="66" t="s">
        <v>2</v>
      </c>
      <c r="C12" s="19">
        <f>SUM(C10:C11)</f>
        <v>35445.129999999997</v>
      </c>
      <c r="D12" s="26">
        <f>SUM(D10:D11)</f>
        <v>39952.020999999993</v>
      </c>
    </row>
    <row r="13" spans="2:4">
      <c r="B13" s="36" t="s">
        <v>100</v>
      </c>
      <c r="C13" s="18">
        <v>6235</v>
      </c>
      <c r="D13" s="28">
        <v>8353.1689999999999</v>
      </c>
    </row>
    <row r="14" spans="2:4">
      <c r="B14" s="12" t="s">
        <v>101</v>
      </c>
      <c r="C14" s="15">
        <v>-1951</v>
      </c>
      <c r="D14" s="17">
        <v>-1657.89</v>
      </c>
    </row>
    <row r="15" spans="2:4" ht="15.75" thickBot="1">
      <c r="B15" s="66" t="s">
        <v>3</v>
      </c>
      <c r="C15" s="19">
        <f>SUM(C13:C14)</f>
        <v>4284</v>
      </c>
      <c r="D15" s="26">
        <f>SUM(D13:D14)</f>
        <v>6695.2789999999995</v>
      </c>
    </row>
    <row r="16" spans="2:4">
      <c r="B16" s="36" t="s">
        <v>4</v>
      </c>
      <c r="C16" s="18">
        <v>3093.0839999999998</v>
      </c>
      <c r="D16" s="28">
        <v>2754.8620000000001</v>
      </c>
    </row>
    <row r="17" spans="2:4">
      <c r="B17" s="12" t="s">
        <v>5</v>
      </c>
      <c r="C17" s="15">
        <v>-1079.4780000000001</v>
      </c>
      <c r="D17" s="17">
        <v>-1167.173</v>
      </c>
    </row>
    <row r="18" spans="2:4">
      <c r="B18" s="12" t="s">
        <v>6</v>
      </c>
      <c r="C18" s="8">
        <f>SUM(C16:C17)</f>
        <v>2013.6059999999998</v>
      </c>
      <c r="D18" s="27">
        <f>SUM(D16:D17)</f>
        <v>1587.6890000000001</v>
      </c>
    </row>
    <row r="19" spans="2:4">
      <c r="B19" s="12" t="s">
        <v>7</v>
      </c>
      <c r="C19" s="10">
        <v>-243.31</v>
      </c>
      <c r="D19" s="29">
        <v>-408.21199999999999</v>
      </c>
    </row>
    <row r="20" spans="2:4" ht="25.5">
      <c r="B20" s="12" t="s">
        <v>8</v>
      </c>
      <c r="C20" s="11">
        <v>299.15800000000002</v>
      </c>
      <c r="D20" s="29">
        <v>736.13199999999995</v>
      </c>
    </row>
    <row r="21" spans="2:4" ht="15.75" thickBot="1">
      <c r="B21" s="66" t="s">
        <v>9</v>
      </c>
      <c r="C21" s="19">
        <f>SUM(C18:C20)</f>
        <v>2069.4539999999997</v>
      </c>
      <c r="D21" s="26">
        <f>SUM(D18:D20)</f>
        <v>1915.6089999999999</v>
      </c>
    </row>
    <row r="22" spans="2:4">
      <c r="B22" s="36" t="s">
        <v>10</v>
      </c>
      <c r="C22" s="55">
        <v>-1276.7270000000001</v>
      </c>
      <c r="D22" s="30">
        <v>-891.42200000000003</v>
      </c>
    </row>
    <row r="23" spans="2:4">
      <c r="B23" s="70" t="s">
        <v>11</v>
      </c>
      <c r="C23" s="10">
        <v>678.02099999999996</v>
      </c>
      <c r="D23" s="29">
        <v>0.373</v>
      </c>
    </row>
    <row r="24" spans="2:4" ht="25.5">
      <c r="B24" s="12" t="s">
        <v>12</v>
      </c>
      <c r="C24" s="52">
        <f>SUM(C22:C23)</f>
        <v>-598.70600000000013</v>
      </c>
      <c r="D24" s="81">
        <f>SUM(D22:D23)</f>
        <v>-891.04899999999998</v>
      </c>
    </row>
    <row r="25" spans="2:4">
      <c r="B25" s="12" t="s">
        <v>13</v>
      </c>
      <c r="C25" s="10">
        <v>893.05899999999997</v>
      </c>
      <c r="D25" s="29">
        <v>-31.268999999999998</v>
      </c>
    </row>
    <row r="26" spans="2:4" ht="25.5">
      <c r="B26" s="12" t="s">
        <v>14</v>
      </c>
      <c r="C26" s="11">
        <v>-930.774</v>
      </c>
      <c r="D26" s="29">
        <v>18.501999999999999</v>
      </c>
    </row>
    <row r="27" spans="2:4" ht="15.75" thickBot="1">
      <c r="B27" s="40" t="s">
        <v>15</v>
      </c>
      <c r="C27" s="82">
        <f>SUM(C24:C26)</f>
        <v>-636.42100000000016</v>
      </c>
      <c r="D27" s="83">
        <f>SUM(D24:D26)</f>
        <v>-903.81600000000003</v>
      </c>
    </row>
    <row r="28" spans="2:4" ht="38.25">
      <c r="B28" s="71" t="s">
        <v>158</v>
      </c>
      <c r="C28" s="53">
        <v>-142.053</v>
      </c>
      <c r="D28" s="31">
        <v>-293.13499999999999</v>
      </c>
    </row>
    <row r="29" spans="2:4">
      <c r="B29" s="12" t="s">
        <v>102</v>
      </c>
      <c r="C29" s="10">
        <v>5530.8909999999996</v>
      </c>
      <c r="D29" s="29">
        <v>810.28399999999999</v>
      </c>
    </row>
    <row r="30" spans="2:4" ht="25.5">
      <c r="B30" s="12" t="s">
        <v>103</v>
      </c>
      <c r="C30" s="10">
        <v>646.03200000000004</v>
      </c>
      <c r="D30" s="25">
        <v>24.067</v>
      </c>
    </row>
    <row r="31" spans="2:4">
      <c r="B31" s="12" t="s">
        <v>159</v>
      </c>
      <c r="C31" s="10">
        <v>0</v>
      </c>
      <c r="D31" s="25">
        <v>284.971</v>
      </c>
    </row>
    <row r="32" spans="2:4">
      <c r="B32" s="12" t="s">
        <v>104</v>
      </c>
      <c r="C32" s="10">
        <v>54.875999999999998</v>
      </c>
      <c r="D32" s="25">
        <v>3.7829999999999999</v>
      </c>
    </row>
    <row r="33" spans="2:4">
      <c r="B33" s="12" t="s">
        <v>167</v>
      </c>
      <c r="C33" s="10">
        <v>808.12800000000004</v>
      </c>
      <c r="D33" s="25"/>
    </row>
    <row r="34" spans="2:4">
      <c r="B34" s="12" t="s">
        <v>105</v>
      </c>
      <c r="C34" s="10">
        <v>2183.2489999999998</v>
      </c>
      <c r="D34" s="25">
        <v>2294.0639999999999</v>
      </c>
    </row>
    <row r="35" spans="2:4" ht="15.75" thickBot="1">
      <c r="B35" s="66" t="s">
        <v>106</v>
      </c>
      <c r="C35" s="19">
        <f>SUM(C28:C34)</f>
        <v>9081.1229999999996</v>
      </c>
      <c r="D35" s="83">
        <f>SUM(D28:D34)</f>
        <v>3124.0339999999997</v>
      </c>
    </row>
    <row r="36" spans="2:4">
      <c r="B36" s="36" t="s">
        <v>107</v>
      </c>
      <c r="C36" s="23">
        <v>-20663.821</v>
      </c>
      <c r="D36" s="30">
        <v>-15018.973481760613</v>
      </c>
    </row>
    <row r="37" spans="2:4">
      <c r="B37" s="12" t="s">
        <v>108</v>
      </c>
      <c r="C37" s="11">
        <v>-13493.387000000001</v>
      </c>
      <c r="D37" s="29">
        <v>-12348.09</v>
      </c>
    </row>
    <row r="38" spans="2:4">
      <c r="B38" s="12" t="s">
        <v>109</v>
      </c>
      <c r="C38" s="11">
        <v>-16440.315999999999</v>
      </c>
      <c r="D38" s="29">
        <v>-13552.074364366961</v>
      </c>
    </row>
    <row r="39" spans="2:4" ht="15.75" thickBot="1">
      <c r="B39" s="66" t="s">
        <v>110</v>
      </c>
      <c r="C39" s="54">
        <f>SUM(C36:C38)</f>
        <v>-50597.523999999998</v>
      </c>
      <c r="D39" s="83">
        <f>SUM(D36:D38)</f>
        <v>-40919.137846127574</v>
      </c>
    </row>
    <row r="40" spans="2:4">
      <c r="B40" s="43" t="s">
        <v>16</v>
      </c>
      <c r="C40" s="53">
        <f>C12+C15+C21+C27+C35+C39</f>
        <v>-354.23800000000483</v>
      </c>
      <c r="D40" s="64">
        <f>D12+D15+D21+D27+D35+D39</f>
        <v>9863.9891538724187</v>
      </c>
    </row>
    <row r="41" spans="2:4">
      <c r="B41" s="12" t="s">
        <v>17</v>
      </c>
      <c r="C41" s="11">
        <v>4870.6049999999996</v>
      </c>
      <c r="D41" s="29">
        <v>-809.20600000000002</v>
      </c>
    </row>
    <row r="42" spans="2:4" ht="15.75" thickBot="1">
      <c r="B42" s="40" t="s">
        <v>71</v>
      </c>
      <c r="C42" s="7">
        <f>SUM(C40:C41)</f>
        <v>4516.3669999999947</v>
      </c>
      <c r="D42" s="65">
        <f>SUM(D40:D41)</f>
        <v>9054.7831538724186</v>
      </c>
    </row>
    <row r="43" spans="2:4">
      <c r="B43" s="41" t="s">
        <v>22</v>
      </c>
      <c r="C43" s="32"/>
      <c r="D43" s="72"/>
    </row>
    <row r="44" spans="2:4" ht="23.25" customHeight="1">
      <c r="B44" s="125" t="s">
        <v>72</v>
      </c>
      <c r="C44" s="126"/>
      <c r="D44" s="127"/>
    </row>
    <row r="45" spans="2:4" ht="25.5">
      <c r="B45" s="12" t="s">
        <v>23</v>
      </c>
      <c r="C45" s="33"/>
      <c r="D45" s="73"/>
    </row>
    <row r="46" spans="2:4">
      <c r="B46" s="56" t="s">
        <v>24</v>
      </c>
      <c r="C46" s="10">
        <v>204</v>
      </c>
      <c r="D46" s="29">
        <v>354.96899999999999</v>
      </c>
    </row>
    <row r="47" spans="2:4" ht="25.5">
      <c r="B47" s="56" t="s">
        <v>25</v>
      </c>
      <c r="C47" s="10">
        <v>13</v>
      </c>
      <c r="D47" s="17">
        <v>40.264000000000003</v>
      </c>
    </row>
    <row r="48" spans="2:4" ht="25.5">
      <c r="B48" s="56" t="s">
        <v>148</v>
      </c>
      <c r="C48" s="10">
        <v>-1032</v>
      </c>
      <c r="D48" s="123">
        <v>90.56</v>
      </c>
    </row>
    <row r="49" spans="2:4" ht="25.5">
      <c r="B49" s="74" t="s">
        <v>26</v>
      </c>
      <c r="C49" s="10">
        <f>C46+C47+C48</f>
        <v>-815</v>
      </c>
      <c r="D49" s="25">
        <f>D46+D47+D48</f>
        <v>485.79300000000001</v>
      </c>
    </row>
    <row r="50" spans="2:4">
      <c r="B50" s="38" t="s">
        <v>27</v>
      </c>
      <c r="C50" s="10">
        <f>C49</f>
        <v>-815</v>
      </c>
      <c r="D50" s="25">
        <f>D49</f>
        <v>485.79300000000001</v>
      </c>
    </row>
    <row r="51" spans="2:4" ht="15.75" thickBot="1">
      <c r="B51" s="40" t="s">
        <v>111</v>
      </c>
      <c r="C51" s="7">
        <f>C42+C50</f>
        <v>3701.3669999999947</v>
      </c>
      <c r="D51" s="65">
        <f>D42+D50</f>
        <v>9540.5761538724182</v>
      </c>
    </row>
    <row r="52" spans="2:4">
      <c r="B52" s="43" t="s">
        <v>19</v>
      </c>
      <c r="C52" s="84"/>
      <c r="D52" s="85"/>
    </row>
    <row r="53" spans="2:4">
      <c r="B53" s="12" t="s">
        <v>20</v>
      </c>
      <c r="C53" s="15">
        <v>3405.2919999999999</v>
      </c>
      <c r="D53" s="17">
        <v>5589.8839538724233</v>
      </c>
    </row>
    <row r="54" spans="2:4">
      <c r="B54" s="12" t="s">
        <v>21</v>
      </c>
      <c r="C54" s="88">
        <v>1110.3520000000001</v>
      </c>
      <c r="D54" s="17">
        <v>3464.8992000000003</v>
      </c>
    </row>
    <row r="55" spans="2:4" ht="15.75" thickBot="1">
      <c r="B55" s="86" t="s">
        <v>18</v>
      </c>
      <c r="C55" s="63">
        <f>C53+C54</f>
        <v>4515.6440000000002</v>
      </c>
      <c r="D55" s="87">
        <f>D53+D54</f>
        <v>9054.783153872424</v>
      </c>
    </row>
    <row r="56" spans="2:4">
      <c r="B56" s="41" t="s">
        <v>28</v>
      </c>
      <c r="C56" s="13"/>
      <c r="D56" s="75"/>
    </row>
    <row r="57" spans="2:4">
      <c r="B57" s="12" t="s">
        <v>20</v>
      </c>
      <c r="C57" s="49">
        <v>2898.672</v>
      </c>
      <c r="D57" s="17">
        <v>5896.7919538724236</v>
      </c>
    </row>
    <row r="58" spans="2:4">
      <c r="B58" s="12" t="s">
        <v>21</v>
      </c>
      <c r="C58" s="15">
        <v>802.13400000000001</v>
      </c>
      <c r="D58" s="17">
        <v>3643.7842000000001</v>
      </c>
    </row>
    <row r="59" spans="2:4">
      <c r="B59" s="38" t="s">
        <v>29</v>
      </c>
      <c r="C59" s="8">
        <f>SUM(C57:C58)</f>
        <v>3700.806</v>
      </c>
      <c r="D59" s="27">
        <f>SUM(D57:D58)</f>
        <v>9540.5761538724237</v>
      </c>
    </row>
    <row r="60" spans="2:4" ht="15.75" thickBot="1">
      <c r="B60" s="40" t="s">
        <v>96</v>
      </c>
      <c r="C60" s="63">
        <f>C53/18750000*1000000</f>
        <v>181.61557333333332</v>
      </c>
      <c r="D60" s="63">
        <f>D53/18750000*1000000</f>
        <v>298.12714420652924</v>
      </c>
    </row>
    <row r="61" spans="2:4">
      <c r="B61" s="4" t="s">
        <v>171</v>
      </c>
    </row>
    <row r="62" spans="2:4" ht="9" customHeight="1">
      <c r="B62" s="57"/>
      <c r="C62" s="34"/>
      <c r="D62" s="76"/>
    </row>
    <row r="63" spans="2:4" ht="15.75" customHeight="1">
      <c r="B63" s="4" t="s">
        <v>152</v>
      </c>
      <c r="C63" s="4"/>
      <c r="D63" s="3"/>
    </row>
    <row r="64" spans="2:4" ht="9.75" customHeight="1">
      <c r="B64" s="4" t="s">
        <v>80</v>
      </c>
      <c r="C64" s="4"/>
      <c r="D64" s="4"/>
    </row>
    <row r="65" spans="2:4">
      <c r="B65" s="4" t="s">
        <v>157</v>
      </c>
      <c r="C65" s="4"/>
      <c r="D65" s="4"/>
    </row>
    <row r="66" spans="2:4" ht="12" customHeight="1">
      <c r="B66" s="4" t="s">
        <v>81</v>
      </c>
      <c r="C66" s="6"/>
      <c r="D66" s="4"/>
    </row>
    <row r="67" spans="2:4" ht="11.25" customHeight="1">
      <c r="C67" s="4"/>
      <c r="D67" s="4"/>
    </row>
    <row r="68" spans="2:4">
      <c r="B68" s="4"/>
      <c r="C68" s="4"/>
      <c r="D68" s="4"/>
    </row>
  </sheetData>
  <mergeCells count="7">
    <mergeCell ref="B2:D2"/>
    <mergeCell ref="B3:D3"/>
    <mergeCell ref="B44:D44"/>
    <mergeCell ref="B8:B9"/>
    <mergeCell ref="B4:D4"/>
    <mergeCell ref="B5:D5"/>
    <mergeCell ref="B6:D6"/>
  </mergeCells>
  <pageMargins left="0.70866141732283472" right="0.70866141732283472" top="0.35433070866141736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2"/>
  <sheetViews>
    <sheetView tabSelected="1" topLeftCell="B1" workbookViewId="0">
      <selection activeCell="B58" sqref="B58"/>
    </sheetView>
  </sheetViews>
  <sheetFormatPr defaultRowHeight="15"/>
  <cols>
    <col min="1" max="1" width="2.42578125" style="50" customWidth="1"/>
    <col min="2" max="2" width="64.140625" style="50" customWidth="1"/>
    <col min="3" max="3" width="14.85546875" style="50" customWidth="1"/>
    <col min="4" max="4" width="15.85546875" style="68" customWidth="1"/>
    <col min="5" max="16384" width="9.140625" style="50"/>
  </cols>
  <sheetData>
    <row r="1" spans="2:4">
      <c r="B1" s="132" t="s">
        <v>77</v>
      </c>
      <c r="C1" s="132"/>
      <c r="D1" s="132"/>
    </row>
    <row r="2" spans="2:4">
      <c r="B2" s="132" t="s">
        <v>174</v>
      </c>
      <c r="C2" s="132"/>
      <c r="D2" s="132"/>
    </row>
    <row r="3" spans="2:4">
      <c r="B3" s="132" t="s">
        <v>78</v>
      </c>
      <c r="C3" s="132"/>
      <c r="D3" s="132"/>
    </row>
    <row r="4" spans="2:4" ht="6.75" customHeight="1">
      <c r="B4" s="51"/>
      <c r="C4" s="51"/>
      <c r="D4" s="51"/>
    </row>
    <row r="5" spans="2:4">
      <c r="B5" s="130" t="s">
        <v>90</v>
      </c>
      <c r="C5" s="130"/>
      <c r="D5" s="130"/>
    </row>
    <row r="6" spans="2:4">
      <c r="B6" s="130" t="s">
        <v>89</v>
      </c>
      <c r="C6" s="130"/>
      <c r="D6" s="130"/>
    </row>
    <row r="7" spans="2:4">
      <c r="B7" s="130" t="s">
        <v>91</v>
      </c>
      <c r="C7" s="130"/>
      <c r="D7" s="130"/>
    </row>
    <row r="8" spans="2:4" ht="7.5" customHeight="1" thickBot="1">
      <c r="B8" s="48"/>
      <c r="C8" s="48"/>
      <c r="D8" s="48"/>
    </row>
    <row r="9" spans="2:4" ht="15" customHeight="1">
      <c r="B9" s="128"/>
      <c r="C9" s="60" t="s">
        <v>175</v>
      </c>
      <c r="D9" s="61">
        <v>43100</v>
      </c>
    </row>
    <row r="10" spans="2:4" ht="15.75" customHeight="1" thickBot="1">
      <c r="B10" s="133"/>
      <c r="C10" s="58" t="s">
        <v>151</v>
      </c>
      <c r="D10" s="59" t="s">
        <v>151</v>
      </c>
    </row>
    <row r="11" spans="2:4">
      <c r="B11" s="43" t="s">
        <v>30</v>
      </c>
      <c r="C11" s="62"/>
      <c r="D11" s="92"/>
    </row>
    <row r="12" spans="2:4">
      <c r="B12" s="12" t="s">
        <v>31</v>
      </c>
      <c r="C12" s="10">
        <v>104572</v>
      </c>
      <c r="D12" s="25">
        <v>131338</v>
      </c>
    </row>
    <row r="13" spans="2:4">
      <c r="B13" s="12" t="s">
        <v>32</v>
      </c>
      <c r="C13" s="10">
        <v>4909</v>
      </c>
      <c r="D13" s="25">
        <v>5222</v>
      </c>
    </row>
    <row r="14" spans="2:4" ht="25.5">
      <c r="B14" s="12" t="s">
        <v>33</v>
      </c>
      <c r="C14" s="10">
        <v>28685</v>
      </c>
      <c r="D14" s="25">
        <v>23544</v>
      </c>
    </row>
    <row r="15" spans="2:4">
      <c r="B15" s="12" t="s">
        <v>34</v>
      </c>
      <c r="C15" s="10">
        <v>36461</v>
      </c>
      <c r="D15" s="25">
        <v>62752</v>
      </c>
    </row>
    <row r="16" spans="2:4">
      <c r="B16" s="12" t="s">
        <v>35</v>
      </c>
      <c r="C16" s="10">
        <v>1795809</v>
      </c>
      <c r="D16" s="25">
        <v>1808797</v>
      </c>
    </row>
    <row r="17" spans="2:4">
      <c r="B17" s="12" t="s">
        <v>36</v>
      </c>
      <c r="C17" s="10">
        <v>92396</v>
      </c>
      <c r="D17" s="25">
        <v>88673</v>
      </c>
    </row>
    <row r="18" spans="2:4">
      <c r="B18" s="12" t="s">
        <v>156</v>
      </c>
      <c r="C18" s="91">
        <v>0</v>
      </c>
      <c r="D18" s="25">
        <v>31179</v>
      </c>
    </row>
    <row r="19" spans="2:4">
      <c r="B19" s="12" t="s">
        <v>92</v>
      </c>
      <c r="C19" s="10">
        <v>20003</v>
      </c>
      <c r="D19" s="25">
        <v>14741</v>
      </c>
    </row>
    <row r="20" spans="2:4">
      <c r="B20" s="12" t="s">
        <v>37</v>
      </c>
      <c r="C20" s="10">
        <v>42771</v>
      </c>
      <c r="D20" s="25">
        <v>45467</v>
      </c>
    </row>
    <row r="21" spans="2:4">
      <c r="B21" s="12" t="s">
        <v>112</v>
      </c>
      <c r="C21" s="10">
        <v>47624</v>
      </c>
      <c r="D21" s="25">
        <v>48187</v>
      </c>
    </row>
    <row r="22" spans="2:4">
      <c r="B22" s="12" t="s">
        <v>173</v>
      </c>
      <c r="C22" s="10">
        <v>19040</v>
      </c>
      <c r="D22" s="25">
        <v>18685</v>
      </c>
    </row>
    <row r="23" spans="2:4">
      <c r="B23" s="12" t="s">
        <v>38</v>
      </c>
      <c r="C23" s="10">
        <v>2230</v>
      </c>
      <c r="D23" s="25">
        <v>2759</v>
      </c>
    </row>
    <row r="24" spans="2:4">
      <c r="B24" s="12" t="s">
        <v>113</v>
      </c>
      <c r="C24" s="10">
        <v>17571</v>
      </c>
      <c r="D24" s="25">
        <v>18120</v>
      </c>
    </row>
    <row r="25" spans="2:4">
      <c r="B25" s="12" t="s">
        <v>114</v>
      </c>
      <c r="C25" s="10">
        <v>3304</v>
      </c>
      <c r="D25" s="25">
        <v>2892</v>
      </c>
    </row>
    <row r="26" spans="2:4">
      <c r="B26" s="12" t="s">
        <v>39</v>
      </c>
      <c r="C26" s="10">
        <v>1545</v>
      </c>
      <c r="D26" s="25">
        <v>644</v>
      </c>
    </row>
    <row r="27" spans="2:4" ht="15.75" thickBot="1">
      <c r="B27" s="40" t="s">
        <v>40</v>
      </c>
      <c r="C27" s="7">
        <f>SUM(C12:C26)</f>
        <v>2216920</v>
      </c>
      <c r="D27" s="65">
        <f>SUM(D12:D26)</f>
        <v>2303000</v>
      </c>
    </row>
    <row r="28" spans="2:4">
      <c r="B28" s="41" t="s">
        <v>41</v>
      </c>
      <c r="C28" s="13"/>
      <c r="D28" s="75"/>
    </row>
    <row r="29" spans="2:4">
      <c r="B29" s="12" t="s">
        <v>115</v>
      </c>
      <c r="C29" s="10">
        <v>26716</v>
      </c>
      <c r="D29" s="25">
        <v>30691</v>
      </c>
    </row>
    <row r="30" spans="2:4">
      <c r="B30" s="12" t="s">
        <v>116</v>
      </c>
      <c r="C30" s="10">
        <v>112535</v>
      </c>
      <c r="D30" s="25">
        <v>108278</v>
      </c>
    </row>
    <row r="31" spans="2:4" ht="25.5">
      <c r="B31" s="12" t="s">
        <v>42</v>
      </c>
      <c r="C31" s="10">
        <v>15326</v>
      </c>
      <c r="D31" s="25">
        <v>14041</v>
      </c>
    </row>
    <row r="32" spans="2:4">
      <c r="B32" s="12" t="s">
        <v>43</v>
      </c>
      <c r="C32" s="10">
        <v>1606847</v>
      </c>
      <c r="D32" s="25">
        <v>1678919</v>
      </c>
    </row>
    <row r="33" spans="2:4">
      <c r="B33" s="12" t="s">
        <v>117</v>
      </c>
      <c r="C33" s="10">
        <v>19448</v>
      </c>
      <c r="D33" s="25">
        <v>25240</v>
      </c>
    </row>
    <row r="34" spans="2:4">
      <c r="B34" s="12" t="s">
        <v>118</v>
      </c>
      <c r="C34" s="10">
        <v>94627</v>
      </c>
      <c r="D34" s="25">
        <v>97538</v>
      </c>
    </row>
    <row r="35" spans="2:4">
      <c r="B35" s="12" t="s">
        <v>146</v>
      </c>
      <c r="C35" s="10">
        <v>114243</v>
      </c>
      <c r="D35" s="25">
        <v>83636</v>
      </c>
    </row>
    <row r="36" spans="2:4">
      <c r="B36" s="12" t="s">
        <v>44</v>
      </c>
      <c r="C36" s="10">
        <v>4845</v>
      </c>
      <c r="D36" s="25">
        <v>5495</v>
      </c>
    </row>
    <row r="37" spans="2:4">
      <c r="B37" s="12" t="s">
        <v>119</v>
      </c>
      <c r="C37" s="10">
        <v>12056</v>
      </c>
      <c r="D37" s="25">
        <v>16935</v>
      </c>
    </row>
    <row r="38" spans="2:4">
      <c r="B38" s="12" t="s">
        <v>93</v>
      </c>
      <c r="C38" s="10">
        <v>11533</v>
      </c>
      <c r="D38" s="25">
        <v>7567</v>
      </c>
    </row>
    <row r="39" spans="2:4">
      <c r="B39" s="12" t="s">
        <v>120</v>
      </c>
      <c r="C39" s="10">
        <v>131</v>
      </c>
      <c r="D39" s="21"/>
    </row>
    <row r="40" spans="2:4" ht="15.75" thickBot="1">
      <c r="B40" s="66" t="s">
        <v>45</v>
      </c>
      <c r="C40" s="19">
        <f>SUM(C29:C39)</f>
        <v>2018307</v>
      </c>
      <c r="D40" s="26">
        <f>SUM(D29:D39)</f>
        <v>2068340</v>
      </c>
    </row>
    <row r="41" spans="2:4">
      <c r="B41" s="43" t="s">
        <v>46</v>
      </c>
      <c r="C41" s="18"/>
      <c r="D41" s="64"/>
    </row>
    <row r="42" spans="2:4">
      <c r="B42" s="12" t="s">
        <v>47</v>
      </c>
      <c r="C42" s="10">
        <v>18750</v>
      </c>
      <c r="D42" s="21">
        <v>18750</v>
      </c>
    </row>
    <row r="43" spans="2:4">
      <c r="B43" s="12" t="s">
        <v>94</v>
      </c>
      <c r="C43" s="10">
        <v>164</v>
      </c>
      <c r="D43" s="21">
        <v>164</v>
      </c>
    </row>
    <row r="44" spans="2:4" ht="16.5" customHeight="1">
      <c r="B44" s="12" t="s">
        <v>95</v>
      </c>
      <c r="C44" s="10">
        <v>-99</v>
      </c>
      <c r="D44" s="21">
        <v>-234.125</v>
      </c>
    </row>
    <row r="45" spans="2:4" ht="25.5">
      <c r="B45" s="12" t="s">
        <v>166</v>
      </c>
      <c r="C45" s="10">
        <v>54</v>
      </c>
      <c r="D45" s="21">
        <v>0</v>
      </c>
    </row>
    <row r="46" spans="2:4">
      <c r="B46" s="12" t="s">
        <v>147</v>
      </c>
      <c r="C46" s="10">
        <v>752</v>
      </c>
      <c r="D46" s="21">
        <v>1394</v>
      </c>
    </row>
    <row r="47" spans="2:4">
      <c r="B47" s="12" t="s">
        <v>121</v>
      </c>
      <c r="C47" s="10">
        <v>88.602999999999994</v>
      </c>
      <c r="D47" s="21">
        <v>7549.357</v>
      </c>
    </row>
    <row r="48" spans="2:4">
      <c r="B48" s="12" t="s">
        <v>122</v>
      </c>
      <c r="C48" s="91">
        <v>0</v>
      </c>
      <c r="D48" s="21">
        <v>10340.332</v>
      </c>
    </row>
    <row r="49" spans="2:4">
      <c r="B49" s="12" t="s">
        <v>49</v>
      </c>
      <c r="C49" s="11">
        <v>110079</v>
      </c>
      <c r="D49" s="21">
        <v>113639</v>
      </c>
    </row>
    <row r="50" spans="2:4" ht="15.75" thickBot="1">
      <c r="B50" s="40" t="s">
        <v>50</v>
      </c>
      <c r="C50" s="7">
        <f>SUM(C42:C49)</f>
        <v>129788.603</v>
      </c>
      <c r="D50" s="7">
        <f>SUM(D42:D49)</f>
        <v>151602.56400000001</v>
      </c>
    </row>
    <row r="51" spans="2:4">
      <c r="B51" s="71" t="s">
        <v>51</v>
      </c>
      <c r="C51" s="13">
        <v>68824</v>
      </c>
      <c r="D51" s="93">
        <v>83057</v>
      </c>
    </row>
    <row r="52" spans="2:4">
      <c r="B52" s="38" t="s">
        <v>52</v>
      </c>
      <c r="C52" s="8">
        <f>SUM(C50:C51)</f>
        <v>198612.603</v>
      </c>
      <c r="D52" s="8">
        <f>SUM(D50:D51)</f>
        <v>234659.56400000001</v>
      </c>
    </row>
    <row r="53" spans="2:4" ht="15.75" thickBot="1">
      <c r="B53" s="40" t="s">
        <v>53</v>
      </c>
      <c r="C53" s="7">
        <f>C52+C40</f>
        <v>2216919.6030000001</v>
      </c>
      <c r="D53" s="65">
        <f>D40+D52</f>
        <v>2302999.5640000002</v>
      </c>
    </row>
    <row r="54" spans="2:4" ht="16.5" customHeight="1">
      <c r="B54" s="4" t="s">
        <v>171</v>
      </c>
      <c r="C54" s="4"/>
      <c r="D54" s="4"/>
    </row>
    <row r="55" spans="2:4" s="68" customFormat="1" ht="15.75" customHeight="1">
      <c r="B55" s="131" t="s">
        <v>184</v>
      </c>
      <c r="C55" s="131"/>
      <c r="D55" s="131"/>
    </row>
    <row r="56" spans="2:4" s="68" customFormat="1" ht="17.25" customHeight="1">
      <c r="B56" s="131" t="s">
        <v>185</v>
      </c>
      <c r="C56" s="131"/>
      <c r="D56" s="131"/>
    </row>
    <row r="57" spans="2:4" ht="13.5" customHeight="1">
      <c r="D57" s="67"/>
    </row>
    <row r="58" spans="2:4" ht="28.5" customHeight="1">
      <c r="B58" s="4" t="s">
        <v>152</v>
      </c>
      <c r="C58" s="4"/>
      <c r="D58" s="3"/>
    </row>
    <row r="59" spans="2:4">
      <c r="B59" s="4" t="s">
        <v>80</v>
      </c>
      <c r="C59" s="4"/>
      <c r="D59" s="4"/>
    </row>
    <row r="60" spans="2:4" ht="23.25" customHeight="1">
      <c r="B60" s="4" t="s">
        <v>157</v>
      </c>
      <c r="C60" s="4"/>
      <c r="D60" s="4"/>
    </row>
    <row r="61" spans="2:4">
      <c r="B61" s="4" t="s">
        <v>81</v>
      </c>
      <c r="C61" s="6"/>
      <c r="D61" s="4"/>
    </row>
    <row r="62" spans="2:4">
      <c r="C62" s="4"/>
      <c r="D62" s="4"/>
    </row>
  </sheetData>
  <mergeCells count="9">
    <mergeCell ref="B55:D55"/>
    <mergeCell ref="B56:D56"/>
    <mergeCell ref="B1:D1"/>
    <mergeCell ref="B2:D2"/>
    <mergeCell ref="B9:B10"/>
    <mergeCell ref="B3:D3"/>
    <mergeCell ref="B5:D5"/>
    <mergeCell ref="B6:D6"/>
    <mergeCell ref="B7:D7"/>
  </mergeCells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1"/>
  <sheetViews>
    <sheetView topLeftCell="A55" workbookViewId="0">
      <selection activeCell="C64" sqref="C64"/>
    </sheetView>
  </sheetViews>
  <sheetFormatPr defaultRowHeight="15"/>
  <cols>
    <col min="1" max="1" width="6.28515625" style="50" customWidth="1"/>
    <col min="2" max="2" width="48.140625" style="50" customWidth="1"/>
    <col min="3" max="4" width="19.7109375" style="50" customWidth="1"/>
    <col min="5" max="16384" width="9.140625" style="50"/>
  </cols>
  <sheetData>
    <row r="2" spans="2:4" ht="15.75">
      <c r="B2" s="145" t="s">
        <v>83</v>
      </c>
      <c r="C2" s="145"/>
      <c r="D2" s="145"/>
    </row>
    <row r="3" spans="2:4">
      <c r="B3" s="146" t="s">
        <v>174</v>
      </c>
      <c r="C3" s="146"/>
      <c r="D3" s="146"/>
    </row>
    <row r="4" spans="2:4">
      <c r="B4" s="146" t="s">
        <v>84</v>
      </c>
      <c r="C4" s="146"/>
      <c r="D4" s="146"/>
    </row>
    <row r="5" spans="2:4">
      <c r="B5" s="130" t="s">
        <v>90</v>
      </c>
      <c r="C5" s="130"/>
      <c r="D5" s="130"/>
    </row>
    <row r="6" spans="2:4">
      <c r="B6" s="130" t="s">
        <v>79</v>
      </c>
      <c r="C6" s="130"/>
      <c r="D6" s="130"/>
    </row>
    <row r="7" spans="2:4">
      <c r="B7" s="130" t="s">
        <v>89</v>
      </c>
      <c r="C7" s="130"/>
      <c r="D7" s="130"/>
    </row>
    <row r="8" spans="2:4">
      <c r="B8" s="130" t="s">
        <v>91</v>
      </c>
      <c r="C8" s="130"/>
      <c r="D8" s="130"/>
    </row>
    <row r="9" spans="2:4" ht="30" customHeight="1" thickBot="1"/>
    <row r="10" spans="2:4" ht="25.5">
      <c r="B10" s="134"/>
      <c r="C10" s="60" t="s">
        <v>177</v>
      </c>
      <c r="D10" s="94" t="s">
        <v>178</v>
      </c>
    </row>
    <row r="11" spans="2:4" ht="17.25" customHeight="1">
      <c r="B11" s="135"/>
      <c r="C11" s="58" t="s">
        <v>151</v>
      </c>
      <c r="D11" s="59" t="s">
        <v>151</v>
      </c>
    </row>
    <row r="12" spans="2:4" ht="26.25" customHeight="1" thickBot="1">
      <c r="B12" s="136" t="s">
        <v>54</v>
      </c>
      <c r="C12" s="137"/>
      <c r="D12" s="138"/>
    </row>
    <row r="13" spans="2:4" ht="18.75" customHeight="1">
      <c r="B13" s="89" t="s">
        <v>0</v>
      </c>
      <c r="C13" s="18">
        <v>64862</v>
      </c>
      <c r="D13" s="37">
        <v>72408</v>
      </c>
    </row>
    <row r="14" spans="2:4" ht="18.75" customHeight="1">
      <c r="B14" s="12" t="s">
        <v>1</v>
      </c>
      <c r="C14" s="10">
        <v>-57246.883999999998</v>
      </c>
      <c r="D14" s="20">
        <v>-62210</v>
      </c>
    </row>
    <row r="15" spans="2:4" ht="18.75" customHeight="1">
      <c r="B15" s="12" t="s">
        <v>100</v>
      </c>
      <c r="C15" s="10">
        <v>6199.1120000000001</v>
      </c>
      <c r="D15" s="20">
        <v>7691</v>
      </c>
    </row>
    <row r="16" spans="2:4" ht="18.75" customHeight="1">
      <c r="B16" s="12" t="s">
        <v>101</v>
      </c>
      <c r="C16" s="10">
        <v>-1941.1120000000001</v>
      </c>
      <c r="D16" s="20">
        <v>-1628</v>
      </c>
    </row>
    <row r="17" spans="2:4" ht="18.75" customHeight="1">
      <c r="B17" s="12" t="s">
        <v>123</v>
      </c>
      <c r="C17" s="10">
        <v>2688</v>
      </c>
      <c r="D17" s="20">
        <v>1708</v>
      </c>
    </row>
    <row r="18" spans="2:4">
      <c r="B18" s="12" t="s">
        <v>124</v>
      </c>
      <c r="C18" s="10">
        <v>-311</v>
      </c>
      <c r="D18" s="20">
        <v>-250</v>
      </c>
    </row>
    <row r="19" spans="2:4" ht="18.75" customHeight="1">
      <c r="B19" s="12" t="s">
        <v>125</v>
      </c>
      <c r="C19" s="10">
        <v>-592</v>
      </c>
      <c r="D19" s="20">
        <v>-936</v>
      </c>
    </row>
    <row r="20" spans="2:4" ht="63.75" customHeight="1">
      <c r="B20" s="12" t="s">
        <v>126</v>
      </c>
      <c r="C20" s="10">
        <v>308</v>
      </c>
      <c r="D20" s="20">
        <v>703</v>
      </c>
    </row>
    <row r="21" spans="2:4" ht="18.75" customHeight="1">
      <c r="B21" s="12" t="s">
        <v>127</v>
      </c>
      <c r="C21" s="10">
        <v>2534</v>
      </c>
      <c r="D21" s="20">
        <v>2039</v>
      </c>
    </row>
    <row r="22" spans="2:4" ht="18.75" customHeight="1">
      <c r="B22" s="12" t="s">
        <v>128</v>
      </c>
      <c r="C22" s="10">
        <v>55</v>
      </c>
      <c r="D22" s="20">
        <v>3</v>
      </c>
    </row>
    <row r="23" spans="2:4" ht="18.75" customHeight="1">
      <c r="B23" s="12" t="s">
        <v>129</v>
      </c>
      <c r="C23" s="10">
        <v>2814.3789999999999</v>
      </c>
      <c r="D23" s="20">
        <v>2140</v>
      </c>
    </row>
    <row r="24" spans="2:4" ht="33" customHeight="1">
      <c r="B24" s="12" t="s">
        <v>130</v>
      </c>
      <c r="C24" s="10">
        <v>-29933.454000000002</v>
      </c>
      <c r="D24" s="20">
        <v>-22102</v>
      </c>
    </row>
    <row r="25" spans="2:4" ht="18.75" customHeight="1">
      <c r="B25" s="38" t="s">
        <v>55</v>
      </c>
      <c r="C25" s="8"/>
      <c r="D25" s="14"/>
    </row>
    <row r="26" spans="2:4" ht="33" customHeight="1">
      <c r="B26" s="12" t="s">
        <v>32</v>
      </c>
      <c r="C26" s="10">
        <v>226.00000000000091</v>
      </c>
      <c r="D26" s="20">
        <v>4403</v>
      </c>
    </row>
    <row r="27" spans="2:4" ht="18.75" customHeight="1">
      <c r="B27" s="12" t="s">
        <v>37</v>
      </c>
      <c r="C27" s="10">
        <v>297</v>
      </c>
      <c r="D27" s="20">
        <v>533</v>
      </c>
    </row>
    <row r="28" spans="2:4" ht="48" customHeight="1">
      <c r="B28" s="12" t="s">
        <v>33</v>
      </c>
      <c r="C28" s="10">
        <v>-4341</v>
      </c>
      <c r="D28" s="20">
        <v>41466</v>
      </c>
    </row>
    <row r="29" spans="2:4" ht="18.75" customHeight="1">
      <c r="B29" s="12" t="s">
        <v>56</v>
      </c>
      <c r="C29" s="10">
        <v>-8358</v>
      </c>
      <c r="D29" s="20">
        <v>-50983</v>
      </c>
    </row>
    <row r="30" spans="2:4" ht="18.75" customHeight="1">
      <c r="B30" s="12" t="s">
        <v>131</v>
      </c>
      <c r="C30" s="10">
        <v>7765.9189999999999</v>
      </c>
      <c r="D30" s="20">
        <v>-1758</v>
      </c>
    </row>
    <row r="31" spans="2:4" ht="18.75" customHeight="1">
      <c r="B31" s="38" t="s">
        <v>57</v>
      </c>
      <c r="C31" s="8"/>
      <c r="D31" s="14"/>
    </row>
    <row r="32" spans="2:4" ht="18.75" customHeight="1">
      <c r="B32" s="12" t="s">
        <v>132</v>
      </c>
      <c r="C32" s="10">
        <v>-4043</v>
      </c>
      <c r="D32" s="20">
        <v>-3489</v>
      </c>
    </row>
    <row r="33" spans="2:4" ht="18.75" customHeight="1">
      <c r="B33" s="12" t="s">
        <v>116</v>
      </c>
      <c r="C33" s="10">
        <v>-2954</v>
      </c>
      <c r="D33" s="20">
        <v>-6028</v>
      </c>
    </row>
    <row r="34" spans="2:4" ht="18.75" customHeight="1">
      <c r="B34" s="12" t="s">
        <v>133</v>
      </c>
      <c r="C34" s="10">
        <v>-77161.156000000003</v>
      </c>
      <c r="D34" s="20">
        <v>19911</v>
      </c>
    </row>
    <row r="35" spans="2:4" ht="18.75" customHeight="1">
      <c r="B35" s="12" t="s">
        <v>58</v>
      </c>
      <c r="C35" s="35">
        <v>32857</v>
      </c>
      <c r="D35" s="39">
        <v>81055</v>
      </c>
    </row>
    <row r="36" spans="2:4" ht="18.75" customHeight="1">
      <c r="B36" s="12" t="s">
        <v>134</v>
      </c>
      <c r="C36" s="10">
        <v>875</v>
      </c>
      <c r="D36" s="20">
        <v>-41</v>
      </c>
    </row>
    <row r="37" spans="2:4" ht="45" customHeight="1">
      <c r="B37" s="38" t="s">
        <v>135</v>
      </c>
      <c r="C37" s="8">
        <f>SUM(C13:C36)</f>
        <v>-65400.195999999996</v>
      </c>
      <c r="D37" s="14">
        <f>SUM(D13:D36)</f>
        <v>84635</v>
      </c>
    </row>
    <row r="38" spans="2:4" ht="18.75" customHeight="1">
      <c r="B38" s="12" t="s">
        <v>59</v>
      </c>
      <c r="C38" s="11">
        <v>-734</v>
      </c>
      <c r="D38" s="16">
        <v>-2417</v>
      </c>
    </row>
    <row r="39" spans="2:4" ht="38.25" customHeight="1" thickBot="1">
      <c r="B39" s="40" t="s">
        <v>136</v>
      </c>
      <c r="C39" s="7">
        <f>SUM(C37:C38)</f>
        <v>-66134.195999999996</v>
      </c>
      <c r="D39" s="24">
        <f>SUM(D37:D38)</f>
        <v>82218</v>
      </c>
    </row>
    <row r="40" spans="2:4">
      <c r="B40" s="41"/>
      <c r="C40" s="13"/>
      <c r="D40" s="95"/>
    </row>
    <row r="41" spans="2:4" ht="27.75" customHeight="1">
      <c r="B41" s="139" t="s">
        <v>60</v>
      </c>
      <c r="C41" s="140"/>
      <c r="D41" s="141"/>
    </row>
    <row r="42" spans="2:4" ht="33" customHeight="1">
      <c r="B42" s="12" t="s">
        <v>137</v>
      </c>
      <c r="C42" s="10">
        <v>-6</v>
      </c>
      <c r="D42" s="20">
        <v>-793049</v>
      </c>
    </row>
    <row r="43" spans="2:4" ht="33" customHeight="1">
      <c r="B43" s="12" t="s">
        <v>138</v>
      </c>
      <c r="C43" s="10">
        <v>28356</v>
      </c>
      <c r="D43" s="20">
        <v>720053</v>
      </c>
    </row>
    <row r="44" spans="2:4" ht="33" customHeight="1">
      <c r="B44" s="12" t="s">
        <v>179</v>
      </c>
      <c r="C44" s="10">
        <v>-1189</v>
      </c>
      <c r="D44" s="20"/>
    </row>
    <row r="45" spans="2:4" ht="33" customHeight="1">
      <c r="B45" s="12" t="s">
        <v>139</v>
      </c>
      <c r="C45" s="10">
        <v>312</v>
      </c>
      <c r="D45" s="20">
        <v>4006</v>
      </c>
    </row>
    <row r="46" spans="2:4" ht="33" customHeight="1">
      <c r="B46" s="12" t="s">
        <v>160</v>
      </c>
      <c r="C46" s="35">
        <v>32</v>
      </c>
      <c r="D46" s="39"/>
    </row>
    <row r="47" spans="2:4" ht="33" customHeight="1">
      <c r="B47" s="12" t="s">
        <v>140</v>
      </c>
      <c r="C47" s="10">
        <v>-2111</v>
      </c>
      <c r="D47" s="20">
        <v>-1816</v>
      </c>
    </row>
    <row r="48" spans="2:4" ht="33" customHeight="1">
      <c r="B48" s="12" t="s">
        <v>141</v>
      </c>
      <c r="C48" s="10">
        <v>27</v>
      </c>
      <c r="D48" s="20">
        <v>530</v>
      </c>
    </row>
    <row r="49" spans="2:4" ht="25.5">
      <c r="B49" s="12" t="s">
        <v>161</v>
      </c>
      <c r="C49" s="10">
        <v>24540</v>
      </c>
      <c r="D49" s="20">
        <v>-15717</v>
      </c>
    </row>
    <row r="50" spans="2:4">
      <c r="B50" s="12" t="s">
        <v>172</v>
      </c>
      <c r="C50" s="35"/>
      <c r="D50" s="39">
        <v>22</v>
      </c>
    </row>
    <row r="51" spans="2:4" ht="33" customHeight="1" thickBot="1">
      <c r="B51" s="40" t="s">
        <v>61</v>
      </c>
      <c r="C51" s="7">
        <f>SUM(C42:C50)</f>
        <v>49961</v>
      </c>
      <c r="D51" s="24">
        <f>SUM(D42:D50)</f>
        <v>-85971</v>
      </c>
    </row>
    <row r="52" spans="2:4" ht="30" customHeight="1">
      <c r="B52" s="142" t="s">
        <v>62</v>
      </c>
      <c r="C52" s="143"/>
      <c r="D52" s="144"/>
    </row>
    <row r="53" spans="2:4" ht="18.75" customHeight="1">
      <c r="B53" s="12" t="s">
        <v>142</v>
      </c>
      <c r="C53" s="35">
        <v>-5452</v>
      </c>
      <c r="D53" s="39"/>
    </row>
    <row r="54" spans="2:4" ht="18.75" customHeight="1">
      <c r="B54" s="12" t="s">
        <v>143</v>
      </c>
      <c r="C54" s="35">
        <v>3998</v>
      </c>
      <c r="D54" s="39"/>
    </row>
    <row r="55" spans="2:4" ht="18.75" customHeight="1">
      <c r="B55" s="12" t="s">
        <v>144</v>
      </c>
      <c r="C55" s="35">
        <v>-10000</v>
      </c>
      <c r="D55" s="39">
        <v>-10440</v>
      </c>
    </row>
    <row r="56" spans="2:4" ht="18.75" customHeight="1">
      <c r="B56" s="12" t="s">
        <v>153</v>
      </c>
      <c r="C56" s="35"/>
      <c r="D56" s="39">
        <v>2100</v>
      </c>
    </row>
    <row r="57" spans="2:4" ht="29.25" customHeight="1">
      <c r="B57" s="12" t="s">
        <v>180</v>
      </c>
      <c r="C57" s="35">
        <v>12</v>
      </c>
      <c r="D57" s="39">
        <v>28</v>
      </c>
    </row>
    <row r="58" spans="2:4" ht="18.75" customHeight="1">
      <c r="B58" s="12" t="s">
        <v>99</v>
      </c>
      <c r="C58" s="35"/>
      <c r="D58" s="39">
        <v>-1</v>
      </c>
    </row>
    <row r="59" spans="2:4" ht="18.75" customHeight="1" thickBot="1">
      <c r="B59" s="90" t="s">
        <v>98</v>
      </c>
      <c r="C59" s="42">
        <v>-28</v>
      </c>
      <c r="D59" s="96">
        <v>-34</v>
      </c>
    </row>
    <row r="60" spans="2:4" ht="33" customHeight="1">
      <c r="B60" s="43" t="s">
        <v>63</v>
      </c>
      <c r="C60" s="44">
        <f>SUM(C53:C59)</f>
        <v>-11470</v>
      </c>
      <c r="D60" s="97">
        <f>SUM(D53:D59)</f>
        <v>-8347</v>
      </c>
    </row>
    <row r="61" spans="2:4" ht="33" customHeight="1">
      <c r="B61" s="38" t="s">
        <v>64</v>
      </c>
      <c r="C61" s="35">
        <f>C60+C51+C39</f>
        <v>-27643.195999999996</v>
      </c>
      <c r="D61" s="39">
        <f>D60+D51+D39</f>
        <v>-12100</v>
      </c>
    </row>
    <row r="62" spans="2:4" ht="33" customHeight="1">
      <c r="B62" s="12" t="s">
        <v>65</v>
      </c>
      <c r="C62" s="11">
        <v>877.19600000000003</v>
      </c>
      <c r="D62" s="39">
        <v>-1077</v>
      </c>
    </row>
    <row r="63" spans="2:4" ht="18.75" customHeight="1">
      <c r="B63" s="38" t="s">
        <v>66</v>
      </c>
      <c r="C63" s="98">
        <v>131338</v>
      </c>
      <c r="D63" s="45">
        <v>213797</v>
      </c>
    </row>
    <row r="64" spans="2:4" ht="18.75" customHeight="1" thickBot="1">
      <c r="B64" s="40" t="s">
        <v>85</v>
      </c>
      <c r="C64" s="46">
        <f>C63+C61+C62</f>
        <v>104572</v>
      </c>
      <c r="D64" s="47">
        <f>D63+D61+D62</f>
        <v>200620</v>
      </c>
    </row>
    <row r="65" spans="2:4">
      <c r="B65" s="4" t="s">
        <v>171</v>
      </c>
      <c r="C65" s="99"/>
    </row>
    <row r="66" spans="2:4" ht="46.5" customHeight="1">
      <c r="B66" s="4" t="s">
        <v>152</v>
      </c>
      <c r="C66" s="4"/>
      <c r="D66" s="3"/>
    </row>
    <row r="67" spans="2:4">
      <c r="B67" s="4" t="s">
        <v>80</v>
      </c>
      <c r="C67" s="4"/>
      <c r="D67" s="4"/>
    </row>
    <row r="68" spans="2:4" ht="27.75" customHeight="1">
      <c r="B68" s="4" t="s">
        <v>157</v>
      </c>
      <c r="C68" s="4"/>
      <c r="D68" s="4"/>
    </row>
    <row r="69" spans="2:4">
      <c r="B69" s="6"/>
      <c r="C69" s="6"/>
      <c r="D69" s="6"/>
    </row>
    <row r="70" spans="2:4">
      <c r="B70" s="4" t="s">
        <v>81</v>
      </c>
      <c r="C70" s="6"/>
      <c r="D70" s="6"/>
    </row>
    <row r="71" spans="2:4">
      <c r="C71" s="4"/>
      <c r="D71" s="4"/>
    </row>
  </sheetData>
  <mergeCells count="11">
    <mergeCell ref="B7:D7"/>
    <mergeCell ref="B2:D2"/>
    <mergeCell ref="B3:D3"/>
    <mergeCell ref="B4:D4"/>
    <mergeCell ref="B5:D5"/>
    <mergeCell ref="B6:D6"/>
    <mergeCell ref="B8:D8"/>
    <mergeCell ref="B10:B11"/>
    <mergeCell ref="B12:D12"/>
    <mergeCell ref="B41:D41"/>
    <mergeCell ref="B52:D52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opLeftCell="E13" zoomScale="75" zoomScaleNormal="75" workbookViewId="0">
      <selection activeCell="D16" sqref="D16"/>
    </sheetView>
  </sheetViews>
  <sheetFormatPr defaultRowHeight="15"/>
  <cols>
    <col min="1" max="1" width="1.5703125" style="9" customWidth="1"/>
    <col min="2" max="2" width="35.85546875" style="9" customWidth="1"/>
    <col min="3" max="3" width="12.5703125" style="9" customWidth="1"/>
    <col min="4" max="4" width="13.140625" style="9" customWidth="1"/>
    <col min="5" max="5" width="14.85546875" style="9" customWidth="1"/>
    <col min="6" max="6" width="20.7109375" style="9" customWidth="1"/>
    <col min="7" max="7" width="15.42578125" style="9" customWidth="1"/>
    <col min="8" max="8" width="14.28515625" style="9" customWidth="1"/>
    <col min="9" max="9" width="12.7109375" style="9" customWidth="1"/>
    <col min="10" max="10" width="13.28515625" style="9" customWidth="1"/>
    <col min="11" max="11" width="11.7109375" style="9" customWidth="1"/>
    <col min="12" max="13" width="12" style="9" customWidth="1"/>
    <col min="14" max="16384" width="9.140625" style="9"/>
  </cols>
  <sheetData>
    <row r="2" spans="2:13" ht="15.75">
      <c r="B2" s="147" t="s">
        <v>86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2:13">
      <c r="B3" s="148" t="s">
        <v>174</v>
      </c>
      <c r="C3" s="148"/>
      <c r="D3" s="148"/>
      <c r="E3" s="148"/>
      <c r="F3" s="148"/>
      <c r="G3" s="148"/>
      <c r="H3" s="148"/>
      <c r="I3" s="148"/>
      <c r="J3" s="148"/>
      <c r="K3" s="148"/>
    </row>
    <row r="4" spans="2:13">
      <c r="B4" s="124" t="s">
        <v>87</v>
      </c>
      <c r="C4" s="124"/>
      <c r="D4" s="124"/>
      <c r="E4" s="124"/>
      <c r="F4" s="124"/>
      <c r="G4" s="124"/>
      <c r="H4" s="124"/>
      <c r="I4" s="124"/>
      <c r="J4" s="124"/>
      <c r="K4" s="124"/>
    </row>
    <row r="5" spans="2:13">
      <c r="B5" s="130" t="s">
        <v>90</v>
      </c>
      <c r="C5" s="130"/>
      <c r="D5" s="130"/>
      <c r="E5" s="1"/>
      <c r="F5" s="1"/>
      <c r="G5" s="1"/>
      <c r="H5" s="1"/>
    </row>
    <row r="6" spans="2:13">
      <c r="B6" s="130" t="s">
        <v>89</v>
      </c>
      <c r="C6" s="130"/>
      <c r="D6" s="130"/>
      <c r="E6" s="1"/>
      <c r="F6" s="1"/>
      <c r="G6" s="1"/>
      <c r="H6" s="1"/>
    </row>
    <row r="7" spans="2:13">
      <c r="B7" s="130" t="s">
        <v>97</v>
      </c>
      <c r="C7" s="130"/>
      <c r="D7" s="130"/>
      <c r="E7" s="1"/>
      <c r="F7" s="1"/>
      <c r="G7" s="1"/>
      <c r="H7" s="1"/>
    </row>
    <row r="8" spans="2:13" ht="15.75" thickBot="1"/>
    <row r="9" spans="2:13" ht="114.75" customHeight="1">
      <c r="B9" s="100" t="s">
        <v>151</v>
      </c>
      <c r="C9" s="101" t="s">
        <v>47</v>
      </c>
      <c r="D9" s="101" t="s">
        <v>94</v>
      </c>
      <c r="E9" s="101" t="s">
        <v>88</v>
      </c>
      <c r="F9" s="101" t="s">
        <v>168</v>
      </c>
      <c r="G9" s="101" t="s">
        <v>149</v>
      </c>
      <c r="H9" s="101" t="s">
        <v>48</v>
      </c>
      <c r="I9" s="101" t="s">
        <v>122</v>
      </c>
      <c r="J9" s="101" t="s">
        <v>67</v>
      </c>
      <c r="K9" s="101" t="s">
        <v>68</v>
      </c>
      <c r="L9" s="101" t="s">
        <v>69</v>
      </c>
      <c r="M9" s="102" t="s">
        <v>52</v>
      </c>
    </row>
    <row r="10" spans="2:13" ht="31.5" customHeight="1">
      <c r="B10" s="103" t="s">
        <v>181</v>
      </c>
      <c r="C10" s="104">
        <v>18750</v>
      </c>
      <c r="D10" s="104">
        <v>164</v>
      </c>
      <c r="E10" s="104">
        <v>-234</v>
      </c>
      <c r="F10" s="104"/>
      <c r="G10" s="104">
        <v>1394</v>
      </c>
      <c r="H10" s="104">
        <v>7549</v>
      </c>
      <c r="I10" s="104">
        <v>10340</v>
      </c>
      <c r="J10" s="104">
        <v>113640</v>
      </c>
      <c r="K10" s="104">
        <f>SUM(C10:J10)</f>
        <v>151603</v>
      </c>
      <c r="L10" s="104">
        <v>83057</v>
      </c>
      <c r="M10" s="105">
        <f>SUM(K10:L10)</f>
        <v>234660</v>
      </c>
    </row>
    <row r="11" spans="2:13" ht="20.25" customHeight="1">
      <c r="B11" s="103" t="s">
        <v>169</v>
      </c>
      <c r="C11" s="104"/>
      <c r="D11" s="106"/>
      <c r="E11" s="106"/>
      <c r="F11" s="106">
        <v>54</v>
      </c>
      <c r="G11" s="106"/>
      <c r="H11" s="106">
        <v>-7450</v>
      </c>
      <c r="I11" s="106"/>
      <c r="J11" s="106">
        <v>-17316</v>
      </c>
      <c r="K11" s="106">
        <f>SUM(C11:J11)</f>
        <v>-24712</v>
      </c>
      <c r="L11" s="106">
        <v>-15035</v>
      </c>
      <c r="M11" s="107">
        <f>SUM(K11:L11)</f>
        <v>-39747</v>
      </c>
    </row>
    <row r="12" spans="2:13" ht="21.75" customHeight="1">
      <c r="B12" s="108" t="s">
        <v>70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2:13" ht="21" customHeight="1">
      <c r="B13" s="103" t="s">
        <v>71</v>
      </c>
      <c r="C13" s="109"/>
      <c r="D13" s="109"/>
      <c r="E13" s="109"/>
      <c r="F13" s="109"/>
      <c r="G13" s="109"/>
      <c r="H13" s="109"/>
      <c r="I13" s="109"/>
      <c r="J13" s="106">
        <v>3405</v>
      </c>
      <c r="K13" s="106">
        <f>J13</f>
        <v>3405</v>
      </c>
      <c r="L13" s="106">
        <v>1110</v>
      </c>
      <c r="M13" s="107">
        <f>SUM(K13:L13)</f>
        <v>4515</v>
      </c>
    </row>
    <row r="14" spans="2:13" ht="21.75" customHeight="1">
      <c r="B14" s="108" t="s">
        <v>22</v>
      </c>
      <c r="C14" s="104"/>
      <c r="D14" s="104"/>
      <c r="E14" s="104"/>
      <c r="F14" s="104"/>
      <c r="G14" s="104"/>
      <c r="H14" s="104"/>
      <c r="I14" s="104"/>
      <c r="J14" s="104"/>
      <c r="K14" s="106"/>
      <c r="L14" s="104"/>
      <c r="M14" s="107"/>
    </row>
    <row r="15" spans="2:13" ht="46.5" customHeight="1">
      <c r="B15" s="110" t="s">
        <v>72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7"/>
    </row>
    <row r="16" spans="2:13" ht="45" customHeight="1">
      <c r="B16" s="103" t="s">
        <v>73</v>
      </c>
      <c r="C16" s="109"/>
      <c r="D16" s="109"/>
      <c r="E16" s="106">
        <v>127</v>
      </c>
      <c r="F16" s="106"/>
      <c r="G16" s="106"/>
      <c r="H16" s="109"/>
      <c r="I16" s="109"/>
      <c r="J16" s="109"/>
      <c r="K16" s="106">
        <f>SUM(C16:J16)</f>
        <v>127</v>
      </c>
      <c r="L16" s="106">
        <v>77</v>
      </c>
      <c r="M16" s="107">
        <f>SUM(K16:L16)</f>
        <v>204</v>
      </c>
    </row>
    <row r="17" spans="2:13" ht="63.75">
      <c r="B17" s="103" t="s">
        <v>145</v>
      </c>
      <c r="C17" s="109"/>
      <c r="D17" s="109"/>
      <c r="E17" s="106">
        <v>8</v>
      </c>
      <c r="F17" s="106"/>
      <c r="G17" s="106"/>
      <c r="H17" s="109"/>
      <c r="I17" s="109"/>
      <c r="J17" s="109"/>
      <c r="K17" s="106">
        <f>SUM(C17:J17)</f>
        <v>8</v>
      </c>
      <c r="L17" s="106">
        <v>5</v>
      </c>
      <c r="M17" s="107">
        <f>SUM(K17:L17)</f>
        <v>13</v>
      </c>
    </row>
    <row r="18" spans="2:13" ht="45" customHeight="1">
      <c r="B18" s="103" t="s">
        <v>150</v>
      </c>
      <c r="C18" s="109"/>
      <c r="D18" s="109"/>
      <c r="E18" s="106"/>
      <c r="F18" s="106"/>
      <c r="G18" s="106">
        <v>-642</v>
      </c>
      <c r="H18" s="109"/>
      <c r="I18" s="109"/>
      <c r="J18" s="109"/>
      <c r="K18" s="106">
        <f>SUM(C18:J18)</f>
        <v>-642</v>
      </c>
      <c r="L18" s="106">
        <v>-390</v>
      </c>
      <c r="M18" s="107">
        <f>K18+L18</f>
        <v>-1032</v>
      </c>
    </row>
    <row r="19" spans="2:13" ht="51">
      <c r="B19" s="110" t="s">
        <v>26</v>
      </c>
      <c r="C19" s="111"/>
      <c r="D19" s="111"/>
      <c r="E19" s="112">
        <f>SUM(E16:E18)</f>
        <v>135</v>
      </c>
      <c r="F19" s="112"/>
      <c r="G19" s="112">
        <f>SUM(G16:G18)</f>
        <v>-642</v>
      </c>
      <c r="H19" s="112"/>
      <c r="I19" s="112"/>
      <c r="J19" s="111"/>
      <c r="K19" s="106">
        <f>SUM(C19:J19)</f>
        <v>-507</v>
      </c>
      <c r="L19" s="106">
        <f>SUM(L16:L18)</f>
        <v>-308</v>
      </c>
      <c r="M19" s="107">
        <f>SUM(M16:M18)</f>
        <v>-815</v>
      </c>
    </row>
    <row r="20" spans="2:13" ht="23.25" customHeight="1">
      <c r="B20" s="103" t="s">
        <v>162</v>
      </c>
      <c r="C20" s="109"/>
      <c r="D20" s="109"/>
      <c r="E20" s="106">
        <f>E19</f>
        <v>135</v>
      </c>
      <c r="F20" s="106"/>
      <c r="G20" s="106">
        <f t="shared" ref="G20:G21" si="0">G19</f>
        <v>-642</v>
      </c>
      <c r="H20" s="106"/>
      <c r="I20" s="106"/>
      <c r="J20" s="109"/>
      <c r="K20" s="106">
        <f t="shared" ref="K20:M20" si="1">K19</f>
        <v>-507</v>
      </c>
      <c r="L20" s="106">
        <f t="shared" si="1"/>
        <v>-308</v>
      </c>
      <c r="M20" s="107">
        <f t="shared" si="1"/>
        <v>-815</v>
      </c>
    </row>
    <row r="21" spans="2:13" ht="32.25" customHeight="1">
      <c r="B21" s="108" t="s">
        <v>74</v>
      </c>
      <c r="C21" s="113"/>
      <c r="D21" s="104"/>
      <c r="E21" s="104">
        <f>E20</f>
        <v>135</v>
      </c>
      <c r="F21" s="104"/>
      <c r="G21" s="104">
        <f t="shared" si="0"/>
        <v>-642</v>
      </c>
      <c r="H21" s="104"/>
      <c r="I21" s="104"/>
      <c r="J21" s="104">
        <f>SUM(J13:J20)</f>
        <v>3405</v>
      </c>
      <c r="K21" s="104">
        <f>K20+K13:L13</f>
        <v>2898</v>
      </c>
      <c r="L21" s="104">
        <f>L20+L13:M13</f>
        <v>802</v>
      </c>
      <c r="M21" s="105">
        <f>M20+M13:N13</f>
        <v>3700</v>
      </c>
    </row>
    <row r="22" spans="2:13" ht="20.25" customHeight="1">
      <c r="B22" s="108" t="s">
        <v>75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2:13" ht="20.25" customHeight="1">
      <c r="B23" s="103" t="s">
        <v>163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</row>
    <row r="24" spans="2:13" ht="24" customHeight="1">
      <c r="B24" s="103" t="s">
        <v>99</v>
      </c>
      <c r="C24" s="109"/>
      <c r="D24" s="109"/>
      <c r="E24" s="109"/>
      <c r="F24" s="109"/>
      <c r="G24" s="109"/>
      <c r="H24" s="109"/>
      <c r="I24" s="109"/>
      <c r="J24" s="109"/>
      <c r="K24" s="106"/>
      <c r="L24" s="109"/>
      <c r="M24" s="107"/>
    </row>
    <row r="25" spans="2:13" ht="29.25" customHeight="1">
      <c r="B25" s="103" t="s">
        <v>164</v>
      </c>
      <c r="C25" s="109"/>
      <c r="D25" s="109"/>
      <c r="E25" s="109"/>
      <c r="F25" s="109"/>
      <c r="G25" s="109"/>
      <c r="H25" s="109"/>
      <c r="I25" s="109"/>
      <c r="J25" s="109"/>
      <c r="K25" s="106"/>
      <c r="L25" s="109"/>
      <c r="M25" s="107"/>
    </row>
    <row r="26" spans="2:13" ht="21" customHeight="1">
      <c r="B26" s="103" t="s">
        <v>165</v>
      </c>
      <c r="C26" s="109"/>
      <c r="D26" s="109"/>
      <c r="E26" s="109"/>
      <c r="F26" s="109"/>
      <c r="G26" s="109"/>
      <c r="H26" s="109"/>
      <c r="I26" s="109"/>
      <c r="J26" s="109"/>
      <c r="K26" s="106"/>
      <c r="L26" s="109"/>
      <c r="M26" s="107"/>
    </row>
    <row r="27" spans="2:13" ht="34.5" customHeight="1">
      <c r="B27" s="108" t="s">
        <v>76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4"/>
    </row>
    <row r="28" spans="2:13" ht="21" customHeight="1">
      <c r="B28" s="103" t="s">
        <v>170</v>
      </c>
      <c r="C28" s="113"/>
      <c r="D28" s="113"/>
      <c r="E28" s="113"/>
      <c r="F28" s="113"/>
      <c r="G28" s="113"/>
      <c r="H28" s="113"/>
      <c r="I28" s="113">
        <v>-10340</v>
      </c>
      <c r="J28" s="113">
        <v>10340</v>
      </c>
      <c r="K28" s="113"/>
      <c r="L28" s="113"/>
      <c r="M28" s="114"/>
    </row>
    <row r="29" spans="2:13" ht="18" customHeight="1">
      <c r="B29" s="103" t="s">
        <v>155</v>
      </c>
      <c r="C29" s="113"/>
      <c r="D29" s="113"/>
      <c r="E29" s="113"/>
      <c r="F29" s="113"/>
      <c r="G29" s="113"/>
      <c r="H29" s="113">
        <v>-10</v>
      </c>
      <c r="I29" s="113"/>
      <c r="J29" s="113">
        <v>10</v>
      </c>
      <c r="K29" s="113"/>
      <c r="L29" s="113"/>
      <c r="M29" s="114"/>
    </row>
    <row r="30" spans="2:13" ht="31.5" customHeight="1" thickBot="1">
      <c r="B30" s="115" t="s">
        <v>182</v>
      </c>
      <c r="C30" s="116">
        <f>C10+C21</f>
        <v>18750</v>
      </c>
      <c r="D30" s="116">
        <f>D10+D21+D29+D27</f>
        <v>164</v>
      </c>
      <c r="E30" s="116">
        <f>E10+E21+E29+E27</f>
        <v>-99</v>
      </c>
      <c r="F30" s="116">
        <f>F10+F21+F29+F27+F11</f>
        <v>54</v>
      </c>
      <c r="G30" s="116">
        <f>G10+G21+G29+G27+G11</f>
        <v>752</v>
      </c>
      <c r="H30" s="116">
        <f>H10+H21+H29+H27+H11</f>
        <v>89</v>
      </c>
      <c r="I30" s="116">
        <f>I10+I21+I29+I27+I11+I28</f>
        <v>0</v>
      </c>
      <c r="J30" s="116">
        <f>J10+J21+J29+J27+J11+J28</f>
        <v>110079</v>
      </c>
      <c r="K30" s="116">
        <f>K10+K21+K29+K27+K11+K28</f>
        <v>129789</v>
      </c>
      <c r="L30" s="116">
        <f>L10+L21+L29+L27+L11+L28</f>
        <v>68824</v>
      </c>
      <c r="M30" s="117">
        <f>M10+M21+M29+M27+M11+M28</f>
        <v>198613</v>
      </c>
    </row>
    <row r="31" spans="2:13" s="120" customFormat="1">
      <c r="B31" s="118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</row>
    <row r="32" spans="2:13" s="120" customFormat="1" ht="12.75" customHeight="1" thickBot="1"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</row>
    <row r="33" spans="2:13" ht="119.25" customHeight="1">
      <c r="B33" s="100" t="s">
        <v>151</v>
      </c>
      <c r="C33" s="101" t="s">
        <v>47</v>
      </c>
      <c r="D33" s="101" t="s">
        <v>94</v>
      </c>
      <c r="E33" s="101" t="s">
        <v>88</v>
      </c>
      <c r="F33" s="101" t="s">
        <v>168</v>
      </c>
      <c r="G33" s="101" t="s">
        <v>149</v>
      </c>
      <c r="H33" s="101" t="s">
        <v>48</v>
      </c>
      <c r="I33" s="101" t="s">
        <v>122</v>
      </c>
      <c r="J33" s="101" t="s">
        <v>67</v>
      </c>
      <c r="K33" s="101" t="s">
        <v>68</v>
      </c>
      <c r="L33" s="101" t="s">
        <v>69</v>
      </c>
      <c r="M33" s="102" t="s">
        <v>52</v>
      </c>
    </row>
    <row r="34" spans="2:13" ht="29.25" customHeight="1">
      <c r="B34" s="103" t="s">
        <v>154</v>
      </c>
      <c r="C34" s="104">
        <v>18750</v>
      </c>
      <c r="D34" s="104">
        <v>2002</v>
      </c>
      <c r="E34" s="104">
        <v>-227</v>
      </c>
      <c r="F34" s="104"/>
      <c r="G34" s="104">
        <v>787</v>
      </c>
      <c r="H34" s="104">
        <v>7747</v>
      </c>
      <c r="I34" s="104">
        <v>10525</v>
      </c>
      <c r="J34" s="104">
        <v>80600</v>
      </c>
      <c r="K34" s="104">
        <v>120184</v>
      </c>
      <c r="L34" s="104">
        <v>60910</v>
      </c>
      <c r="M34" s="105">
        <f>SUM(K34:L34)</f>
        <v>181094</v>
      </c>
    </row>
    <row r="35" spans="2:13" ht="20.25" customHeight="1">
      <c r="B35" s="108" t="s">
        <v>70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</row>
    <row r="36" spans="2:13" ht="18" customHeight="1">
      <c r="B36" s="103" t="s">
        <v>71</v>
      </c>
      <c r="C36" s="109"/>
      <c r="D36" s="109"/>
      <c r="E36" s="109"/>
      <c r="F36" s="109"/>
      <c r="G36" s="109"/>
      <c r="H36" s="109"/>
      <c r="I36" s="109"/>
      <c r="J36" s="106">
        <v>5529</v>
      </c>
      <c r="K36" s="106">
        <f>J36</f>
        <v>5529</v>
      </c>
      <c r="L36" s="106">
        <v>3465</v>
      </c>
      <c r="M36" s="107">
        <f>SUM(K36:L36)</f>
        <v>8994</v>
      </c>
    </row>
    <row r="37" spans="2:13" ht="20.25" customHeight="1">
      <c r="B37" s="108" t="s">
        <v>22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</row>
    <row r="38" spans="2:13" ht="43.5" customHeight="1">
      <c r="B38" s="110" t="s">
        <v>72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7"/>
    </row>
    <row r="39" spans="2:13" ht="43.5" customHeight="1">
      <c r="B39" s="103" t="s">
        <v>73</v>
      </c>
      <c r="C39" s="109"/>
      <c r="D39" s="109"/>
      <c r="E39" s="106">
        <v>221</v>
      </c>
      <c r="F39" s="106"/>
      <c r="G39" s="106"/>
      <c r="H39" s="109"/>
      <c r="I39" s="109"/>
      <c r="J39" s="109"/>
      <c r="K39" s="106">
        <f>SUM(C39:J39)</f>
        <v>221</v>
      </c>
      <c r="L39" s="106">
        <v>134</v>
      </c>
      <c r="M39" s="107">
        <f>SUM(K39:L39)</f>
        <v>355</v>
      </c>
    </row>
    <row r="40" spans="2:13" ht="63.75">
      <c r="B40" s="103" t="s">
        <v>145</v>
      </c>
      <c r="C40" s="109"/>
      <c r="D40" s="109"/>
      <c r="E40" s="106">
        <v>25</v>
      </c>
      <c r="F40" s="106"/>
      <c r="G40" s="106"/>
      <c r="H40" s="109"/>
      <c r="I40" s="109"/>
      <c r="J40" s="109"/>
      <c r="K40" s="106">
        <f>SUM(C40:J40)</f>
        <v>25</v>
      </c>
      <c r="L40" s="106">
        <v>15</v>
      </c>
      <c r="M40" s="107">
        <f>SUM(K40:L40)</f>
        <v>40</v>
      </c>
    </row>
    <row r="41" spans="2:13" ht="44.25" customHeight="1">
      <c r="B41" s="103" t="s">
        <v>150</v>
      </c>
      <c r="C41" s="109"/>
      <c r="D41" s="109"/>
      <c r="E41" s="106"/>
      <c r="F41" s="106"/>
      <c r="G41" s="106">
        <v>58</v>
      </c>
      <c r="H41" s="109"/>
      <c r="I41" s="109"/>
      <c r="J41" s="109"/>
      <c r="K41" s="106">
        <f>SUM(C41:J41)</f>
        <v>58</v>
      </c>
      <c r="L41" s="106">
        <v>33</v>
      </c>
      <c r="M41" s="107">
        <f>K41+L41</f>
        <v>91</v>
      </c>
    </row>
    <row r="42" spans="2:13" ht="51">
      <c r="B42" s="110" t="s">
        <v>26</v>
      </c>
      <c r="C42" s="111"/>
      <c r="D42" s="111"/>
      <c r="E42" s="112">
        <f>SUM(E39:E40)</f>
        <v>246</v>
      </c>
      <c r="F42" s="112"/>
      <c r="G42" s="112">
        <f>SUM(G39:G41)</f>
        <v>58</v>
      </c>
      <c r="H42" s="111"/>
      <c r="I42" s="111"/>
      <c r="J42" s="111"/>
      <c r="K42" s="106">
        <f>SUM(C42:J42)</f>
        <v>304</v>
      </c>
      <c r="L42" s="106">
        <f>SUM(L39:L41)</f>
        <v>182</v>
      </c>
      <c r="M42" s="107">
        <f>SUM(M39:M41)</f>
        <v>486</v>
      </c>
    </row>
    <row r="43" spans="2:13" ht="20.25" customHeight="1">
      <c r="B43" s="103" t="s">
        <v>162</v>
      </c>
      <c r="C43" s="109"/>
      <c r="D43" s="109"/>
      <c r="E43" s="106">
        <f>E42</f>
        <v>246</v>
      </c>
      <c r="F43" s="106"/>
      <c r="G43" s="106">
        <f>G42</f>
        <v>58</v>
      </c>
      <c r="H43" s="109"/>
      <c r="I43" s="109"/>
      <c r="J43" s="109"/>
      <c r="K43" s="106">
        <f t="shared" ref="K43:M43" si="2">K42</f>
        <v>304</v>
      </c>
      <c r="L43" s="106">
        <f t="shared" si="2"/>
        <v>182</v>
      </c>
      <c r="M43" s="107">
        <f t="shared" si="2"/>
        <v>486</v>
      </c>
    </row>
    <row r="44" spans="2:13" ht="27.75" customHeight="1">
      <c r="B44" s="108" t="s">
        <v>74</v>
      </c>
      <c r="C44" s="113"/>
      <c r="D44" s="104"/>
      <c r="E44" s="104">
        <f>E43</f>
        <v>246</v>
      </c>
      <c r="F44" s="104"/>
      <c r="G44" s="104">
        <f>G42</f>
        <v>58</v>
      </c>
      <c r="H44" s="104"/>
      <c r="I44" s="104"/>
      <c r="J44" s="104">
        <f>SUM(J36:J43)</f>
        <v>5529</v>
      </c>
      <c r="K44" s="104">
        <f>K43+K36:L36</f>
        <v>5833</v>
      </c>
      <c r="L44" s="104">
        <f>L43+L36:M36</f>
        <v>3647</v>
      </c>
      <c r="M44" s="105">
        <f t="shared" ref="M44" si="3">M43+M36:N36</f>
        <v>9480</v>
      </c>
    </row>
    <row r="45" spans="2:13" ht="18.75" customHeight="1">
      <c r="B45" s="108" t="s">
        <v>75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</row>
    <row r="46" spans="2:13" ht="20.25" customHeight="1">
      <c r="B46" s="103" t="s">
        <v>163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5"/>
    </row>
    <row r="47" spans="2:13" ht="18.75" customHeight="1">
      <c r="B47" s="103" t="s">
        <v>99</v>
      </c>
      <c r="C47" s="109"/>
      <c r="D47" s="109"/>
      <c r="E47" s="109"/>
      <c r="F47" s="109"/>
      <c r="G47" s="109"/>
      <c r="H47" s="109"/>
      <c r="I47" s="109"/>
      <c r="J47" s="109"/>
      <c r="K47" s="106"/>
      <c r="L47" s="109"/>
      <c r="M47" s="107"/>
    </row>
    <row r="48" spans="2:13" ht="28.5" customHeight="1">
      <c r="B48" s="103" t="s">
        <v>164</v>
      </c>
      <c r="C48" s="109"/>
      <c r="D48" s="109">
        <v>-1837</v>
      </c>
      <c r="E48" s="109">
        <v>3</v>
      </c>
      <c r="F48" s="109"/>
      <c r="G48" s="109">
        <v>-15</v>
      </c>
      <c r="H48" s="109">
        <v>-297</v>
      </c>
      <c r="I48" s="109">
        <v>-185</v>
      </c>
      <c r="J48" s="109">
        <v>2829</v>
      </c>
      <c r="K48" s="106">
        <f>SUM(C48:J48)</f>
        <v>498</v>
      </c>
      <c r="L48" s="109">
        <v>2694</v>
      </c>
      <c r="M48" s="107">
        <f>SUM(K48:L48)</f>
        <v>3192</v>
      </c>
    </row>
    <row r="49" spans="2:13" ht="18.75" customHeight="1">
      <c r="B49" s="103" t="s">
        <v>165</v>
      </c>
      <c r="C49" s="109"/>
      <c r="D49" s="109"/>
      <c r="E49" s="109"/>
      <c r="F49" s="109"/>
      <c r="G49" s="109"/>
      <c r="H49" s="109"/>
      <c r="I49" s="109"/>
      <c r="J49" s="109">
        <v>-126</v>
      </c>
      <c r="K49" s="106">
        <f>SUM(C49:J49)</f>
        <v>-126</v>
      </c>
      <c r="L49" s="109"/>
      <c r="M49" s="107">
        <f>SUM(K49:L49)</f>
        <v>-126</v>
      </c>
    </row>
    <row r="50" spans="2:13" ht="29.25" customHeight="1">
      <c r="B50" s="108" t="s">
        <v>76</v>
      </c>
      <c r="C50" s="113"/>
      <c r="D50" s="113">
        <f>D48</f>
        <v>-1837</v>
      </c>
      <c r="E50" s="113">
        <f t="shared" ref="E50" si="4">E48</f>
        <v>3</v>
      </c>
      <c r="F50" s="113"/>
      <c r="G50" s="113">
        <f>G48</f>
        <v>-15</v>
      </c>
      <c r="H50" s="113">
        <f t="shared" ref="H50:I50" si="5">H48</f>
        <v>-297</v>
      </c>
      <c r="I50" s="113">
        <f t="shared" si="5"/>
        <v>-185</v>
      </c>
      <c r="J50" s="113">
        <f>SUM(J48:J49)</f>
        <v>2703</v>
      </c>
      <c r="K50" s="113">
        <f>SUM(K48:K49)</f>
        <v>372</v>
      </c>
      <c r="L50" s="113">
        <f>L48+L47</f>
        <v>2694</v>
      </c>
      <c r="M50" s="114">
        <f>SUM(M48:M49)</f>
        <v>3066</v>
      </c>
    </row>
    <row r="51" spans="2:13" ht="18.75" customHeight="1">
      <c r="B51" s="103" t="s">
        <v>155</v>
      </c>
      <c r="C51" s="113"/>
      <c r="D51" s="113"/>
      <c r="E51" s="113"/>
      <c r="F51" s="113"/>
      <c r="G51" s="113"/>
      <c r="H51" s="113">
        <v>99</v>
      </c>
      <c r="I51" s="113"/>
      <c r="J51" s="113">
        <v>-99</v>
      </c>
      <c r="K51" s="113">
        <f>SUM(D51:J51)</f>
        <v>0</v>
      </c>
      <c r="L51" s="113"/>
      <c r="M51" s="114"/>
    </row>
    <row r="52" spans="2:13" ht="31.5" customHeight="1" thickBot="1">
      <c r="B52" s="115" t="s">
        <v>183</v>
      </c>
      <c r="C52" s="116">
        <f>C34+C44</f>
        <v>18750</v>
      </c>
      <c r="D52" s="116">
        <f>D34+D44+D51+D50</f>
        <v>165</v>
      </c>
      <c r="E52" s="116">
        <f>E34+E44+E51+E50</f>
        <v>22</v>
      </c>
      <c r="F52" s="116"/>
      <c r="G52" s="116">
        <f t="shared" ref="G52:I52" si="6">G34+G44+G51+G50</f>
        <v>830</v>
      </c>
      <c r="H52" s="116">
        <f t="shared" si="6"/>
        <v>7549</v>
      </c>
      <c r="I52" s="116">
        <f t="shared" si="6"/>
        <v>10340</v>
      </c>
      <c r="J52" s="116">
        <f>J34+J44+J51+J50</f>
        <v>88733</v>
      </c>
      <c r="K52" s="116">
        <f t="shared" ref="K52" si="7">K34+K44+K51+K50</f>
        <v>126389</v>
      </c>
      <c r="L52" s="116">
        <f>L34+L44+L51+L50</f>
        <v>67251</v>
      </c>
      <c r="M52" s="117">
        <f>M34+M44+M51+M50</f>
        <v>193640</v>
      </c>
    </row>
    <row r="53" spans="2:13" s="120" customFormat="1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</row>
    <row r="54" spans="2:13" ht="57" customHeight="1">
      <c r="B54" s="4" t="s">
        <v>152</v>
      </c>
      <c r="C54" s="4"/>
      <c r="D54" s="3"/>
      <c r="E54" s="50"/>
      <c r="F54" s="50"/>
      <c r="G54" s="50"/>
    </row>
    <row r="55" spans="2:13">
      <c r="B55" s="4" t="s">
        <v>80</v>
      </c>
      <c r="C55" s="4"/>
      <c r="D55" s="4"/>
      <c r="E55" s="50"/>
      <c r="F55" s="50"/>
      <c r="G55" s="50"/>
    </row>
    <row r="56" spans="2:13" ht="36.75" customHeight="1">
      <c r="B56" s="4" t="s">
        <v>157</v>
      </c>
      <c r="C56" s="4"/>
      <c r="D56" s="4"/>
      <c r="E56" s="50"/>
      <c r="F56" s="50"/>
      <c r="G56" s="50"/>
    </row>
    <row r="57" spans="2:13">
      <c r="B57" s="6"/>
      <c r="C57" s="6"/>
      <c r="E57" s="50"/>
      <c r="F57" s="50"/>
      <c r="G57" s="50"/>
    </row>
    <row r="58" spans="2:13">
      <c r="B58" s="6"/>
      <c r="C58" s="6"/>
      <c r="E58" s="50"/>
      <c r="F58" s="50"/>
      <c r="G58" s="50"/>
    </row>
    <row r="59" spans="2:13">
      <c r="B59" s="4" t="s">
        <v>81</v>
      </c>
      <c r="C59" s="4"/>
      <c r="E59" s="50"/>
      <c r="F59" s="50"/>
      <c r="G59" s="50"/>
    </row>
  </sheetData>
  <mergeCells count="6">
    <mergeCell ref="B7:D7"/>
    <mergeCell ref="B2:K2"/>
    <mergeCell ref="B3:K3"/>
    <mergeCell ref="B4:K4"/>
    <mergeCell ref="B5:D5"/>
    <mergeCell ref="B6:D6"/>
  </mergeCells>
  <pageMargins left="0.9055118110236221" right="0.31496062992125984" top="0.74803149606299213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2</vt:lpstr>
      <vt:lpstr>Форма 1</vt:lpstr>
      <vt:lpstr>Форма 3 (2)</vt:lpstr>
      <vt:lpstr>Форма 4 (2)</vt:lpstr>
      <vt:lpstr>'Форма 3 (2)'!CashFlows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Сагиндыкова Амина Сабырбековна</dc:creator>
  <cp:lastModifiedBy>Сатыбалдинова Улпан Бауыржановна</cp:lastModifiedBy>
  <cp:lastPrinted>2018-09-26T14:17:52Z</cp:lastPrinted>
  <dcterms:created xsi:type="dcterms:W3CDTF">2016-04-12T10:35:13Z</dcterms:created>
  <dcterms:modified xsi:type="dcterms:W3CDTF">2018-09-26T14:24:44Z</dcterms:modified>
</cp:coreProperties>
</file>