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435" windowHeight="4935" activeTab="3"/>
  </bookViews>
  <sheets>
    <sheet name="ФО1" sheetId="1" r:id="rId1"/>
    <sheet name="ФО2" sheetId="2" r:id="rId2"/>
    <sheet name="ФО3" sheetId="3" r:id="rId3"/>
    <sheet name="ФО4" sheetId="4" r:id="rId4"/>
  </sheets>
  <definedNames>
    <definedName name="_xlnm.Print_Area" localSheetId="1">ФО2!$A$1:$G$60</definedName>
    <definedName name="_xlnm.Print_Area" localSheetId="2">ФО3!$A$1:$D$74</definedName>
  </definedNames>
  <calcPr calcId="145621"/>
</workbook>
</file>

<file path=xl/calcChain.xml><?xml version="1.0" encoding="utf-8"?>
<calcChain xmlns="http://schemas.openxmlformats.org/spreadsheetml/2006/main">
  <c r="K48" i="4" l="1"/>
  <c r="I48" i="4"/>
  <c r="C48" i="4"/>
  <c r="H40" i="4"/>
  <c r="I39" i="4"/>
  <c r="K39" i="4" s="1"/>
  <c r="J27" i="4"/>
  <c r="K27" i="4"/>
  <c r="I27" i="4"/>
  <c r="H27" i="4"/>
  <c r="G27" i="4"/>
  <c r="E27" i="4"/>
  <c r="C27" i="4"/>
  <c r="K20" i="4"/>
  <c r="K21" i="4"/>
  <c r="K22" i="4"/>
  <c r="K23" i="4"/>
  <c r="K24" i="4"/>
  <c r="K19" i="4"/>
  <c r="I24" i="4"/>
  <c r="F40" i="1" l="1"/>
  <c r="G32" i="1"/>
  <c r="F32" i="1"/>
  <c r="K43" i="4" l="1"/>
  <c r="K44" i="4"/>
  <c r="K45" i="4"/>
  <c r="I46" i="4"/>
  <c r="K46" i="4" s="1"/>
  <c r="I43" i="4"/>
  <c r="I44" i="4"/>
  <c r="I45" i="4"/>
  <c r="I47" i="4"/>
  <c r="K47" i="4" s="1"/>
  <c r="I42" i="4"/>
  <c r="K42" i="4" s="1"/>
  <c r="J40" i="4"/>
  <c r="K35" i="4"/>
  <c r="K36" i="4"/>
  <c r="K37" i="4"/>
  <c r="K38" i="4"/>
  <c r="I34" i="4"/>
  <c r="K34" i="4" s="1"/>
  <c r="I35" i="4"/>
  <c r="I36" i="4"/>
  <c r="I37" i="4"/>
  <c r="I38" i="4"/>
  <c r="I33" i="4"/>
  <c r="K33" i="4" s="1"/>
  <c r="C39" i="4"/>
  <c r="I31" i="4"/>
  <c r="K31" i="4" s="1"/>
  <c r="B29" i="4"/>
  <c r="J18" i="4"/>
  <c r="H18" i="4"/>
  <c r="E28" i="4"/>
  <c r="E29" i="4" s="1"/>
  <c r="E48" i="4" s="1"/>
  <c r="B28" i="4"/>
  <c r="D27" i="4"/>
  <c r="F27" i="4"/>
  <c r="F28" i="4" s="1"/>
  <c r="F29" i="4" s="1"/>
  <c r="F48" i="4" s="1"/>
  <c r="G28" i="4"/>
  <c r="G29" i="4" s="1"/>
  <c r="G48" i="4" s="1"/>
  <c r="H28" i="4"/>
  <c r="H29" i="4" s="1"/>
  <c r="H48" i="4" s="1"/>
  <c r="K26" i="4"/>
  <c r="K25" i="4"/>
  <c r="K13" i="4"/>
  <c r="K17" i="4"/>
  <c r="D18" i="4"/>
  <c r="D28" i="4" s="1"/>
  <c r="D29" i="4" s="1"/>
  <c r="D48" i="4" s="1"/>
  <c r="E18" i="4"/>
  <c r="F18" i="4"/>
  <c r="G18" i="4"/>
  <c r="C18" i="4"/>
  <c r="C28" i="4" s="1"/>
  <c r="C29" i="4" s="1"/>
  <c r="I11" i="4"/>
  <c r="I12" i="4"/>
  <c r="I13" i="4"/>
  <c r="I14" i="4"/>
  <c r="K14" i="4" s="1"/>
  <c r="I15" i="4"/>
  <c r="K15" i="4" s="1"/>
  <c r="I16" i="4"/>
  <c r="K16" i="4" s="1"/>
  <c r="I17" i="4"/>
  <c r="K12" i="4"/>
  <c r="I10" i="4"/>
  <c r="K40" i="4" l="1"/>
  <c r="C40" i="4"/>
  <c r="I40" i="4"/>
  <c r="J28" i="4"/>
  <c r="J29" i="4" s="1"/>
  <c r="J48" i="4" s="1"/>
  <c r="K18" i="4"/>
  <c r="I18" i="4"/>
  <c r="I28" i="4"/>
  <c r="I29" i="4" s="1"/>
  <c r="K10" i="4"/>
  <c r="D13" i="3"/>
  <c r="D57" i="3"/>
  <c r="C57" i="3"/>
  <c r="D51" i="3"/>
  <c r="C51" i="3"/>
  <c r="C40" i="3"/>
  <c r="D40" i="3"/>
  <c r="D31" i="3"/>
  <c r="C31" i="3"/>
  <c r="D20" i="3"/>
  <c r="C20" i="3"/>
  <c r="C13" i="3"/>
  <c r="K28" i="4" l="1"/>
  <c r="K29" i="4" s="1"/>
  <c r="C63" i="3"/>
  <c r="D29" i="3"/>
  <c r="D63" i="3"/>
  <c r="C49" i="3"/>
  <c r="D49" i="3"/>
  <c r="C29" i="3"/>
  <c r="D65" i="3" l="1"/>
  <c r="D67" i="3" s="1"/>
  <c r="C65" i="3"/>
  <c r="C67" i="3" s="1"/>
  <c r="G53" i="2"/>
  <c r="F53" i="2"/>
  <c r="G51" i="2"/>
  <c r="F51" i="2"/>
  <c r="G47" i="2"/>
  <c r="F47" i="2"/>
  <c r="G42" i="2"/>
  <c r="F42" i="2"/>
  <c r="G18" i="2"/>
  <c r="G30" i="2" s="1"/>
  <c r="G32" i="2" s="1"/>
  <c r="F18" i="2"/>
  <c r="F30" i="2" s="1"/>
  <c r="F32" i="2" s="1"/>
  <c r="F48" i="1"/>
  <c r="F49" i="1" s="1"/>
  <c r="G40" i="1"/>
  <c r="G48" i="1" l="1"/>
  <c r="G49" i="1" s="1"/>
  <c r="G43" i="2"/>
  <c r="F43" i="2"/>
</calcChain>
</file>

<file path=xl/sharedStrings.xml><?xml version="1.0" encoding="utf-8"?>
<sst xmlns="http://schemas.openxmlformats.org/spreadsheetml/2006/main" count="272" uniqueCount="197">
  <si>
    <t>(Форма 1)</t>
  </si>
  <si>
    <t>Вид деятельности организации 74150,70201,51909,74202,67120, 65121</t>
  </si>
  <si>
    <t>Юридический адрес организации  г. Астана, ул.Сарайшык,40</t>
  </si>
  <si>
    <t>единица измерения</t>
  </si>
  <si>
    <t>тыс.тенге</t>
  </si>
  <si>
    <t>Код стр.</t>
  </si>
  <si>
    <t>На конец отчетного периода</t>
  </si>
  <si>
    <t>корректировка
 аудиторов</t>
  </si>
  <si>
    <t xml:space="preserve">На конец отчетного периода </t>
  </si>
  <si>
    <t xml:space="preserve">На начало отчетного периода </t>
  </si>
  <si>
    <t>АКТИВЫ</t>
  </si>
  <si>
    <t>Денежные средства и их эквиваленты</t>
  </si>
  <si>
    <t>Средства в Национальном Банке Республики Казахстан</t>
  </si>
  <si>
    <t>Кредиты и авансы, выданные банкам</t>
  </si>
  <si>
    <t>Дебиторская задолженность по сделкам "обратного 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</si>
  <si>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</si>
  <si>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</si>
  <si>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Инвестиции, удерживаемые до срока погашения</t>
  </si>
  <si>
    <t>Кредиты, выданные клиентам</t>
  </si>
  <si>
    <t>Торговая и прочая дебиторская задолженность</t>
  </si>
  <si>
    <t>Актив, классифицируемый как удерживаемый для продажи</t>
  </si>
  <si>
    <t>Текущие налоговые активы</t>
  </si>
  <si>
    <t>Запасы</t>
  </si>
  <si>
    <t>Инвестиционная недвижимость</t>
  </si>
  <si>
    <t>Основные средства</t>
  </si>
  <si>
    <t>Нематериальные активы</t>
  </si>
  <si>
    <t>Отложенные налоговые активы</t>
  </si>
  <si>
    <t xml:space="preserve">Итого активов </t>
  </si>
  <si>
    <t>ОБЯЗАТЕЛЬСТВА И КАПИТАЛ</t>
  </si>
  <si>
    <t>Кредиты и займы</t>
  </si>
  <si>
    <t>Текущие счета и депозиты клиентов</t>
  </si>
  <si>
    <t>Депозиты и счета банков</t>
  </si>
  <si>
    <t>Торговая и прочая кредиторская задолженность</t>
  </si>
  <si>
    <t>Текущие налоговые обязательства</t>
  </si>
  <si>
    <t>Отложенные налоговые обязательства</t>
  </si>
  <si>
    <t>Итого обязательств</t>
  </si>
  <si>
    <t>Акционерный капитал</t>
  </si>
  <si>
    <t>Резервы</t>
  </si>
  <si>
    <t>Динамический резерв</t>
  </si>
  <si>
    <t>Эмиссионный доход</t>
  </si>
  <si>
    <t>Нераспределенная прибыль</t>
  </si>
  <si>
    <t>Чистая прибыль отчетного года</t>
  </si>
  <si>
    <t>Доля неконтролирующих акционеров</t>
  </si>
  <si>
    <t>Итого капитал</t>
  </si>
  <si>
    <t>  </t>
  </si>
  <si>
    <t>Итого обязательств и  капитала</t>
  </si>
  <si>
    <t>                                                                      (подпись)</t>
  </si>
  <si>
    <t>Главный бухгалтер ______________________________________</t>
  </si>
  <si>
    <t>А.С.Сагиндыкова</t>
  </si>
  <si>
    <t>Место печати</t>
  </si>
  <si>
    <t>Наименование организации   АО "Корпорация "Цесна"</t>
  </si>
  <si>
    <t>Организационно-правовая форма  Акционерное общество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</si>
  <si>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</si>
  <si>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Юридический адрес организации  г. Астана, ул.Сарайшык,  40</t>
  </si>
  <si>
    <t>                                                        тыс. тенге</t>
  </si>
  <si>
    <t>Наименование показателей</t>
  </si>
  <si>
    <t>За отчетный период</t>
  </si>
  <si>
    <t xml:space="preserve">За отчетный период </t>
  </si>
  <si>
    <t>За предыдущий период</t>
  </si>
  <si>
    <t>Банковские доходы</t>
  </si>
  <si>
    <t>Банковские расходы</t>
  </si>
  <si>
    <t>Небанковские доходы</t>
  </si>
  <si>
    <t>Небанковская себестоимость реализации</t>
  </si>
  <si>
    <t>Валовая прибыль (строка 010 – строка 011)</t>
  </si>
  <si>
    <t>Прочие доходы</t>
  </si>
  <si>
    <t>Прибыль от продажи дочерних предприятий</t>
  </si>
  <si>
    <t>Изменение справедливой стоимости инвестиционной недвижимости</t>
  </si>
  <si>
    <t xml:space="preserve">Расходы по реализации </t>
  </si>
  <si>
    <t xml:space="preserve">Административные расходы </t>
  </si>
  <si>
    <t>Прочие расходы</t>
  </si>
  <si>
    <t>Убытки от обесценения</t>
  </si>
  <si>
    <t>Небанковские финансовые доходы</t>
  </si>
  <si>
    <t>Небанковские финансовые расходы</t>
  </si>
  <si>
    <t>Доходы по финансированию</t>
  </si>
  <si>
    <t>Расходы по финансированию</t>
  </si>
  <si>
    <t>Прибыль (убыток) до налогообложения</t>
  </si>
  <si>
    <t>Расходы по подоходному налогу</t>
  </si>
  <si>
    <t xml:space="preserve">Прибыль за год </t>
  </si>
  <si>
    <t>Прочий совокупный доход</t>
  </si>
  <si>
    <t xml:space="preserve"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</si>
  <si>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</si>
  <si>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Чистое изменение справедливой стоимости активов, имеющихся в наличии для продажи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</si>
  <si>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</si>
  <si>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>Резерв по переоценки активов, имеющихся в наличии для продажи:</t>
  </si>
  <si>
    <t>Курсовые разницы</t>
  </si>
  <si>
    <t>Прочий совокупный доход (убыток) за год</t>
  </si>
  <si>
    <t>Всего совокупного дохода за год</t>
  </si>
  <si>
    <t>Прибыль к распределению между:</t>
  </si>
  <si>
    <t>Акционерами Компании</t>
  </si>
  <si>
    <t>Миноритариями</t>
  </si>
  <si>
    <t>Всего совокупного дохода к распределению между:</t>
  </si>
  <si>
    <t>Прибыль на акцию:</t>
  </si>
  <si>
    <t>Базовая прибыль на акцию</t>
  </si>
  <si>
    <t>Главный бухгалтер  ______________________________________А.С.Сагиндыкова</t>
  </si>
  <si>
    <t>     Консолидированный отчет о движении денег</t>
  </si>
  <si>
    <t>(прямой метод)</t>
  </si>
  <si>
    <t xml:space="preserve">                                                     (Форма 3)</t>
  </si>
  <si>
    <t>Код  стр.</t>
  </si>
  <si>
    <t>   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</si>
  <si>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</si>
  <si>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</si>
  <si>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</si>
  <si>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</si>
  <si>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</si>
  <si>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</si>
  <si>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</si>
  <si>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</si>
  <si>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</si>
  <si>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</si>
  <si>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</si>
  <si>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</si>
  <si>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</si>
  <si>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</si>
  <si>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</si>
  <si>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</si>
  <si>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 (стр.010-стр.020)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</si>
  <si>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</si>
  <si>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</si>
  <si>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</si>
  <si>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</si>
  <si>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</si>
  <si>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</si>
  <si>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</si>
  <si>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</si>
  <si>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</si>
  <si>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</si>
  <si>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</si>
  <si>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</si>
  <si>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 (стр.040-стр.050)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</si>
  <si>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</si>
  <si>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</si>
  <si>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</si>
  <si>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</si>
  <si>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</si>
  <si>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</si>
  <si>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</si>
  <si>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</si>
  <si>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 (стр.070-стр.080)</t>
  </si>
  <si>
    <t>4. Курсовая разница</t>
  </si>
  <si>
    <t>Итого: Увеличение +/- уменьшение денежных средств (стр.030+/-стр.060+/-стр.090)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</si>
  <si>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</si>
  <si>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</si>
  <si>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  ОТЧЕТ ОБ ИЗМЕНЕНИЯХ В КАПИТАЛЕ</t>
  </si>
  <si>
    <t>(консолидированный)</t>
  </si>
  <si>
    <t>АО 'Корпорация "Цесна"'</t>
  </si>
  <si>
    <t>в тысячах тенге</t>
  </si>
  <si>
    <t>Акционерный  капитал</t>
  </si>
  <si>
    <t>Резервы по переоценке активов, имеющихся в наличии для продажи</t>
  </si>
  <si>
    <t>Резерв накопленных курсовых разниц по пересчету в другую валюту</t>
  </si>
  <si>
    <t xml:space="preserve">Резерв на покрытие общих банковских рисков </t>
  </si>
  <si>
    <t>Дополнительно оплаченный капитал</t>
  </si>
  <si>
    <t>Итого</t>
  </si>
  <si>
    <t>Доля миноритариев</t>
  </si>
  <si>
    <t>Итого капитала</t>
  </si>
  <si>
    <t>Итого совокупного дохода</t>
  </si>
  <si>
    <t>Чистый доход за год</t>
  </si>
  <si>
    <t>Чистое изменение справедливой стоимости активов, имеющихся в наличии для продажи, перенесенное в состав прибыли или убытка за период</t>
  </si>
  <si>
    <t xml:space="preserve">Чистое изменение справедливой стоимости активов, имеющихся в наличии для продажи </t>
  </si>
  <si>
    <t>Накопленный резерв дочерней организации, по переоценке активов, имеющихся в наличии для продажи на начало отчетного периода</t>
  </si>
  <si>
    <t>Увеличение неконтрлируемой доли</t>
  </si>
  <si>
    <t>Перемещение между резервами</t>
  </si>
  <si>
    <t>Итого прочего совокупного дохода</t>
  </si>
  <si>
    <t>Сделки с собственниками, признанные непосредственно в капитале</t>
  </si>
  <si>
    <t>Приобретение дочернего предприятия</t>
  </si>
  <si>
    <t>Приобретение доли меньшинства</t>
  </si>
  <si>
    <t>Взносы акционеров</t>
  </si>
  <si>
    <t>Распределение доли меньшинства</t>
  </si>
  <si>
    <t>Итого сделок с собственниками</t>
  </si>
  <si>
    <t>Остаток на 31 декабря 2013 г.</t>
  </si>
  <si>
    <t>стабилизационный резерв по страховой деятельности</t>
  </si>
  <si>
    <t>Перевод резерва по переоценке в состав нераспределенной стоимости по использованию переоцененной собственности</t>
  </si>
  <si>
    <t xml:space="preserve">Накопленная сумма прибыли дочерней организации на начало отчетного периода </t>
  </si>
  <si>
    <t>Реализация дочерних компаний</t>
  </si>
  <si>
    <t>Распределение долей  акционеров</t>
  </si>
  <si>
    <t>Перевод между резервами</t>
  </si>
  <si>
    <t xml:space="preserve">Перевод резерва </t>
  </si>
  <si>
    <t>прочие корректировки</t>
  </si>
  <si>
    <t>Остаток на 01 января 2012 г.</t>
  </si>
  <si>
    <r>
      <t xml:space="preserve">Наименование организации   </t>
    </r>
    <r>
      <rPr>
        <b/>
        <i/>
        <sz val="14"/>
        <rFont val="Times New Roman"/>
        <family val="1"/>
        <charset val="204"/>
      </rPr>
      <t>АО "Корпорация "Цесна"</t>
    </r>
  </si>
  <si>
    <r>
      <t xml:space="preserve">Организационно-правовая форма  </t>
    </r>
    <r>
      <rPr>
        <i/>
        <sz val="14"/>
        <rFont val="Times New Roman"/>
        <family val="1"/>
        <charset val="204"/>
      </rPr>
      <t>Акционерное общество</t>
    </r>
  </si>
  <si>
    <r>
      <t xml:space="preserve">Организационно-правовая форма  </t>
    </r>
    <r>
      <rPr>
        <b/>
        <i/>
        <sz val="14"/>
        <rFont val="Times New Roman"/>
        <family val="1"/>
        <charset val="204"/>
      </rPr>
      <t>Акционерное общество</t>
    </r>
  </si>
  <si>
    <t>Вклад неконтролирующих акционеров</t>
  </si>
  <si>
    <t>Главный бухгалтер ______________________________ А.С.Сагиндыкова</t>
  </si>
  <si>
    <t>Главный бухгалтер __________________________________А.С.Сагиндыкова</t>
  </si>
  <si>
    <t xml:space="preserve">    обременные залогом по сделкам "репо"</t>
  </si>
  <si>
    <t xml:space="preserve">    находяеся в собственности Группы</t>
  </si>
  <si>
    <t>Консолидированный бухгалтерский баланс </t>
  </si>
  <si>
    <t>по состоянию на " 30" сентября  2014 года</t>
  </si>
  <si>
    <t>Балансовая стоимость одной простой акции - 5 509 тенге</t>
  </si>
  <si>
    <t>Балансовая стоимость одной привилегированной   акции - 1 050 тенге</t>
  </si>
  <si>
    <t>Председатель Правления ______________________________________В.Г.Фогель</t>
  </si>
  <si>
    <t>                        Консолидированный отчет о доходах и расходах, по состоянию на 30 сентября 2014 года.</t>
  </si>
  <si>
    <t>по состоянию на " 30"  сентября  2014 года</t>
  </si>
  <si>
    <t>по состоянию на 30 сентября 2014 года.</t>
  </si>
  <si>
    <t>Остаток на 01 января  2014 г.</t>
  </si>
  <si>
    <t>Председатель Правления   ______________________В.Г.Фогель</t>
  </si>
  <si>
    <t>Председатель Правления ___________________________В.Г.Фогель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</si>
</sst>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* #,##0_);* \(#,##0\);&quot;-&quot;??_);@"/>
    <numFmt numFmtId="167" formatCode="_(* #,##0_);_(* \(#,##0\);_(* &quot;-&quot;_);_(@_)"/>
  </numFmts>
  <fonts count="4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Helv"/>
    </font>
    <font>
      <b/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family val="2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Zan Courier New"/>
    </font>
    <font>
      <sz val="10"/>
      <name val="Arial Cyr"/>
      <charset val="204"/>
    </font>
    <font>
      <b/>
      <sz val="12"/>
      <name val="Zan Courier New"/>
      <charset val="204"/>
    </font>
    <font>
      <b/>
      <sz val="12"/>
      <name val="Zan Courier New"/>
    </font>
    <font>
      <b/>
      <sz val="10"/>
      <name val="Times New Roman Cyr"/>
      <charset val="204"/>
    </font>
    <font>
      <b/>
      <sz val="10"/>
      <name val="Times New Roman"/>
      <family val="1"/>
    </font>
    <font>
      <sz val="12"/>
      <name val="Zan Courier New"/>
      <charset val="204"/>
    </font>
    <font>
      <b/>
      <sz val="12"/>
      <name val="Arial Cyr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family val="2"/>
      <charset val="204"/>
    </font>
    <font>
      <u/>
      <sz val="12"/>
      <name val="Zan Courier New"/>
      <charset val="204"/>
    </font>
    <font>
      <u/>
      <sz val="12"/>
      <name val="Arial Cyr"/>
      <family val="2"/>
      <charset val="204"/>
    </font>
    <font>
      <sz val="12"/>
      <name val="Helv"/>
    </font>
    <font>
      <sz val="8"/>
      <name val="Helv"/>
    </font>
    <font>
      <sz val="9"/>
      <name val="Times New Roman"/>
      <family val="1"/>
      <charset val="204"/>
    </font>
    <font>
      <sz val="10"/>
      <color theme="1"/>
      <name val="Helv"/>
    </font>
    <font>
      <sz val="12"/>
      <color theme="1"/>
      <name val="Zan Courier New"/>
      <charset val="204"/>
    </font>
    <font>
      <b/>
      <sz val="12"/>
      <color theme="1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Helv"/>
    </font>
    <font>
      <sz val="9"/>
      <color theme="1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  <family val="2"/>
    </font>
    <font>
      <sz val="11"/>
      <name val="Arial Cyr"/>
      <family val="2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164" fontId="4" fillId="0" borderId="0" applyFont="0" applyFill="0" applyBorder="0" applyAlignment="0" applyProtection="0"/>
    <xf numFmtId="166" fontId="5" fillId="0" borderId="0" applyFill="0" applyBorder="0" applyProtection="0"/>
    <xf numFmtId="0" fontId="3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</cellStyleXfs>
  <cellXfs count="283">
    <xf numFmtId="0" fontId="0" fillId="0" borderId="0" xfId="0"/>
    <xf numFmtId="0" fontId="1" fillId="0" borderId="0" xfId="1"/>
    <xf numFmtId="0" fontId="12" fillId="0" borderId="0" xfId="1" applyFont="1" applyFill="1"/>
    <xf numFmtId="0" fontId="14" fillId="0" borderId="0" xfId="1" applyFont="1" applyFill="1"/>
    <xf numFmtId="0" fontId="12" fillId="0" borderId="0" xfId="1" applyFont="1" applyFill="1"/>
    <xf numFmtId="0" fontId="13" fillId="0" borderId="0" xfId="1" applyFont="1" applyFill="1"/>
    <xf numFmtId="3" fontId="10" fillId="0" borderId="0" xfId="1" applyNumberFormat="1" applyFont="1" applyFill="1"/>
    <xf numFmtId="0" fontId="13" fillId="0" borderId="0" xfId="1" applyFont="1"/>
    <xf numFmtId="167" fontId="6" fillId="0" borderId="0" xfId="1" applyNumberFormat="1" applyFont="1"/>
    <xf numFmtId="167" fontId="10" fillId="0" borderId="0" xfId="19" applyNumberFormat="1" applyFont="1" applyAlignment="1">
      <alignment horizontal="left" vertical="top" wrapText="1"/>
    </xf>
    <xf numFmtId="167" fontId="10" fillId="0" borderId="0" xfId="19" applyNumberFormat="1" applyFont="1" applyAlignment="1">
      <alignment horizontal="right" vertical="top"/>
    </xf>
    <xf numFmtId="167" fontId="19" fillId="0" borderId="0" xfId="1" applyNumberFormat="1" applyFont="1"/>
    <xf numFmtId="167" fontId="6" fillId="0" borderId="0" xfId="1" applyNumberFormat="1" applyFont="1" applyAlignment="1">
      <alignment horizontal="right" vertical="top"/>
    </xf>
    <xf numFmtId="167" fontId="10" fillId="0" borderId="51" xfId="19" applyNumberFormat="1" applyFont="1" applyBorder="1" applyAlignment="1">
      <alignment horizontal="left" vertical="top" wrapText="1"/>
    </xf>
    <xf numFmtId="167" fontId="11" fillId="0" borderId="43" xfId="21" applyNumberFormat="1" applyFont="1" applyBorder="1" applyAlignment="1">
      <alignment horizontal="center" vertical="center" wrapText="1"/>
    </xf>
    <xf numFmtId="167" fontId="11" fillId="0" borderId="32" xfId="21" applyNumberFormat="1" applyFont="1" applyBorder="1" applyAlignment="1">
      <alignment horizontal="center" vertical="center" wrapText="1"/>
    </xf>
    <xf numFmtId="167" fontId="10" fillId="0" borderId="52" xfId="19" applyNumberFormat="1" applyFont="1" applyBorder="1" applyAlignment="1">
      <alignment vertical="top" wrapText="1"/>
    </xf>
    <xf numFmtId="167" fontId="10" fillId="0" borderId="38" xfId="19" applyNumberFormat="1" applyFont="1" applyBorder="1" applyAlignment="1">
      <alignment vertical="center"/>
    </xf>
    <xf numFmtId="167" fontId="10" fillId="0" borderId="1" xfId="19" applyNumberFormat="1" applyFont="1" applyBorder="1" applyAlignment="1">
      <alignment vertical="top" wrapText="1"/>
    </xf>
    <xf numFmtId="167" fontId="10" fillId="0" borderId="38" xfId="19" applyNumberFormat="1" applyFont="1" applyBorder="1" applyAlignment="1">
      <alignment vertical="top" wrapText="1"/>
    </xf>
    <xf numFmtId="167" fontId="10" fillId="0" borderId="1" xfId="19" applyNumberFormat="1" applyFont="1" applyBorder="1" applyAlignment="1">
      <alignment vertical="center"/>
    </xf>
    <xf numFmtId="167" fontId="7" fillId="0" borderId="52" xfId="1" applyNumberFormat="1" applyFont="1" applyBorder="1" applyAlignment="1">
      <alignment horizontal="left" vertical="top" wrapText="1"/>
    </xf>
    <xf numFmtId="167" fontId="7" fillId="0" borderId="38" xfId="1" applyNumberFormat="1" applyFont="1" applyBorder="1" applyAlignment="1">
      <alignment horizontal="right" vertical="top"/>
    </xf>
    <xf numFmtId="167" fontId="7" fillId="0" borderId="1" xfId="1" applyNumberFormat="1" applyFont="1" applyBorder="1" applyAlignment="1">
      <alignment horizontal="right" vertical="top"/>
    </xf>
    <xf numFmtId="167" fontId="7" fillId="0" borderId="42" xfId="1" applyNumberFormat="1" applyFont="1" applyBorder="1" applyAlignment="1">
      <alignment horizontal="right" vertical="top"/>
    </xf>
    <xf numFmtId="167" fontId="7" fillId="0" borderId="4" xfId="1" applyNumberFormat="1" applyFont="1" applyBorder="1" applyAlignment="1">
      <alignment horizontal="right" vertical="top"/>
    </xf>
    <xf numFmtId="167" fontId="4" fillId="0" borderId="52" xfId="1" applyNumberFormat="1" applyFont="1" applyBorder="1" applyAlignment="1">
      <alignment horizontal="left" vertical="top" wrapText="1"/>
    </xf>
    <xf numFmtId="167" fontId="4" fillId="0" borderId="38" xfId="1" applyNumberFormat="1" applyFont="1" applyBorder="1" applyAlignment="1">
      <alignment horizontal="right" vertical="top"/>
    </xf>
    <xf numFmtId="167" fontId="4" fillId="0" borderId="1" xfId="1" applyNumberFormat="1" applyFont="1" applyBorder="1" applyAlignment="1">
      <alignment horizontal="right" vertical="top"/>
    </xf>
    <xf numFmtId="167" fontId="4" fillId="0" borderId="1" xfId="1" applyNumberFormat="1" applyFont="1" applyFill="1" applyBorder="1" applyAlignment="1">
      <alignment horizontal="right" vertical="top"/>
    </xf>
    <xf numFmtId="167" fontId="4" fillId="0" borderId="36" xfId="1" applyNumberFormat="1" applyFont="1" applyBorder="1" applyAlignment="1">
      <alignment horizontal="right" vertical="top"/>
    </xf>
    <xf numFmtId="167" fontId="7" fillId="0" borderId="3" xfId="1" applyNumberFormat="1" applyFont="1" applyBorder="1" applyAlignment="1">
      <alignment horizontal="right" vertical="top"/>
    </xf>
    <xf numFmtId="0" fontId="4" fillId="0" borderId="52" xfId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right" vertical="top"/>
    </xf>
    <xf numFmtId="0" fontId="4" fillId="0" borderId="52" xfId="1" applyFont="1" applyBorder="1" applyAlignment="1">
      <alignment horizontal="left" vertical="top" wrapText="1"/>
    </xf>
    <xf numFmtId="167" fontId="7" fillId="0" borderId="9" xfId="1" applyNumberFormat="1" applyFont="1" applyBorder="1" applyAlignment="1">
      <alignment horizontal="left" vertical="top" wrapText="1"/>
    </xf>
    <xf numFmtId="167" fontId="7" fillId="0" borderId="8" xfId="1" applyNumberFormat="1" applyFont="1" applyBorder="1" applyAlignment="1">
      <alignment horizontal="right" vertical="top"/>
    </xf>
    <xf numFmtId="167" fontId="7" fillId="0" borderId="12" xfId="1" applyNumberFormat="1" applyFont="1" applyBorder="1" applyAlignment="1">
      <alignment horizontal="right" vertical="top"/>
    </xf>
    <xf numFmtId="0" fontId="7" fillId="0" borderId="52" xfId="1" applyFont="1" applyFill="1" applyBorder="1" applyAlignment="1">
      <alignment horizontal="left" vertical="top" wrapText="1"/>
    </xf>
    <xf numFmtId="167" fontId="7" fillId="0" borderId="36" xfId="1" applyNumberFormat="1" applyFont="1" applyBorder="1" applyAlignment="1">
      <alignment horizontal="right" vertical="top"/>
    </xf>
    <xf numFmtId="167" fontId="4" fillId="0" borderId="4" xfId="1" applyNumberFormat="1" applyFont="1" applyBorder="1" applyAlignment="1">
      <alignment horizontal="right" vertical="top"/>
    </xf>
    <xf numFmtId="167" fontId="4" fillId="0" borderId="42" xfId="1" applyNumberFormat="1" applyFont="1" applyBorder="1" applyAlignment="1">
      <alignment horizontal="right" vertical="top"/>
    </xf>
    <xf numFmtId="167" fontId="7" fillId="0" borderId="50" xfId="1" applyNumberFormat="1" applyFont="1" applyBorder="1" applyAlignment="1">
      <alignment horizontal="right" vertical="top"/>
    </xf>
    <xf numFmtId="167" fontId="7" fillId="0" borderId="0" xfId="1" applyNumberFormat="1" applyFont="1" applyBorder="1" applyAlignment="1">
      <alignment horizontal="right" vertical="top"/>
    </xf>
    <xf numFmtId="167" fontId="7" fillId="0" borderId="30" xfId="1" applyNumberFormat="1" applyFont="1" applyBorder="1" applyAlignment="1">
      <alignment horizontal="left" vertical="top" wrapText="1"/>
    </xf>
    <xf numFmtId="167" fontId="7" fillId="0" borderId="43" xfId="1" applyNumberFormat="1" applyFont="1" applyBorder="1" applyAlignment="1">
      <alignment horizontal="right" vertical="top"/>
    </xf>
    <xf numFmtId="165" fontId="4" fillId="0" borderId="38" xfId="1" applyNumberFormat="1" applyFont="1" applyBorder="1" applyAlignment="1">
      <alignment horizontal="right" vertical="top"/>
    </xf>
    <xf numFmtId="167" fontId="4" fillId="0" borderId="21" xfId="1" applyNumberFormat="1" applyFont="1" applyBorder="1" applyAlignment="1">
      <alignment horizontal="left" vertical="top" wrapText="1"/>
    </xf>
    <xf numFmtId="167" fontId="4" fillId="0" borderId="50" xfId="1" applyNumberFormat="1" applyFont="1" applyBorder="1" applyAlignment="1">
      <alignment horizontal="right" vertical="top"/>
    </xf>
    <xf numFmtId="167" fontId="4" fillId="0" borderId="0" xfId="1" applyNumberFormat="1" applyFont="1" applyBorder="1" applyAlignment="1">
      <alignment horizontal="right" vertical="top"/>
    </xf>
    <xf numFmtId="167" fontId="7" fillId="0" borderId="17" xfId="1" applyNumberFormat="1" applyFont="1" applyBorder="1" applyAlignment="1">
      <alignment horizontal="left" vertical="top" wrapText="1"/>
    </xf>
    <xf numFmtId="167" fontId="4" fillId="0" borderId="53" xfId="1" applyNumberFormat="1" applyFont="1" applyBorder="1" applyAlignment="1">
      <alignment horizontal="right" vertical="top"/>
    </xf>
    <xf numFmtId="167" fontId="4" fillId="0" borderId="7" xfId="1" applyNumberFormat="1" applyFont="1" applyBorder="1" applyAlignment="1">
      <alignment horizontal="right" vertical="top"/>
    </xf>
    <xf numFmtId="167" fontId="4" fillId="0" borderId="8" xfId="1" applyNumberFormat="1" applyFont="1" applyBorder="1" applyAlignment="1">
      <alignment horizontal="right" vertical="top"/>
    </xf>
    <xf numFmtId="0" fontId="21" fillId="0" borderId="0" xfId="1" applyFont="1" applyFill="1"/>
    <xf numFmtId="0" fontId="22" fillId="0" borderId="0" xfId="1" applyFont="1"/>
    <xf numFmtId="0" fontId="15" fillId="0" borderId="0" xfId="1" applyFont="1"/>
    <xf numFmtId="3" fontId="13" fillId="0" borderId="0" xfId="1" applyNumberFormat="1" applyFont="1"/>
    <xf numFmtId="3" fontId="23" fillId="0" borderId="0" xfId="1" applyNumberFormat="1" applyFont="1" applyFill="1"/>
    <xf numFmtId="0" fontId="24" fillId="0" borderId="0" xfId="1" applyFont="1" applyFill="1"/>
    <xf numFmtId="167" fontId="14" fillId="0" borderId="0" xfId="1" applyNumberFormat="1" applyFont="1" applyFill="1"/>
    <xf numFmtId="167" fontId="24" fillId="0" borderId="0" xfId="1" applyNumberFormat="1" applyFont="1" applyFill="1"/>
    <xf numFmtId="0" fontId="13" fillId="0" borderId="0" xfId="1" applyFont="1" applyAlignment="1">
      <alignment horizontal="right"/>
    </xf>
    <xf numFmtId="167" fontId="13" fillId="0" borderId="0" xfId="1" applyNumberFormat="1" applyFont="1" applyFill="1"/>
    <xf numFmtId="0" fontId="18" fillId="0" borderId="0" xfId="1" applyFont="1"/>
    <xf numFmtId="0" fontId="17" fillId="0" borderId="0" xfId="1" applyFont="1"/>
    <xf numFmtId="0" fontId="21" fillId="0" borderId="0" xfId="1" applyFont="1"/>
    <xf numFmtId="0" fontId="13" fillId="0" borderId="0" xfId="1" applyFont="1" applyBorder="1"/>
    <xf numFmtId="167" fontId="27" fillId="0" borderId="0" xfId="1" applyNumberFormat="1" applyFont="1" applyAlignment="1">
      <alignment horizontal="left" vertical="center" wrapText="1"/>
    </xf>
    <xf numFmtId="167" fontId="27" fillId="0" borderId="0" xfId="1" applyNumberFormat="1" applyFont="1" applyAlignment="1">
      <alignment vertical="center" wrapText="1"/>
    </xf>
    <xf numFmtId="167" fontId="28" fillId="0" borderId="0" xfId="1" applyNumberFormat="1" applyFont="1" applyAlignment="1">
      <alignment vertical="center" wrapText="1"/>
    </xf>
    <xf numFmtId="167" fontId="6" fillId="0" borderId="0" xfId="1" applyNumberFormat="1" applyFont="1" applyAlignment="1">
      <alignment vertical="center" wrapText="1"/>
    </xf>
    <xf numFmtId="167" fontId="6" fillId="0" borderId="0" xfId="1" applyNumberFormat="1" applyFont="1" applyAlignment="1">
      <alignment horizontal="left" vertical="top" wrapText="1"/>
    </xf>
    <xf numFmtId="0" fontId="29" fillId="0" borderId="0" xfId="1" applyFont="1"/>
    <xf numFmtId="0" fontId="29" fillId="0" borderId="0" xfId="1" applyFont="1" applyAlignment="1">
      <alignment horizontal="left"/>
    </xf>
    <xf numFmtId="167" fontId="30" fillId="0" borderId="0" xfId="1" applyNumberFormat="1" applyFont="1" applyBorder="1" applyAlignment="1">
      <alignment horizontal="left" vertical="top" wrapText="1"/>
    </xf>
    <xf numFmtId="0" fontId="31" fillId="0" borderId="0" xfId="1" applyFont="1" applyFill="1"/>
    <xf numFmtId="0" fontId="32" fillId="0" borderId="0" xfId="1" applyFont="1"/>
    <xf numFmtId="3" fontId="33" fillId="0" borderId="0" xfId="1" applyNumberFormat="1" applyFont="1" applyFill="1"/>
    <xf numFmtId="3" fontId="34" fillId="0" borderId="0" xfId="1" applyNumberFormat="1" applyFont="1" applyFill="1"/>
    <xf numFmtId="3" fontId="9" fillId="0" borderId="0" xfId="1" applyNumberFormat="1" applyFont="1" applyFill="1"/>
    <xf numFmtId="0" fontId="35" fillId="0" borderId="0" xfId="1" applyFont="1" applyFill="1"/>
    <xf numFmtId="167" fontId="36" fillId="0" borderId="0" xfId="1" applyNumberFormat="1" applyFont="1" applyBorder="1" applyAlignment="1">
      <alignment horizontal="right" vertical="top"/>
    </xf>
    <xf numFmtId="167" fontId="30" fillId="2" borderId="0" xfId="1" applyNumberFormat="1" applyFont="1" applyFill="1" applyBorder="1" applyAlignment="1">
      <alignment horizontal="left" vertical="top" wrapText="1"/>
    </xf>
    <xf numFmtId="167" fontId="34" fillId="2" borderId="0" xfId="1" applyNumberFormat="1" applyFont="1" applyFill="1" applyBorder="1" applyAlignment="1">
      <alignment horizontal="right" vertical="top"/>
    </xf>
    <xf numFmtId="167" fontId="24" fillId="2" borderId="0" xfId="1" applyNumberFormat="1" applyFont="1" applyFill="1"/>
    <xf numFmtId="167" fontId="11" fillId="0" borderId="46" xfId="21" applyNumberFormat="1" applyFont="1" applyBorder="1" applyAlignment="1">
      <alignment horizontal="center" vertical="center" wrapText="1"/>
    </xf>
    <xf numFmtId="167" fontId="10" fillId="0" borderId="41" xfId="19" applyNumberFormat="1" applyFont="1" applyBorder="1" applyAlignment="1">
      <alignment vertical="center"/>
    </xf>
    <xf numFmtId="167" fontId="7" fillId="0" borderId="41" xfId="1" applyNumberFormat="1" applyFont="1" applyBorder="1" applyAlignment="1">
      <alignment horizontal="right" vertical="top"/>
    </xf>
    <xf numFmtId="167" fontId="7" fillId="0" borderId="29" xfId="1" applyNumberFormat="1" applyFont="1" applyBorder="1" applyAlignment="1">
      <alignment horizontal="right" vertical="top"/>
    </xf>
    <xf numFmtId="167" fontId="4" fillId="0" borderId="41" xfId="1" applyNumberFormat="1" applyFont="1" applyBorder="1" applyAlignment="1">
      <alignment horizontal="right" vertical="top"/>
    </xf>
    <xf numFmtId="167" fontId="4" fillId="0" borderId="31" xfId="1" applyNumberFormat="1" applyFont="1" applyBorder="1" applyAlignment="1">
      <alignment horizontal="right" vertical="top"/>
    </xf>
    <xf numFmtId="167" fontId="7" fillId="0" borderId="13" xfId="1" applyNumberFormat="1" applyFont="1" applyBorder="1" applyAlignment="1">
      <alignment horizontal="right" vertical="top"/>
    </xf>
    <xf numFmtId="167" fontId="4" fillId="0" borderId="29" xfId="1" applyNumberFormat="1" applyFont="1" applyBorder="1" applyAlignment="1">
      <alignment horizontal="right" vertical="top"/>
    </xf>
    <xf numFmtId="167" fontId="7" fillId="0" borderId="20" xfId="1" applyNumberFormat="1" applyFont="1" applyBorder="1" applyAlignment="1">
      <alignment horizontal="right" vertical="top"/>
    </xf>
    <xf numFmtId="167" fontId="7" fillId="0" borderId="31" xfId="1" applyNumberFormat="1" applyFont="1" applyBorder="1" applyAlignment="1">
      <alignment horizontal="right" vertical="top"/>
    </xf>
    <xf numFmtId="167" fontId="4" fillId="0" borderId="20" xfId="1" applyNumberFormat="1" applyFont="1" applyBorder="1" applyAlignment="1">
      <alignment horizontal="right" vertical="top"/>
    </xf>
    <xf numFmtId="167" fontId="4" fillId="0" borderId="19" xfId="1" applyNumberFormat="1" applyFont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0" fontId="38" fillId="0" borderId="6" xfId="1" applyFont="1" applyFill="1" applyBorder="1" applyAlignment="1">
      <alignment vertical="top" wrapText="1"/>
    </xf>
    <xf numFmtId="3" fontId="38" fillId="0" borderId="6" xfId="1" applyNumberFormat="1" applyFont="1" applyFill="1" applyBorder="1" applyAlignment="1">
      <alignment vertical="top" wrapText="1"/>
    </xf>
    <xf numFmtId="3" fontId="38" fillId="0" borderId="14" xfId="1" applyNumberFormat="1" applyFont="1" applyFill="1" applyBorder="1" applyAlignment="1">
      <alignment vertical="top" wrapText="1"/>
    </xf>
    <xf numFmtId="3" fontId="38" fillId="0" borderId="14" xfId="1" applyNumberFormat="1" applyFont="1" applyFill="1" applyBorder="1" applyAlignment="1">
      <alignment horizontal="center" vertical="top" wrapText="1"/>
    </xf>
    <xf numFmtId="0" fontId="38" fillId="0" borderId="6" xfId="1" applyFont="1" applyFill="1" applyBorder="1"/>
    <xf numFmtId="0" fontId="38" fillId="0" borderId="14" xfId="1" applyFont="1" applyFill="1" applyBorder="1"/>
    <xf numFmtId="0" fontId="38" fillId="0" borderId="5" xfId="1" applyFont="1" applyFill="1" applyBorder="1" applyAlignment="1">
      <alignment vertical="top" wrapText="1"/>
    </xf>
    <xf numFmtId="3" fontId="38" fillId="0" borderId="28" xfId="1" applyNumberFormat="1" applyFont="1" applyFill="1" applyBorder="1" applyAlignment="1">
      <alignment vertical="top" wrapText="1"/>
    </xf>
    <xf numFmtId="0" fontId="39" fillId="0" borderId="16" xfId="1" applyFont="1" applyFill="1" applyBorder="1" applyAlignment="1">
      <alignment vertical="top" wrapText="1"/>
    </xf>
    <xf numFmtId="3" fontId="39" fillId="0" borderId="16" xfId="1" applyNumberFormat="1" applyFont="1" applyFill="1" applyBorder="1" applyAlignment="1">
      <alignment vertical="top" wrapText="1"/>
    </xf>
    <xf numFmtId="3" fontId="39" fillId="0" borderId="11" xfId="1" applyNumberFormat="1" applyFont="1" applyFill="1" applyBorder="1" applyAlignment="1">
      <alignment vertical="top" wrapText="1"/>
    </xf>
    <xf numFmtId="0" fontId="38" fillId="0" borderId="35" xfId="1" applyFont="1" applyFill="1" applyBorder="1" applyAlignment="1">
      <alignment vertical="top" wrapText="1"/>
    </xf>
    <xf numFmtId="3" fontId="38" fillId="0" borderId="35" xfId="1" applyNumberFormat="1" applyFont="1" applyFill="1" applyBorder="1" applyAlignment="1">
      <alignment vertical="top" wrapText="1"/>
    </xf>
    <xf numFmtId="3" fontId="38" fillId="0" borderId="24" xfId="1" applyNumberFormat="1" applyFont="1" applyFill="1" applyBorder="1" applyAlignment="1">
      <alignment vertical="top" wrapText="1"/>
    </xf>
    <xf numFmtId="0" fontId="38" fillId="0" borderId="5" xfId="1" applyFont="1" applyFill="1" applyBorder="1"/>
    <xf numFmtId="0" fontId="38" fillId="0" borderId="28" xfId="1" applyFont="1" applyFill="1" applyBorder="1"/>
    <xf numFmtId="0" fontId="38" fillId="0" borderId="16" xfId="1" applyFont="1" applyFill="1" applyBorder="1" applyAlignment="1">
      <alignment vertical="top" wrapText="1"/>
    </xf>
    <xf numFmtId="0" fontId="38" fillId="0" borderId="11" xfId="1" applyFont="1" applyFill="1" applyBorder="1" applyAlignment="1">
      <alignment vertical="top" wrapText="1"/>
    </xf>
    <xf numFmtId="3" fontId="38" fillId="0" borderId="14" xfId="1" applyNumberFormat="1" applyFont="1" applyFill="1" applyBorder="1" applyAlignment="1">
      <alignment horizontal="right" vertical="top" wrapText="1"/>
    </xf>
    <xf numFmtId="3" fontId="38" fillId="0" borderId="5" xfId="1" applyNumberFormat="1" applyFont="1" applyFill="1" applyBorder="1" applyAlignment="1">
      <alignment vertical="top" wrapText="1"/>
    </xf>
    <xf numFmtId="3" fontId="38" fillId="0" borderId="11" xfId="1" applyNumberFormat="1" applyFont="1" applyFill="1" applyBorder="1" applyAlignment="1">
      <alignment vertical="top" wrapText="1"/>
    </xf>
    <xf numFmtId="3" fontId="38" fillId="0" borderId="16" xfId="1" applyNumberFormat="1" applyFont="1" applyFill="1" applyBorder="1" applyAlignment="1">
      <alignment vertical="top" wrapText="1"/>
    </xf>
    <xf numFmtId="3" fontId="38" fillId="0" borderId="0" xfId="1" applyNumberFormat="1" applyFont="1" applyFill="1"/>
    <xf numFmtId="0" fontId="40" fillId="0" borderId="0" xfId="1" applyFont="1" applyFill="1"/>
    <xf numFmtId="0" fontId="41" fillId="0" borderId="0" xfId="1" applyFont="1" applyFill="1"/>
    <xf numFmtId="0" fontId="38" fillId="0" borderId="0" xfId="1" applyFont="1" applyFill="1"/>
    <xf numFmtId="0" fontId="38" fillId="0" borderId="0" xfId="1" applyFont="1" applyFill="1" applyBorder="1" applyAlignment="1"/>
    <xf numFmtId="0" fontId="38" fillId="0" borderId="33" xfId="1" applyFont="1" applyFill="1" applyBorder="1" applyAlignment="1">
      <alignment horizontal="center" vertical="top" wrapText="1"/>
    </xf>
    <xf numFmtId="0" fontId="38" fillId="0" borderId="8" xfId="1" applyFont="1" applyFill="1" applyBorder="1" applyAlignment="1">
      <alignment horizontal="center" vertical="top" wrapText="1"/>
    </xf>
    <xf numFmtId="0" fontId="39" fillId="0" borderId="34" xfId="1" applyFont="1" applyBorder="1" applyAlignment="1">
      <alignment vertical="top" wrapText="1"/>
    </xf>
    <xf numFmtId="0" fontId="38" fillId="0" borderId="24" xfId="1" applyFont="1" applyFill="1" applyBorder="1" applyAlignment="1">
      <alignment vertical="top" wrapText="1"/>
    </xf>
    <xf numFmtId="0" fontId="38" fillId="0" borderId="36" xfId="1" applyFont="1" applyFill="1" applyBorder="1" applyAlignment="1">
      <alignment horizontal="center" vertical="top" wrapText="1"/>
    </xf>
    <xf numFmtId="0" fontId="38" fillId="0" borderId="37" xfId="1" applyFont="1" applyBorder="1" applyAlignment="1">
      <alignment vertical="top" wrapText="1"/>
    </xf>
    <xf numFmtId="3" fontId="38" fillId="0" borderId="38" xfId="1" applyNumberFormat="1" applyFont="1" applyFill="1" applyBorder="1" applyAlignment="1">
      <alignment vertical="top" wrapText="1"/>
    </xf>
    <xf numFmtId="0" fontId="38" fillId="0" borderId="39" xfId="1" applyFont="1" applyBorder="1" applyAlignment="1">
      <alignment vertical="top" wrapText="1"/>
    </xf>
    <xf numFmtId="3" fontId="38" fillId="0" borderId="40" xfId="1" applyNumberFormat="1" applyFont="1" applyFill="1" applyBorder="1" applyAlignment="1">
      <alignment vertical="top" wrapText="1"/>
    </xf>
    <xf numFmtId="0" fontId="39" fillId="0" borderId="33" xfId="1" applyFont="1" applyBorder="1" applyAlignment="1">
      <alignment vertical="top" wrapText="1"/>
    </xf>
    <xf numFmtId="3" fontId="39" fillId="0" borderId="8" xfId="1" applyNumberFormat="1" applyFont="1" applyFill="1" applyBorder="1" applyAlignment="1">
      <alignment vertical="top" wrapText="1"/>
    </xf>
    <xf numFmtId="3" fontId="38" fillId="0" borderId="36" xfId="1" applyNumberFormat="1" applyFont="1" applyFill="1" applyBorder="1" applyAlignment="1">
      <alignment vertical="top" wrapText="1"/>
    </xf>
    <xf numFmtId="3" fontId="38" fillId="0" borderId="31" xfId="1" applyNumberFormat="1" applyFont="1" applyFill="1" applyBorder="1" applyAlignment="1">
      <alignment vertical="top" wrapText="1"/>
    </xf>
    <xf numFmtId="3" fontId="38" fillId="0" borderId="37" xfId="1" applyNumberFormat="1" applyFont="1" applyFill="1" applyBorder="1" applyAlignment="1">
      <alignment vertical="top" wrapText="1"/>
    </xf>
    <xf numFmtId="3" fontId="38" fillId="0" borderId="41" xfId="1" applyNumberFormat="1" applyFont="1" applyFill="1" applyBorder="1" applyAlignment="1">
      <alignment vertical="top" wrapText="1"/>
    </xf>
    <xf numFmtId="3" fontId="38" fillId="0" borderId="29" xfId="1" applyNumberFormat="1" applyFont="1" applyFill="1" applyBorder="1" applyAlignment="1">
      <alignment vertical="top" wrapText="1"/>
    </xf>
    <xf numFmtId="3" fontId="39" fillId="0" borderId="13" xfId="1" applyNumberFormat="1" applyFont="1" applyFill="1" applyBorder="1" applyAlignment="1">
      <alignment vertical="top" wrapText="1"/>
    </xf>
    <xf numFmtId="3" fontId="38" fillId="0" borderId="34" xfId="1" applyNumberFormat="1" applyFont="1" applyFill="1" applyBorder="1" applyAlignment="1">
      <alignment vertical="top" wrapText="1"/>
    </xf>
    <xf numFmtId="3" fontId="38" fillId="0" borderId="41" xfId="1" applyNumberFormat="1" applyFont="1" applyFill="1" applyBorder="1" applyAlignment="1">
      <alignment horizontal="right" vertical="top" wrapText="1"/>
    </xf>
    <xf numFmtId="3" fontId="38" fillId="0" borderId="39" xfId="1" applyNumberFormat="1" applyFont="1" applyFill="1" applyBorder="1" applyAlignment="1">
      <alignment vertical="top" wrapText="1"/>
    </xf>
    <xf numFmtId="0" fontId="38" fillId="0" borderId="0" xfId="1" applyFont="1" applyFill="1" applyBorder="1" applyAlignment="1">
      <alignment vertical="top" wrapText="1"/>
    </xf>
    <xf numFmtId="3" fontId="38" fillId="0" borderId="0" xfId="1" applyNumberFormat="1" applyFont="1" applyFill="1" applyBorder="1" applyAlignment="1">
      <alignment vertical="top" wrapText="1"/>
    </xf>
    <xf numFmtId="0" fontId="38" fillId="0" borderId="0" xfId="1" applyFont="1"/>
    <xf numFmtId="3" fontId="38" fillId="0" borderId="0" xfId="1" applyNumberFormat="1" applyFont="1"/>
    <xf numFmtId="0" fontId="38" fillId="0" borderId="0" xfId="1" applyFont="1" applyBorder="1"/>
    <xf numFmtId="0" fontId="44" fillId="0" borderId="0" xfId="1" applyFont="1" applyFill="1"/>
    <xf numFmtId="0" fontId="42" fillId="0" borderId="0" xfId="1" applyFont="1" applyFill="1"/>
    <xf numFmtId="0" fontId="39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Fill="1"/>
    <xf numFmtId="0" fontId="10" fillId="0" borderId="0" xfId="1" applyFont="1" applyAlignment="1">
      <alignment horizontal="left"/>
    </xf>
    <xf numFmtId="0" fontId="38" fillId="0" borderId="36" xfId="1" applyFont="1" applyBorder="1" applyAlignment="1">
      <alignment vertical="top" wrapText="1"/>
    </xf>
    <xf numFmtId="3" fontId="38" fillId="0" borderId="23" xfId="1" applyNumberFormat="1" applyFont="1" applyBorder="1" applyAlignment="1">
      <alignment vertical="top" wrapText="1"/>
    </xf>
    <xf numFmtId="3" fontId="38" fillId="0" borderId="24" xfId="1" applyNumberFormat="1" applyFont="1" applyBorder="1" applyAlignment="1">
      <alignment vertical="top" wrapText="1"/>
    </xf>
    <xf numFmtId="3" fontId="38" fillId="2" borderId="36" xfId="1" applyNumberFormat="1" applyFont="1" applyFill="1" applyBorder="1" applyAlignment="1">
      <alignment vertical="top" wrapText="1"/>
    </xf>
    <xf numFmtId="3" fontId="38" fillId="0" borderId="36" xfId="1" applyNumberFormat="1" applyFont="1" applyBorder="1" applyAlignment="1">
      <alignment vertical="top" wrapText="1"/>
    </xf>
    <xf numFmtId="0" fontId="38" fillId="0" borderId="38" xfId="1" applyFont="1" applyBorder="1" applyAlignment="1">
      <alignment vertical="top" wrapText="1"/>
    </xf>
    <xf numFmtId="3" fontId="38" fillId="0" borderId="15" xfId="1" applyNumberFormat="1" applyFont="1" applyBorder="1" applyAlignment="1">
      <alignment vertical="top" wrapText="1"/>
    </xf>
    <xf numFmtId="3" fontId="38" fillId="0" borderId="14" xfId="1" applyNumberFormat="1" applyFont="1" applyBorder="1" applyAlignment="1">
      <alignment vertical="top" wrapText="1"/>
    </xf>
    <xf numFmtId="3" fontId="38" fillId="2" borderId="38" xfId="1" applyNumberFormat="1" applyFont="1" applyFill="1" applyBorder="1" applyAlignment="1">
      <alignment vertical="top" wrapText="1"/>
    </xf>
    <xf numFmtId="3" fontId="38" fillId="0" borderId="38" xfId="1" applyNumberFormat="1" applyFont="1" applyBorder="1" applyAlignment="1">
      <alignment vertical="top" wrapText="1"/>
    </xf>
    <xf numFmtId="0" fontId="38" fillId="0" borderId="42" xfId="1" applyFont="1" applyBorder="1" applyAlignment="1">
      <alignment vertical="top" wrapText="1"/>
    </xf>
    <xf numFmtId="3" fontId="38" fillId="0" borderId="27" xfId="1" applyNumberFormat="1" applyFont="1" applyBorder="1" applyAlignment="1">
      <alignment vertical="top" wrapText="1"/>
    </xf>
    <xf numFmtId="3" fontId="38" fillId="0" borderId="28" xfId="1" applyNumberFormat="1" applyFont="1" applyBorder="1" applyAlignment="1">
      <alignment vertical="top" wrapText="1"/>
    </xf>
    <xf numFmtId="3" fontId="38" fillId="2" borderId="42" xfId="1" applyNumberFormat="1" applyFont="1" applyFill="1" applyBorder="1" applyAlignment="1">
      <alignment vertical="top" wrapText="1"/>
    </xf>
    <xf numFmtId="3" fontId="38" fillId="0" borderId="42" xfId="1" applyNumberFormat="1" applyFont="1" applyBorder="1" applyAlignment="1">
      <alignment vertical="top" wrapText="1"/>
    </xf>
    <xf numFmtId="0" fontId="39" fillId="0" borderId="17" xfId="1" applyFont="1" applyBorder="1" applyAlignment="1">
      <alignment vertical="top" wrapText="1"/>
    </xf>
    <xf numFmtId="0" fontId="39" fillId="0" borderId="43" xfId="1" applyFont="1" applyBorder="1" applyAlignment="1">
      <alignment vertical="top" wrapText="1"/>
    </xf>
    <xf numFmtId="3" fontId="38" fillId="0" borderId="54" xfId="1" applyNumberFormat="1" applyFont="1" applyBorder="1" applyAlignment="1">
      <alignment vertical="top" wrapText="1"/>
    </xf>
    <xf numFmtId="3" fontId="38" fillId="0" borderId="55" xfId="1" applyNumberFormat="1" applyFont="1" applyBorder="1" applyAlignment="1">
      <alignment vertical="top" wrapText="1"/>
    </xf>
    <xf numFmtId="3" fontId="39" fillId="2" borderId="19" xfId="1" applyNumberFormat="1" applyFont="1" applyFill="1" applyBorder="1" applyAlignment="1">
      <alignment vertical="top" wrapText="1"/>
    </xf>
    <xf numFmtId="0" fontId="38" fillId="0" borderId="52" xfId="1" applyFont="1" applyBorder="1" applyAlignment="1">
      <alignment vertical="top" wrapText="1"/>
    </xf>
    <xf numFmtId="3" fontId="38" fillId="0" borderId="6" xfId="1" applyNumberFormat="1" applyFont="1" applyBorder="1" applyAlignment="1">
      <alignment vertical="top" wrapText="1"/>
    </xf>
    <xf numFmtId="3" fontId="38" fillId="2" borderId="6" xfId="1" applyNumberFormat="1" applyFont="1" applyFill="1" applyBorder="1" applyAlignment="1">
      <alignment vertical="top" wrapText="1"/>
    </xf>
    <xf numFmtId="3" fontId="38" fillId="0" borderId="56" xfId="1" applyNumberFormat="1" applyFont="1" applyBorder="1" applyAlignment="1">
      <alignment vertical="top" wrapText="1"/>
    </xf>
    <xf numFmtId="0" fontId="38" fillId="0" borderId="14" xfId="1" applyFont="1" applyBorder="1" applyAlignment="1">
      <alignment vertical="top" wrapText="1"/>
    </xf>
    <xf numFmtId="0" fontId="38" fillId="0" borderId="57" xfId="1" applyFont="1" applyBorder="1" applyAlignment="1">
      <alignment vertical="top" wrapText="1"/>
    </xf>
    <xf numFmtId="0" fontId="38" fillId="0" borderId="40" xfId="1" applyFont="1" applyBorder="1" applyAlignment="1">
      <alignment vertical="top" wrapText="1"/>
    </xf>
    <xf numFmtId="3" fontId="38" fillId="0" borderId="47" xfId="1" applyNumberFormat="1" applyFont="1" applyBorder="1" applyAlignment="1">
      <alignment vertical="top" wrapText="1"/>
    </xf>
    <xf numFmtId="3" fontId="38" fillId="0" borderId="48" xfId="1" applyNumberFormat="1" applyFont="1" applyBorder="1" applyAlignment="1">
      <alignment vertical="top" wrapText="1"/>
    </xf>
    <xf numFmtId="3" fontId="38" fillId="2" borderId="40" xfId="1" applyNumberFormat="1" applyFont="1" applyFill="1" applyBorder="1" applyAlignment="1">
      <alignment vertical="top" wrapText="1"/>
    </xf>
    <xf numFmtId="3" fontId="38" fillId="0" borderId="40" xfId="1" applyNumberFormat="1" applyFont="1" applyBorder="1" applyAlignment="1">
      <alignment vertical="top" wrapText="1"/>
    </xf>
    <xf numFmtId="0" fontId="39" fillId="0" borderId="36" xfId="1" applyFont="1" applyBorder="1" applyAlignment="1">
      <alignment vertical="top" wrapText="1"/>
    </xf>
    <xf numFmtId="0" fontId="39" fillId="0" borderId="42" xfId="1" applyFont="1" applyBorder="1" applyAlignment="1">
      <alignment vertical="top" wrapText="1"/>
    </xf>
    <xf numFmtId="0" fontId="39" fillId="0" borderId="8" xfId="1" applyFont="1" applyBorder="1" applyAlignment="1">
      <alignment vertical="top" wrapText="1"/>
    </xf>
    <xf numFmtId="3" fontId="38" fillId="0" borderId="10" xfId="1" applyNumberFormat="1" applyFont="1" applyBorder="1" applyAlignment="1">
      <alignment vertical="top" wrapText="1"/>
    </xf>
    <xf numFmtId="3" fontId="38" fillId="0" borderId="11" xfId="1" applyNumberFormat="1" applyFont="1" applyBorder="1" applyAlignment="1">
      <alignment vertical="top" wrapText="1"/>
    </xf>
    <xf numFmtId="3" fontId="39" fillId="2" borderId="13" xfId="1" applyNumberFormat="1" applyFont="1" applyFill="1" applyBorder="1" applyAlignment="1">
      <alignment vertical="top" wrapText="1"/>
    </xf>
    <xf numFmtId="0" fontId="38" fillId="0" borderId="50" xfId="1" applyFont="1" applyBorder="1" applyAlignment="1">
      <alignment vertical="top" wrapText="1"/>
    </xf>
    <xf numFmtId="0" fontId="38" fillId="0" borderId="25" xfId="1" applyFont="1" applyBorder="1" applyAlignment="1">
      <alignment vertical="top" wrapText="1"/>
    </xf>
    <xf numFmtId="0" fontId="38" fillId="0" borderId="26" xfId="1" applyFont="1" applyBorder="1" applyAlignment="1">
      <alignment vertical="top" wrapText="1"/>
    </xf>
    <xf numFmtId="3" fontId="38" fillId="2" borderId="50" xfId="1" applyNumberFormat="1" applyFont="1" applyFill="1" applyBorder="1" applyAlignment="1">
      <alignment vertical="top" wrapText="1"/>
    </xf>
    <xf numFmtId="3" fontId="38" fillId="0" borderId="50" xfId="1" applyNumberFormat="1" applyFont="1" applyBorder="1" applyAlignment="1">
      <alignment vertical="top" wrapText="1"/>
    </xf>
    <xf numFmtId="0" fontId="38" fillId="0" borderId="10" xfId="1" applyFont="1" applyBorder="1"/>
    <xf numFmtId="0" fontId="38" fillId="0" borderId="11" xfId="1" applyFont="1" applyBorder="1"/>
    <xf numFmtId="3" fontId="39" fillId="2" borderId="13" xfId="1" applyNumberFormat="1" applyFont="1" applyFill="1" applyBorder="1"/>
    <xf numFmtId="3" fontId="39" fillId="0" borderId="10" xfId="1" applyNumberFormat="1" applyFont="1" applyFill="1" applyBorder="1"/>
    <xf numFmtId="3" fontId="39" fillId="0" borderId="11" xfId="1" applyNumberFormat="1" applyFont="1" applyFill="1" applyBorder="1"/>
    <xf numFmtId="3" fontId="39" fillId="0" borderId="8" xfId="1" applyNumberFormat="1" applyFont="1" applyFill="1" applyBorder="1"/>
    <xf numFmtId="0" fontId="38" fillId="0" borderId="38" xfId="1" applyFont="1" applyBorder="1" applyAlignment="1">
      <alignment horizontal="left" vertical="top" wrapText="1" indent="2"/>
    </xf>
    <xf numFmtId="0" fontId="39" fillId="0" borderId="15" xfId="1" applyFont="1" applyBorder="1"/>
    <xf numFmtId="0" fontId="39" fillId="0" borderId="14" xfId="1" applyFont="1" applyBorder="1"/>
    <xf numFmtId="0" fontId="38" fillId="0" borderId="36" xfId="1" applyFont="1" applyBorder="1" applyAlignment="1">
      <alignment horizontal="left" vertical="top" wrapText="1" indent="2"/>
    </xf>
    <xf numFmtId="0" fontId="39" fillId="0" borderId="23" xfId="1" applyFont="1" applyBorder="1"/>
    <xf numFmtId="0" fontId="39" fillId="0" borderId="24" xfId="1" applyFont="1" applyBorder="1"/>
    <xf numFmtId="3" fontId="39" fillId="0" borderId="24" xfId="1" applyNumberFormat="1" applyFont="1" applyBorder="1"/>
    <xf numFmtId="3" fontId="39" fillId="0" borderId="36" xfId="1" applyNumberFormat="1" applyFont="1" applyBorder="1"/>
    <xf numFmtId="0" fontId="38" fillId="0" borderId="42" xfId="1" applyFont="1" applyBorder="1" applyAlignment="1">
      <alignment horizontal="left" vertical="top" wrapText="1" indent="2"/>
    </xf>
    <xf numFmtId="0" fontId="39" fillId="0" borderId="27" xfId="1" applyFont="1" applyBorder="1"/>
    <xf numFmtId="0" fontId="39" fillId="0" borderId="28" xfId="1" applyFont="1" applyBorder="1"/>
    <xf numFmtId="0" fontId="39" fillId="0" borderId="10" xfId="1" applyFont="1" applyBorder="1"/>
    <xf numFmtId="0" fontId="39" fillId="0" borderId="11" xfId="1" applyFont="1" applyBorder="1"/>
    <xf numFmtId="3" fontId="39" fillId="0" borderId="13" xfId="1" applyNumberFormat="1" applyFont="1" applyFill="1" applyBorder="1"/>
    <xf numFmtId="0" fontId="38" fillId="0" borderId="23" xfId="1" applyFont="1" applyBorder="1"/>
    <xf numFmtId="0" fontId="38" fillId="0" borderId="24" xfId="1" applyFont="1" applyBorder="1"/>
    <xf numFmtId="3" fontId="39" fillId="0" borderId="31" xfId="1" applyNumberFormat="1" applyFont="1" applyFill="1" applyBorder="1"/>
    <xf numFmtId="0" fontId="39" fillId="0" borderId="38" xfId="1" applyFont="1" applyBorder="1" applyAlignment="1">
      <alignment vertical="top" wrapText="1"/>
    </xf>
    <xf numFmtId="0" fontId="38" fillId="0" borderId="15" xfId="1" applyFont="1" applyBorder="1"/>
    <xf numFmtId="0" fontId="38" fillId="0" borderId="14" xfId="1" applyFont="1" applyBorder="1"/>
    <xf numFmtId="0" fontId="38" fillId="0" borderId="38" xfId="1" applyFont="1" applyBorder="1"/>
    <xf numFmtId="0" fontId="38" fillId="0" borderId="27" xfId="1" applyFont="1" applyBorder="1"/>
    <xf numFmtId="0" fontId="38" fillId="0" borderId="28" xfId="1" applyFont="1" applyBorder="1"/>
    <xf numFmtId="3" fontId="39" fillId="0" borderId="13" xfId="1" applyNumberFormat="1" applyFont="1" applyBorder="1"/>
    <xf numFmtId="0" fontId="38" fillId="0" borderId="8" xfId="1" applyFont="1" applyBorder="1"/>
    <xf numFmtId="0" fontId="39" fillId="0" borderId="8" xfId="1" applyFont="1" applyBorder="1" applyAlignment="1">
      <alignment horizontal="left"/>
    </xf>
    <xf numFmtId="0" fontId="39" fillId="0" borderId="8" xfId="1" applyFont="1" applyBorder="1"/>
    <xf numFmtId="0" fontId="38" fillId="0" borderId="18" xfId="1" applyFont="1" applyBorder="1" applyAlignment="1">
      <alignment vertical="top" wrapText="1"/>
    </xf>
    <xf numFmtId="0" fontId="38" fillId="0" borderId="18" xfId="1" applyFont="1" applyBorder="1"/>
    <xf numFmtId="0" fontId="38" fillId="0" borderId="2" xfId="1" applyFont="1" applyBorder="1"/>
    <xf numFmtId="2" fontId="38" fillId="0" borderId="22" xfId="1" applyNumberFormat="1" applyFont="1" applyBorder="1"/>
    <xf numFmtId="0" fontId="42" fillId="0" borderId="0" xfId="1" applyFont="1"/>
    <xf numFmtId="0" fontId="42" fillId="0" borderId="0" xfId="1" applyFont="1" applyAlignment="1">
      <alignment horizontal="left"/>
    </xf>
    <xf numFmtId="0" fontId="42" fillId="0" borderId="0" xfId="1" applyFont="1" applyFill="1" applyAlignment="1">
      <alignment horizontal="right"/>
    </xf>
    <xf numFmtId="3" fontId="38" fillId="0" borderId="6" xfId="1" applyNumberFormat="1" applyFont="1" applyFill="1" applyBorder="1" applyAlignment="1">
      <alignment vertical="top" wrapText="1"/>
    </xf>
    <xf numFmtId="0" fontId="25" fillId="0" borderId="0" xfId="1" applyFont="1" applyBorder="1"/>
    <xf numFmtId="0" fontId="26" fillId="0" borderId="0" xfId="1" applyFont="1" applyBorder="1"/>
    <xf numFmtId="0" fontId="39" fillId="0" borderId="0" xfId="23" applyFont="1"/>
    <xf numFmtId="0" fontId="39" fillId="0" borderId="0" xfId="23" applyFont="1" applyAlignment="1">
      <alignment horizontal="center"/>
    </xf>
    <xf numFmtId="0" fontId="38" fillId="0" borderId="0" xfId="23" applyFont="1"/>
    <xf numFmtId="3" fontId="38" fillId="0" borderId="58" xfId="23" applyNumberFormat="1" applyFont="1" applyBorder="1" applyAlignment="1">
      <alignment vertical="top" wrapText="1"/>
    </xf>
    <xf numFmtId="3" fontId="39" fillId="0" borderId="0" xfId="23" applyNumberFormat="1" applyFont="1"/>
    <xf numFmtId="0" fontId="39" fillId="0" borderId="0" xfId="23" applyFont="1" applyFill="1"/>
    <xf numFmtId="0" fontId="38" fillId="0" borderId="58" xfId="23" applyFont="1" applyBorder="1" applyAlignment="1">
      <alignment vertical="top" wrapText="1"/>
    </xf>
    <xf numFmtId="0" fontId="38" fillId="2" borderId="58" xfId="23" applyFont="1" applyFill="1" applyBorder="1" applyAlignment="1">
      <alignment vertical="top" wrapText="1"/>
    </xf>
    <xf numFmtId="0" fontId="38" fillId="0" borderId="59" xfId="23" applyFont="1" applyBorder="1" applyAlignment="1">
      <alignment vertical="top" wrapText="1"/>
    </xf>
    <xf numFmtId="3" fontId="38" fillId="0" borderId="59" xfId="23" applyNumberFormat="1" applyFont="1" applyBorder="1" applyAlignment="1">
      <alignment vertical="top" wrapText="1"/>
    </xf>
    <xf numFmtId="0" fontId="38" fillId="0" borderId="58" xfId="23" applyFont="1" applyBorder="1" applyAlignment="1">
      <alignment horizontal="center" vertical="top" wrapText="1"/>
    </xf>
    <xf numFmtId="0" fontId="38" fillId="0" borderId="37" xfId="1" applyFont="1" applyBorder="1" applyAlignment="1">
      <alignment horizontal="left" vertical="top" wrapText="1"/>
    </xf>
    <xf numFmtId="0" fontId="0" fillId="0" borderId="6" xfId="0" applyBorder="1"/>
    <xf numFmtId="3" fontId="34" fillId="0" borderId="6" xfId="0" applyNumberFormat="1" applyFont="1" applyBorder="1"/>
    <xf numFmtId="0" fontId="43" fillId="0" borderId="0" xfId="0" applyFont="1" applyFill="1" applyAlignment="1">
      <alignment horizontal="center"/>
    </xf>
    <xf numFmtId="0" fontId="43" fillId="0" borderId="0" xfId="1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/>
    </xf>
    <xf numFmtId="3" fontId="38" fillId="0" borderId="6" xfId="1" applyNumberFormat="1" applyFont="1" applyFill="1" applyBorder="1" applyAlignment="1">
      <alignment vertical="top" wrapText="1"/>
    </xf>
    <xf numFmtId="3" fontId="38" fillId="0" borderId="5" xfId="1" applyNumberFormat="1" applyFont="1" applyFill="1" applyBorder="1" applyAlignment="1">
      <alignment vertical="top" wrapText="1"/>
    </xf>
    <xf numFmtId="0" fontId="38" fillId="0" borderId="0" xfId="1" applyFont="1" applyAlignment="1">
      <alignment horizontal="left"/>
    </xf>
    <xf numFmtId="0" fontId="38" fillId="0" borderId="43" xfId="1" applyFont="1" applyBorder="1" applyAlignment="1">
      <alignment horizontal="center" vertical="top" wrapText="1"/>
    </xf>
    <xf numFmtId="0" fontId="38" fillId="0" borderId="38" xfId="1" applyFont="1" applyBorder="1" applyAlignment="1">
      <alignment horizontal="center" vertical="top" wrapText="1"/>
    </xf>
    <xf numFmtId="0" fontId="38" fillId="0" borderId="40" xfId="1" applyFont="1" applyBorder="1" applyAlignment="1">
      <alignment horizontal="center" vertical="top" wrapText="1"/>
    </xf>
    <xf numFmtId="0" fontId="38" fillId="0" borderId="46" xfId="1" applyFont="1" applyFill="1" applyBorder="1" applyAlignment="1">
      <alignment horizontal="center" vertical="top" wrapText="1"/>
    </xf>
    <xf numFmtId="0" fontId="38" fillId="0" borderId="41" xfId="1" applyFont="1" applyFill="1" applyBorder="1" applyAlignment="1">
      <alignment horizontal="center" vertical="top" wrapText="1"/>
    </xf>
    <xf numFmtId="0" fontId="38" fillId="0" borderId="49" xfId="1" applyFont="1" applyFill="1" applyBorder="1" applyAlignment="1">
      <alignment horizontal="center" vertical="top" wrapText="1"/>
    </xf>
    <xf numFmtId="0" fontId="44" fillId="0" borderId="0" xfId="1" applyFont="1" applyAlignment="1">
      <alignment horizontal="center" wrapText="1"/>
    </xf>
    <xf numFmtId="0" fontId="39" fillId="0" borderId="0" xfId="1" applyFont="1" applyBorder="1" applyAlignment="1">
      <alignment horizontal="center"/>
    </xf>
    <xf numFmtId="0" fontId="38" fillId="0" borderId="44" xfId="1" applyFont="1" applyBorder="1" applyAlignment="1">
      <alignment horizontal="center" vertical="top" wrapText="1"/>
    </xf>
    <xf numFmtId="0" fontId="38" fillId="0" borderId="15" xfId="1" applyFont="1" applyBorder="1" applyAlignment="1">
      <alignment horizontal="center" vertical="top" wrapText="1"/>
    </xf>
    <xf numFmtId="0" fontId="38" fillId="0" borderId="47" xfId="1" applyFont="1" applyBorder="1" applyAlignment="1">
      <alignment horizontal="center" vertical="top" wrapText="1"/>
    </xf>
    <xf numFmtId="0" fontId="38" fillId="0" borderId="45" xfId="1" applyFont="1" applyBorder="1" applyAlignment="1">
      <alignment horizontal="center" vertical="top" wrapText="1"/>
    </xf>
    <xf numFmtId="0" fontId="38" fillId="0" borderId="14" xfId="1" applyFont="1" applyBorder="1" applyAlignment="1">
      <alignment horizontal="center" vertical="top" wrapText="1"/>
    </xf>
    <xf numFmtId="0" fontId="38" fillId="0" borderId="48" xfId="1" applyFont="1" applyBorder="1" applyAlignment="1">
      <alignment horizontal="center" vertical="top" wrapText="1"/>
    </xf>
    <xf numFmtId="0" fontId="38" fillId="0" borderId="60" xfId="23" applyFont="1" applyBorder="1" applyAlignment="1">
      <alignment vertical="top" wrapText="1"/>
    </xf>
    <xf numFmtId="0" fontId="38" fillId="0" borderId="62" xfId="23" applyFont="1" applyBorder="1" applyAlignment="1">
      <alignment vertical="top" wrapText="1"/>
    </xf>
    <xf numFmtId="0" fontId="38" fillId="0" borderId="61" xfId="23" applyFont="1" applyBorder="1" applyAlignment="1">
      <alignment vertical="top" wrapText="1"/>
    </xf>
    <xf numFmtId="0" fontId="39" fillId="0" borderId="0" xfId="23" applyFont="1" applyAlignment="1">
      <alignment horizontal="center"/>
    </xf>
    <xf numFmtId="167" fontId="11" fillId="0" borderId="0" xfId="19" applyNumberFormat="1" applyFont="1" applyAlignment="1">
      <alignment horizontal="center" vertical="top" wrapText="1"/>
    </xf>
    <xf numFmtId="167" fontId="20" fillId="0" borderId="0" xfId="20" applyNumberFormat="1" applyFont="1" applyAlignment="1">
      <alignment horizontal="center" vertical="top"/>
    </xf>
    <xf numFmtId="167" fontId="11" fillId="0" borderId="0" xfId="20" applyNumberFormat="1" applyFont="1" applyAlignment="1">
      <alignment horizontal="center" vertical="top" wrapText="1"/>
    </xf>
  </cellXfs>
  <cellStyles count="25">
    <cellStyle name="Comma 2" xfId="5"/>
    <cellStyle name="Comma 7" xfId="18"/>
    <cellStyle name="Debit" xfId="6"/>
    <cellStyle name="Normal 179" xfId="13"/>
    <cellStyle name="Normal 2" xfId="3"/>
    <cellStyle name="Normal 2 2 5" xfId="12"/>
    <cellStyle name="Normal 2 2 5 3" xfId="15"/>
    <cellStyle name="Normal 22" xfId="14"/>
    <cellStyle name="Normal 3" xfId="4"/>
    <cellStyle name="Normal 3 2" xfId="17"/>
    <cellStyle name="Normal 4" xfId="10"/>
    <cellStyle name="Normal 6" xfId="22"/>
    <cellStyle name="Normal_Copy of Аренда 2008 оконч" xfId="7"/>
    <cellStyle name="Percent 2" xfId="8"/>
    <cellStyle name="Обычный" xfId="0" builtinId="0"/>
    <cellStyle name="Обычный 2" xfId="16"/>
    <cellStyle name="Обычный 3" xfId="1"/>
    <cellStyle name="Обычный 4" xfId="23"/>
    <cellStyle name="Обычный_God_Формы фин.отчетности_BWU_09_11_03" xfId="19"/>
    <cellStyle name="Обычный_Лист1" xfId="20"/>
    <cellStyle name="Обычный_Формы ФО для НПФ" xfId="21"/>
    <cellStyle name="Процентный 2" xfId="2"/>
    <cellStyle name="Стиль 1" xfId="11"/>
    <cellStyle name="Финансовый 2" xfId="9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B1" zoomScaleNormal="100" zoomScaleSheetLayoutView="100" workbookViewId="0">
      <selection activeCell="F51" sqref="F51"/>
    </sheetView>
  </sheetViews>
  <sheetFormatPr defaultRowHeight="15"/>
  <cols>
    <col min="1" max="1" width="0" hidden="1" customWidth="1"/>
    <col min="2" max="2" width="63.5703125" customWidth="1"/>
    <col min="3" max="3" width="9.42578125" customWidth="1"/>
    <col min="4" max="5" width="0" hidden="1" customWidth="1"/>
    <col min="6" max="7" width="26" customWidth="1"/>
  </cols>
  <sheetData>
    <row r="1" spans="1:7" ht="19.5">
      <c r="A1" s="122"/>
      <c r="B1" s="256" t="s">
        <v>186</v>
      </c>
      <c r="C1" s="256"/>
      <c r="D1" s="256"/>
      <c r="E1" s="256"/>
      <c r="F1" s="256"/>
      <c r="G1" s="256"/>
    </row>
    <row r="2" spans="1:7" ht="19.5">
      <c r="A2" s="122"/>
      <c r="B2" s="257" t="s">
        <v>187</v>
      </c>
      <c r="C2" s="257"/>
      <c r="D2" s="257"/>
      <c r="E2" s="257"/>
      <c r="F2" s="257"/>
      <c r="G2" s="257"/>
    </row>
    <row r="3" spans="1:7" ht="15.75">
      <c r="A3" s="122"/>
      <c r="B3" s="258" t="s">
        <v>0</v>
      </c>
      <c r="C3" s="258"/>
      <c r="D3" s="258"/>
      <c r="E3" s="258"/>
      <c r="F3" s="258"/>
      <c r="G3" s="258"/>
    </row>
    <row r="4" spans="1:7" ht="15.75">
      <c r="A4" s="122"/>
      <c r="B4" s="124"/>
      <c r="C4" s="124"/>
      <c r="D4" s="124"/>
      <c r="E4" s="124"/>
      <c r="F4" s="124"/>
      <c r="G4" s="124"/>
    </row>
    <row r="5" spans="1:7" ht="19.5">
      <c r="A5" s="122"/>
      <c r="B5" s="151" t="s">
        <v>178</v>
      </c>
      <c r="C5" s="124"/>
      <c r="D5" s="124"/>
      <c r="E5" s="124"/>
      <c r="F5" s="124"/>
      <c r="G5" s="124"/>
    </row>
    <row r="6" spans="1:7" ht="18.75">
      <c r="A6" s="122"/>
      <c r="B6" s="152" t="s">
        <v>1</v>
      </c>
      <c r="C6" s="124"/>
      <c r="D6" s="124"/>
      <c r="E6" s="124"/>
      <c r="F6" s="124"/>
      <c r="G6" s="124"/>
    </row>
    <row r="7" spans="1:7" ht="18.75">
      <c r="A7" s="122"/>
      <c r="B7" s="152" t="s">
        <v>179</v>
      </c>
      <c r="C7" s="124"/>
      <c r="D7" s="124"/>
      <c r="E7" s="124"/>
      <c r="F7" s="124"/>
      <c r="G7" s="124"/>
    </row>
    <row r="8" spans="1:7" ht="18.75">
      <c r="A8" s="122"/>
      <c r="B8" s="152" t="s">
        <v>2</v>
      </c>
      <c r="C8" s="124"/>
      <c r="D8" s="124"/>
      <c r="E8" s="124"/>
      <c r="F8" s="124"/>
      <c r="G8" s="124"/>
    </row>
    <row r="9" spans="1:7" ht="16.5" thickBot="1">
      <c r="A9" s="122"/>
      <c r="B9" s="124" t="s">
        <v>3</v>
      </c>
      <c r="C9" s="124"/>
      <c r="D9" s="124"/>
      <c r="E9" s="124"/>
      <c r="F9" s="125"/>
      <c r="G9" s="124" t="s">
        <v>4</v>
      </c>
    </row>
    <row r="10" spans="1:7" ht="40.5" customHeight="1" thickBot="1">
      <c r="A10" s="122"/>
      <c r="B10" s="126"/>
      <c r="C10" s="115" t="s">
        <v>5</v>
      </c>
      <c r="D10" s="115" t="s">
        <v>6</v>
      </c>
      <c r="E10" s="116" t="s">
        <v>7</v>
      </c>
      <c r="F10" s="127" t="s">
        <v>8</v>
      </c>
      <c r="G10" s="127" t="s">
        <v>9</v>
      </c>
    </row>
    <row r="11" spans="1:7" ht="15.75">
      <c r="A11" s="122"/>
      <c r="B11" s="128" t="s">
        <v>10</v>
      </c>
      <c r="C11" s="110"/>
      <c r="D11" s="110"/>
      <c r="E11" s="129"/>
      <c r="F11" s="130"/>
      <c r="G11" s="130"/>
    </row>
    <row r="12" spans="1:7" ht="23.25" customHeight="1">
      <c r="A12" s="122"/>
      <c r="B12" s="131" t="s">
        <v>11</v>
      </c>
      <c r="C12" s="99">
        <v>1</v>
      </c>
      <c r="D12" s="99"/>
      <c r="E12" s="104"/>
      <c r="F12" s="132">
        <v>163853115</v>
      </c>
      <c r="G12" s="132">
        <v>96959874</v>
      </c>
    </row>
    <row r="13" spans="1:7" ht="29.25" hidden="1" customHeight="1">
      <c r="A13" s="122"/>
      <c r="B13" s="131" t="s">
        <v>12</v>
      </c>
      <c r="C13" s="99">
        <v>2</v>
      </c>
      <c r="D13" s="100">
        <v>5504091</v>
      </c>
      <c r="E13" s="101">
        <v>14</v>
      </c>
      <c r="F13" s="132">
        <v>0</v>
      </c>
      <c r="G13" s="132"/>
    </row>
    <row r="14" spans="1:7" ht="23.25" customHeight="1">
      <c r="A14" s="122"/>
      <c r="B14" s="131" t="s">
        <v>13</v>
      </c>
      <c r="C14" s="99">
        <v>2</v>
      </c>
      <c r="D14" s="100">
        <v>3800084</v>
      </c>
      <c r="E14" s="101">
        <v>-56172</v>
      </c>
      <c r="F14" s="132">
        <v>13086364</v>
      </c>
      <c r="G14" s="132">
        <v>8458945</v>
      </c>
    </row>
    <row r="15" spans="1:7" ht="25.5" hidden="1" customHeight="1">
      <c r="A15" s="122"/>
      <c r="B15" s="131" t="s">
        <v>14</v>
      </c>
      <c r="C15" s="99">
        <v>3</v>
      </c>
      <c r="D15" s="100">
        <v>47215</v>
      </c>
      <c r="E15" s="101">
        <v>10559</v>
      </c>
      <c r="F15" s="132"/>
      <c r="G15" s="132"/>
    </row>
    <row r="16" spans="1:7" ht="50.25" customHeight="1">
      <c r="A16" s="122"/>
      <c r="B16" s="131" t="s">
        <v>15</v>
      </c>
      <c r="C16" s="99">
        <v>3</v>
      </c>
      <c r="D16" s="100">
        <v>6991748</v>
      </c>
      <c r="E16" s="101">
        <v>-1490117</v>
      </c>
      <c r="F16" s="132">
        <v>5844806</v>
      </c>
      <c r="G16" s="132">
        <v>20950692</v>
      </c>
    </row>
    <row r="17" spans="1:7" ht="22.5" hidden="1" customHeight="1">
      <c r="A17" s="122"/>
      <c r="B17" s="253" t="s">
        <v>185</v>
      </c>
      <c r="C17" s="99"/>
      <c r="D17" s="239"/>
      <c r="E17" s="101"/>
      <c r="F17" s="132"/>
      <c r="G17" s="132"/>
    </row>
    <row r="18" spans="1:7" ht="18" hidden="1" customHeight="1">
      <c r="A18" s="122"/>
      <c r="B18" s="131" t="s">
        <v>184</v>
      </c>
      <c r="C18" s="99"/>
      <c r="D18" s="100"/>
      <c r="E18" s="101"/>
      <c r="F18" s="132"/>
      <c r="G18" s="132"/>
    </row>
    <row r="19" spans="1:7" ht="27" customHeight="1">
      <c r="A19" s="122"/>
      <c r="B19" s="131" t="s">
        <v>16</v>
      </c>
      <c r="C19" s="99">
        <v>4</v>
      </c>
      <c r="D19" s="100">
        <v>139607</v>
      </c>
      <c r="E19" s="101">
        <v>2476</v>
      </c>
      <c r="F19" s="132">
        <v>8258529</v>
      </c>
      <c r="G19" s="132">
        <v>5175737</v>
      </c>
    </row>
    <row r="20" spans="1:7" ht="27" customHeight="1">
      <c r="A20" s="122"/>
      <c r="B20" s="131" t="s">
        <v>18</v>
      </c>
      <c r="C20" s="99">
        <v>5</v>
      </c>
      <c r="D20" s="100">
        <v>216909</v>
      </c>
      <c r="E20" s="101"/>
      <c r="F20" s="132">
        <v>932551515</v>
      </c>
      <c r="G20" s="132">
        <v>672623529</v>
      </c>
    </row>
    <row r="21" spans="1:7" ht="23.25" customHeight="1">
      <c r="A21" s="122"/>
      <c r="B21" s="131" t="s">
        <v>17</v>
      </c>
      <c r="C21" s="99">
        <v>6</v>
      </c>
      <c r="D21" s="100"/>
      <c r="E21" s="101"/>
      <c r="F21" s="132">
        <v>32958683</v>
      </c>
      <c r="G21" s="132">
        <v>28217203</v>
      </c>
    </row>
    <row r="22" spans="1:7" ht="23.25" hidden="1" customHeight="1">
      <c r="A22" s="122"/>
      <c r="B22" s="253" t="s">
        <v>185</v>
      </c>
      <c r="C22" s="99"/>
      <c r="D22" s="100"/>
      <c r="E22" s="101"/>
      <c r="F22" s="132"/>
      <c r="G22" s="132"/>
    </row>
    <row r="23" spans="1:7" ht="23.25" hidden="1" customHeight="1">
      <c r="A23" s="122"/>
      <c r="B23" s="131" t="s">
        <v>184</v>
      </c>
      <c r="C23" s="254"/>
      <c r="D23" s="254"/>
      <c r="E23" s="254"/>
      <c r="F23" s="255"/>
      <c r="G23" s="254"/>
    </row>
    <row r="24" spans="1:7" ht="23.25" customHeight="1">
      <c r="A24" s="122"/>
      <c r="B24" s="131" t="s">
        <v>19</v>
      </c>
      <c r="C24" s="99">
        <v>7</v>
      </c>
      <c r="D24" s="100"/>
      <c r="E24" s="101"/>
      <c r="F24" s="132">
        <v>40699462</v>
      </c>
      <c r="G24" s="132">
        <v>30385603</v>
      </c>
    </row>
    <row r="25" spans="1:7" ht="27.75" hidden="1" customHeight="1">
      <c r="A25" s="122"/>
      <c r="B25" s="131" t="s">
        <v>20</v>
      </c>
      <c r="C25" s="99"/>
      <c r="D25" s="100"/>
      <c r="E25" s="101"/>
      <c r="F25" s="132"/>
      <c r="G25" s="132"/>
    </row>
    <row r="26" spans="1:7" ht="23.25" customHeight="1">
      <c r="A26" s="122"/>
      <c r="B26" s="131" t="s">
        <v>21</v>
      </c>
      <c r="C26" s="99">
        <v>8</v>
      </c>
      <c r="D26" s="100">
        <v>18932490</v>
      </c>
      <c r="E26" s="102">
        <v>-564051</v>
      </c>
      <c r="F26" s="132">
        <v>267141</v>
      </c>
      <c r="G26" s="132">
        <v>2583535</v>
      </c>
    </row>
    <row r="27" spans="1:7" ht="17.25" customHeight="1">
      <c r="A27" s="122"/>
      <c r="B27" s="131" t="s">
        <v>22</v>
      </c>
      <c r="C27" s="99">
        <v>9</v>
      </c>
      <c r="D27" s="100"/>
      <c r="E27" s="102"/>
      <c r="F27" s="132">
        <v>3442037</v>
      </c>
      <c r="G27" s="132">
        <v>2274599</v>
      </c>
    </row>
    <row r="28" spans="1:7" ht="18" customHeight="1">
      <c r="A28" s="122"/>
      <c r="B28" s="131" t="s">
        <v>23</v>
      </c>
      <c r="C28" s="99">
        <v>10</v>
      </c>
      <c r="D28" s="100"/>
      <c r="E28" s="101"/>
      <c r="F28" s="132">
        <v>9069673</v>
      </c>
      <c r="G28" s="132">
        <v>8922352</v>
      </c>
    </row>
    <row r="29" spans="1:7" ht="23.25" customHeight="1">
      <c r="A29" s="122"/>
      <c r="B29" s="131" t="s">
        <v>24</v>
      </c>
      <c r="C29" s="103">
        <v>11</v>
      </c>
      <c r="D29" s="103"/>
      <c r="E29" s="104"/>
      <c r="F29" s="132">
        <v>32555500</v>
      </c>
      <c r="G29" s="132">
        <v>26559493</v>
      </c>
    </row>
    <row r="30" spans="1:7" ht="23.25" customHeight="1" thickBot="1">
      <c r="A30" s="122"/>
      <c r="B30" s="131" t="s">
        <v>25</v>
      </c>
      <c r="C30" s="99">
        <v>12</v>
      </c>
      <c r="D30" s="259">
        <v>0</v>
      </c>
      <c r="E30" s="101"/>
      <c r="F30" s="132">
        <v>1350337</v>
      </c>
      <c r="G30" s="132">
        <v>1107541</v>
      </c>
    </row>
    <row r="31" spans="1:7" ht="23.25" hidden="1" customHeight="1" thickBot="1">
      <c r="A31" s="122"/>
      <c r="B31" s="133" t="s">
        <v>26</v>
      </c>
      <c r="C31" s="105">
        <v>13</v>
      </c>
      <c r="D31" s="260"/>
      <c r="E31" s="106"/>
      <c r="F31" s="134">
        <v>0</v>
      </c>
      <c r="G31" s="134"/>
    </row>
    <row r="32" spans="1:7" ht="16.5" thickBot="1">
      <c r="A32" s="122"/>
      <c r="B32" s="135" t="s">
        <v>27</v>
      </c>
      <c r="C32" s="107"/>
      <c r="D32" s="108">
        <v>149412</v>
      </c>
      <c r="E32" s="109">
        <v>89205</v>
      </c>
      <c r="F32" s="136">
        <f>SUM(F12:F31)</f>
        <v>1243937162</v>
      </c>
      <c r="G32" s="136">
        <f>SUM(G12:G31)</f>
        <v>904219103</v>
      </c>
    </row>
    <row r="33" spans="1:7" ht="20.25" customHeight="1">
      <c r="A33" s="122"/>
      <c r="B33" s="128" t="s">
        <v>28</v>
      </c>
      <c r="C33" s="110"/>
      <c r="D33" s="111">
        <v>890346</v>
      </c>
      <c r="E33" s="112">
        <v>-47717</v>
      </c>
      <c r="F33" s="137"/>
      <c r="G33" s="138"/>
    </row>
    <row r="34" spans="1:7" ht="15.75">
      <c r="A34" s="122"/>
      <c r="B34" s="139" t="s">
        <v>31</v>
      </c>
      <c r="C34" s="99">
        <v>13</v>
      </c>
      <c r="D34" s="100">
        <v>0</v>
      </c>
      <c r="E34" s="101"/>
      <c r="F34" s="140">
        <v>78737717</v>
      </c>
      <c r="G34" s="140">
        <v>23307412</v>
      </c>
    </row>
    <row r="35" spans="1:7" ht="24.75" customHeight="1">
      <c r="A35" s="122"/>
      <c r="B35" s="139" t="s">
        <v>30</v>
      </c>
      <c r="C35" s="99">
        <v>14</v>
      </c>
      <c r="D35" s="100">
        <v>0</v>
      </c>
      <c r="E35" s="101"/>
      <c r="F35" s="140">
        <v>923846619</v>
      </c>
      <c r="G35" s="140">
        <v>694231546</v>
      </c>
    </row>
    <row r="36" spans="1:7" ht="24.75" customHeight="1">
      <c r="A36" s="122"/>
      <c r="B36" s="139" t="s">
        <v>29</v>
      </c>
      <c r="C36" s="99">
        <v>15</v>
      </c>
      <c r="D36" s="100">
        <v>131547</v>
      </c>
      <c r="E36" s="101">
        <v>-874</v>
      </c>
      <c r="F36" s="140">
        <v>114981909</v>
      </c>
      <c r="G36" s="140">
        <v>88225959</v>
      </c>
    </row>
    <row r="37" spans="1:7" ht="24.75" customHeight="1">
      <c r="A37" s="122"/>
      <c r="B37" s="139" t="s">
        <v>32</v>
      </c>
      <c r="C37" s="99">
        <v>16</v>
      </c>
      <c r="D37" s="99"/>
      <c r="E37" s="101"/>
      <c r="F37" s="140">
        <v>17338031</v>
      </c>
      <c r="G37" s="140">
        <v>17298428</v>
      </c>
    </row>
    <row r="38" spans="1:7" ht="24.75" customHeight="1">
      <c r="A38" s="122"/>
      <c r="B38" s="139" t="s">
        <v>33</v>
      </c>
      <c r="C38" s="99">
        <v>17</v>
      </c>
      <c r="D38" s="100">
        <v>496595</v>
      </c>
      <c r="E38" s="101">
        <v>55180</v>
      </c>
      <c r="F38" s="140">
        <v>6428</v>
      </c>
      <c r="G38" s="140">
        <v>14567</v>
      </c>
    </row>
    <row r="39" spans="1:7" ht="24.75" customHeight="1" thickBot="1">
      <c r="A39" s="122"/>
      <c r="B39" s="133" t="s">
        <v>34</v>
      </c>
      <c r="C39" s="113">
        <v>18</v>
      </c>
      <c r="D39" s="113"/>
      <c r="E39" s="114"/>
      <c r="F39" s="141">
        <v>4381160</v>
      </c>
      <c r="G39" s="141">
        <v>4357580</v>
      </c>
    </row>
    <row r="40" spans="1:7" ht="24.75" customHeight="1" thickBot="1">
      <c r="A40" s="122"/>
      <c r="B40" s="135" t="s">
        <v>35</v>
      </c>
      <c r="C40" s="115"/>
      <c r="D40" s="115"/>
      <c r="E40" s="116"/>
      <c r="F40" s="142">
        <f>SUM(F34:F39)</f>
        <v>1139291864</v>
      </c>
      <c r="G40" s="142">
        <f>SUM(G34:G39)</f>
        <v>827435492</v>
      </c>
    </row>
    <row r="41" spans="1:7" ht="18.75" customHeight="1">
      <c r="A41" s="122"/>
      <c r="B41" s="143" t="s">
        <v>36</v>
      </c>
      <c r="C41" s="110">
        <v>22</v>
      </c>
      <c r="D41" s="110"/>
      <c r="E41" s="112"/>
      <c r="F41" s="138">
        <v>18750000</v>
      </c>
      <c r="G41" s="138">
        <v>18750000</v>
      </c>
    </row>
    <row r="42" spans="1:7" ht="24.75" customHeight="1">
      <c r="A42" s="122"/>
      <c r="B42" s="139" t="s">
        <v>37</v>
      </c>
      <c r="C42" s="99">
        <v>23</v>
      </c>
      <c r="D42" s="100">
        <v>6690</v>
      </c>
      <c r="E42" s="117">
        <v>-196</v>
      </c>
      <c r="F42" s="140">
        <v>11997562</v>
      </c>
      <c r="G42" s="140">
        <v>12117332</v>
      </c>
    </row>
    <row r="43" spans="1:7" ht="17.25" customHeight="1">
      <c r="A43" s="122"/>
      <c r="B43" s="139" t="s">
        <v>38</v>
      </c>
      <c r="C43" s="99">
        <v>24</v>
      </c>
      <c r="D43" s="100"/>
      <c r="E43" s="117"/>
      <c r="F43" s="140">
        <v>16631209</v>
      </c>
      <c r="G43" s="140">
        <v>16631209</v>
      </c>
    </row>
    <row r="44" spans="1:7" ht="24.75" customHeight="1">
      <c r="A44" s="122"/>
      <c r="B44" s="139" t="s">
        <v>39</v>
      </c>
      <c r="C44" s="99">
        <v>25</v>
      </c>
      <c r="D44" s="100">
        <v>21267286</v>
      </c>
      <c r="E44" s="101">
        <v>70529</v>
      </c>
      <c r="F44" s="144">
        <v>-4033721</v>
      </c>
      <c r="G44" s="144">
        <v>-4031471</v>
      </c>
    </row>
    <row r="45" spans="1:7" ht="24.75" customHeight="1">
      <c r="A45" s="122"/>
      <c r="B45" s="139" t="s">
        <v>40</v>
      </c>
      <c r="C45" s="99">
        <v>26</v>
      </c>
      <c r="D45" s="100">
        <v>0</v>
      </c>
      <c r="E45" s="101"/>
      <c r="F45" s="140">
        <v>10404358</v>
      </c>
      <c r="G45" s="140">
        <v>4567494</v>
      </c>
    </row>
    <row r="46" spans="1:7" ht="24.75" hidden="1" customHeight="1">
      <c r="A46" s="122"/>
      <c r="B46" s="139" t="s">
        <v>41</v>
      </c>
      <c r="C46" s="99"/>
      <c r="D46" s="100">
        <v>82099</v>
      </c>
      <c r="E46" s="101">
        <v>-80458</v>
      </c>
      <c r="F46" s="140"/>
      <c r="G46" s="140"/>
    </row>
    <row r="47" spans="1:7" ht="24.75" customHeight="1" thickBot="1">
      <c r="A47" s="122"/>
      <c r="B47" s="145" t="s">
        <v>42</v>
      </c>
      <c r="C47" s="105">
        <v>27</v>
      </c>
      <c r="D47" s="118">
        <v>21356075</v>
      </c>
      <c r="E47" s="106">
        <v>-10125</v>
      </c>
      <c r="F47" s="141">
        <v>50895890</v>
      </c>
      <c r="G47" s="141">
        <v>28749047</v>
      </c>
    </row>
    <row r="48" spans="1:7" ht="24.75" customHeight="1" thickBot="1">
      <c r="A48" s="122"/>
      <c r="B48" s="135" t="s">
        <v>43</v>
      </c>
      <c r="C48" s="115" t="s">
        <v>44</v>
      </c>
      <c r="D48" s="115"/>
      <c r="E48" s="119"/>
      <c r="F48" s="142">
        <f>SUM(F41:F47)</f>
        <v>104645298</v>
      </c>
      <c r="G48" s="142">
        <f>SUM(G41:G47)</f>
        <v>76783611</v>
      </c>
    </row>
    <row r="49" spans="1:7" ht="22.5" customHeight="1" thickBot="1">
      <c r="A49" s="122"/>
      <c r="B49" s="135" t="s">
        <v>45</v>
      </c>
      <c r="C49" s="115"/>
      <c r="D49" s="120">
        <v>170380</v>
      </c>
      <c r="E49" s="119">
        <v>346991</v>
      </c>
      <c r="F49" s="142">
        <f>F40+F48</f>
        <v>1243937162</v>
      </c>
      <c r="G49" s="142">
        <f>G40+G48</f>
        <v>904219103</v>
      </c>
    </row>
    <row r="50" spans="1:7" ht="15.75">
      <c r="A50" s="122"/>
      <c r="B50" s="124" t="s">
        <v>188</v>
      </c>
      <c r="C50" s="146"/>
      <c r="D50" s="147"/>
      <c r="E50" s="147"/>
      <c r="F50" s="147"/>
      <c r="G50" s="147"/>
    </row>
    <row r="51" spans="1:7" ht="15.75">
      <c r="A51" s="122"/>
      <c r="B51" s="124" t="s">
        <v>189</v>
      </c>
      <c r="C51" s="124"/>
      <c r="D51" s="121"/>
      <c r="E51" s="124"/>
      <c r="F51" s="121"/>
      <c r="G51" s="121"/>
    </row>
    <row r="52" spans="1:7" ht="5.25" customHeight="1">
      <c r="A52" s="123"/>
      <c r="B52" s="124"/>
      <c r="C52" s="124"/>
      <c r="D52" s="124"/>
      <c r="E52" s="124"/>
      <c r="F52" s="124"/>
      <c r="G52" s="124"/>
    </row>
    <row r="53" spans="1:7" ht="15.75">
      <c r="A53" s="123"/>
      <c r="B53" s="124" t="s">
        <v>190</v>
      </c>
      <c r="C53" s="148"/>
      <c r="D53" s="121"/>
      <c r="E53" s="121"/>
      <c r="F53" s="121"/>
      <c r="G53" s="121"/>
    </row>
    <row r="54" spans="1:7" ht="15.75">
      <c r="A54" s="123"/>
      <c r="B54" s="148" t="s">
        <v>46</v>
      </c>
      <c r="C54" s="148"/>
      <c r="D54" s="148"/>
      <c r="E54" s="149"/>
      <c r="F54" s="149"/>
      <c r="G54" s="121"/>
    </row>
    <row r="55" spans="1:7" ht="15.75">
      <c r="A55" s="123"/>
      <c r="B55" s="148"/>
      <c r="C55" s="148"/>
      <c r="D55" s="148"/>
      <c r="E55" s="148"/>
      <c r="F55" s="148"/>
      <c r="G55" s="121"/>
    </row>
    <row r="56" spans="1:7" ht="15.75">
      <c r="A56" s="122"/>
      <c r="B56" s="124" t="s">
        <v>47</v>
      </c>
      <c r="C56" s="261" t="s">
        <v>48</v>
      </c>
      <c r="D56" s="261"/>
      <c r="E56" s="261"/>
      <c r="F56" s="261"/>
      <c r="G56" s="121"/>
    </row>
    <row r="57" spans="1:7" ht="15.75">
      <c r="A57" s="122"/>
      <c r="B57" s="148" t="s">
        <v>46</v>
      </c>
      <c r="C57" s="148"/>
      <c r="D57" s="148"/>
      <c r="E57" s="148"/>
      <c r="F57" s="148"/>
      <c r="G57" s="121"/>
    </row>
    <row r="58" spans="1:7" ht="15.75">
      <c r="A58" s="122"/>
      <c r="B58" s="148" t="s">
        <v>49</v>
      </c>
      <c r="C58" s="148"/>
      <c r="D58" s="148"/>
      <c r="E58" s="150"/>
      <c r="F58" s="148"/>
      <c r="G58" s="121"/>
    </row>
  </sheetData>
  <mergeCells count="5">
    <mergeCell ref="B1:G1"/>
    <mergeCell ref="B2:G2"/>
    <mergeCell ref="B3:G3"/>
    <mergeCell ref="D30:D31"/>
    <mergeCell ref="C56:F56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B1" zoomScaleNormal="100" zoomScaleSheetLayoutView="100" workbookViewId="0">
      <selection activeCell="B56" sqref="B56"/>
    </sheetView>
  </sheetViews>
  <sheetFormatPr defaultRowHeight="15"/>
  <cols>
    <col min="1" max="1" width="0" hidden="1" customWidth="1"/>
    <col min="2" max="2" width="69" customWidth="1"/>
    <col min="3" max="3" width="6.5703125" customWidth="1"/>
    <col min="4" max="5" width="0" hidden="1" customWidth="1"/>
    <col min="6" max="6" width="27.28515625" customWidth="1"/>
    <col min="7" max="7" width="28.140625" customWidth="1"/>
  </cols>
  <sheetData>
    <row r="1" spans="2:7" ht="15.75">
      <c r="B1" s="148"/>
      <c r="C1" s="148"/>
      <c r="D1" s="148"/>
      <c r="E1" s="148"/>
      <c r="F1" s="148"/>
      <c r="G1" s="124"/>
    </row>
    <row r="2" spans="2:7">
      <c r="B2" s="268" t="s">
        <v>191</v>
      </c>
      <c r="C2" s="268"/>
      <c r="D2" s="268"/>
      <c r="E2" s="268"/>
      <c r="F2" s="268"/>
      <c r="G2" s="268"/>
    </row>
    <row r="3" spans="2:7" ht="4.5" customHeight="1">
      <c r="B3" s="268"/>
      <c r="C3" s="268"/>
      <c r="D3" s="268"/>
      <c r="E3" s="268"/>
      <c r="F3" s="268"/>
      <c r="G3" s="268"/>
    </row>
    <row r="4" spans="2:7" ht="15.75">
      <c r="B4" s="269"/>
      <c r="C4" s="269"/>
      <c r="D4" s="153"/>
      <c r="E4" s="148"/>
      <c r="F4" s="153"/>
      <c r="G4" s="124"/>
    </row>
    <row r="5" spans="2:7" ht="19.5">
      <c r="B5" s="236" t="s">
        <v>178</v>
      </c>
      <c r="C5" s="236"/>
      <c r="D5" s="236"/>
      <c r="E5" s="236"/>
      <c r="F5" s="236"/>
      <c r="G5" s="152" t="s">
        <v>52</v>
      </c>
    </row>
    <row r="6" spans="2:7" ht="18.75">
      <c r="B6" s="236" t="s">
        <v>1</v>
      </c>
      <c r="C6" s="236"/>
      <c r="D6" s="236"/>
      <c r="E6" s="236"/>
      <c r="F6" s="236"/>
      <c r="G6" s="152"/>
    </row>
    <row r="7" spans="2:7" ht="19.5">
      <c r="B7" s="236" t="s">
        <v>180</v>
      </c>
      <c r="C7" s="236"/>
      <c r="D7" s="236"/>
      <c r="E7" s="236"/>
      <c r="F7" s="236"/>
      <c r="G7" s="152"/>
    </row>
    <row r="8" spans="2:7" ht="18.75">
      <c r="B8" s="236" t="s">
        <v>53</v>
      </c>
      <c r="C8" s="236"/>
      <c r="D8" s="236"/>
      <c r="E8" s="236"/>
      <c r="F8" s="236"/>
      <c r="G8" s="152"/>
    </row>
    <row r="9" spans="2:7" ht="18.75">
      <c r="B9" s="237" t="s">
        <v>3</v>
      </c>
      <c r="C9" s="236"/>
      <c r="D9" s="236"/>
      <c r="E9" s="236"/>
      <c r="F9" s="236"/>
      <c r="G9" s="238" t="s">
        <v>4</v>
      </c>
    </row>
    <row r="10" spans="2:7" ht="15.75" thickBot="1">
      <c r="B10" s="156"/>
      <c r="C10" s="154"/>
      <c r="D10" s="154" t="s">
        <v>54</v>
      </c>
      <c r="E10" s="154"/>
      <c r="F10" s="154"/>
      <c r="G10" s="155"/>
    </row>
    <row r="11" spans="2:7">
      <c r="B11" s="262" t="s">
        <v>55</v>
      </c>
      <c r="C11" s="262" t="s">
        <v>5</v>
      </c>
      <c r="D11" s="270" t="s">
        <v>56</v>
      </c>
      <c r="E11" s="273" t="s">
        <v>7</v>
      </c>
      <c r="F11" s="262" t="s">
        <v>57</v>
      </c>
      <c r="G11" s="265" t="s">
        <v>58</v>
      </c>
    </row>
    <row r="12" spans="2:7">
      <c r="B12" s="263"/>
      <c r="C12" s="263"/>
      <c r="D12" s="271"/>
      <c r="E12" s="274"/>
      <c r="F12" s="263"/>
      <c r="G12" s="266"/>
    </row>
    <row r="13" spans="2:7" ht="15.75" thickBot="1">
      <c r="B13" s="264"/>
      <c r="C13" s="264"/>
      <c r="D13" s="272"/>
      <c r="E13" s="275"/>
      <c r="F13" s="264"/>
      <c r="G13" s="267"/>
    </row>
    <row r="14" spans="2:7" ht="21.75" customHeight="1">
      <c r="B14" s="157" t="s">
        <v>59</v>
      </c>
      <c r="C14" s="157">
        <v>1</v>
      </c>
      <c r="D14" s="158">
        <v>5627377</v>
      </c>
      <c r="E14" s="159">
        <v>-951975</v>
      </c>
      <c r="F14" s="160">
        <v>99797097</v>
      </c>
      <c r="G14" s="161">
        <v>69827023</v>
      </c>
    </row>
    <row r="15" spans="2:7" ht="24.75" customHeight="1">
      <c r="B15" s="162" t="s">
        <v>60</v>
      </c>
      <c r="C15" s="162">
        <v>2</v>
      </c>
      <c r="D15" s="163">
        <v>773108</v>
      </c>
      <c r="E15" s="164">
        <v>1412097</v>
      </c>
      <c r="F15" s="165">
        <v>-44814385</v>
      </c>
      <c r="G15" s="166">
        <v>-32259913</v>
      </c>
    </row>
    <row r="16" spans="2:7" ht="24.75" customHeight="1">
      <c r="B16" s="162" t="s">
        <v>61</v>
      </c>
      <c r="C16" s="162">
        <v>3</v>
      </c>
      <c r="D16" s="163">
        <v>4854269</v>
      </c>
      <c r="E16" s="164">
        <v>-2364072</v>
      </c>
      <c r="F16" s="165">
        <v>9383954</v>
      </c>
      <c r="G16" s="166">
        <v>9289666</v>
      </c>
    </row>
    <row r="17" spans="1:7" ht="24.75" customHeight="1" thickBot="1">
      <c r="B17" s="167" t="s">
        <v>62</v>
      </c>
      <c r="C17" s="167">
        <v>4</v>
      </c>
      <c r="D17" s="168">
        <v>56494</v>
      </c>
      <c r="E17" s="169">
        <v>-52644</v>
      </c>
      <c r="F17" s="170">
        <v>-7703345</v>
      </c>
      <c r="G17" s="171">
        <v>-7455687</v>
      </c>
    </row>
    <row r="18" spans="1:7" ht="15.75" customHeight="1">
      <c r="B18" s="172" t="s">
        <v>63</v>
      </c>
      <c r="C18" s="173"/>
      <c r="D18" s="174">
        <v>1702429</v>
      </c>
      <c r="E18" s="175">
        <v>324720</v>
      </c>
      <c r="F18" s="176">
        <f>SUM(F14:F17)</f>
        <v>56663321</v>
      </c>
      <c r="G18" s="176">
        <f>SUM(G14:G17)</f>
        <v>39401089</v>
      </c>
    </row>
    <row r="19" spans="1:7" ht="24.75" customHeight="1">
      <c r="B19" s="177" t="s">
        <v>64</v>
      </c>
      <c r="C19" s="162">
        <v>5</v>
      </c>
      <c r="D19" s="163">
        <v>1597474</v>
      </c>
      <c r="E19" s="178">
        <v>126016</v>
      </c>
      <c r="F19" s="179">
        <v>635297</v>
      </c>
      <c r="G19" s="180">
        <v>467450</v>
      </c>
    </row>
    <row r="20" spans="1:7" ht="24.75" customHeight="1">
      <c r="B20" s="177" t="s">
        <v>65</v>
      </c>
      <c r="C20" s="162">
        <v>6</v>
      </c>
      <c r="D20" s="163">
        <v>2174773</v>
      </c>
      <c r="E20" s="164">
        <v>-292645</v>
      </c>
      <c r="F20" s="165"/>
      <c r="G20" s="166"/>
    </row>
    <row r="21" spans="1:7" ht="26.25" customHeight="1">
      <c r="B21" s="177" t="s">
        <v>66</v>
      </c>
      <c r="C21" s="162">
        <v>7</v>
      </c>
      <c r="D21" s="163"/>
      <c r="E21" s="164"/>
      <c r="F21" s="165"/>
      <c r="G21" s="166"/>
    </row>
    <row r="22" spans="1:7" ht="24.75" customHeight="1">
      <c r="B22" s="177" t="s">
        <v>67</v>
      </c>
      <c r="C22" s="162">
        <v>8</v>
      </c>
      <c r="D22" s="163">
        <v>466614</v>
      </c>
      <c r="E22" s="164">
        <v>460428</v>
      </c>
      <c r="F22" s="165">
        <v>-863488</v>
      </c>
      <c r="G22" s="166">
        <v>-1143715</v>
      </c>
    </row>
    <row r="23" spans="1:7" ht="24.75" customHeight="1">
      <c r="B23" s="177" t="s">
        <v>68</v>
      </c>
      <c r="C23" s="162">
        <v>9</v>
      </c>
      <c r="D23" s="163"/>
      <c r="E23" s="164"/>
      <c r="F23" s="165">
        <v>-26530945</v>
      </c>
      <c r="G23" s="166">
        <v>-17023492</v>
      </c>
    </row>
    <row r="24" spans="1:7" ht="24.75" customHeight="1">
      <c r="B24" s="177" t="s">
        <v>69</v>
      </c>
      <c r="C24" s="162">
        <v>10</v>
      </c>
      <c r="D24" s="163"/>
      <c r="E24" s="181">
        <v>0</v>
      </c>
      <c r="F24" s="165">
        <v>-549930</v>
      </c>
      <c r="G24" s="166">
        <v>-555322</v>
      </c>
    </row>
    <row r="25" spans="1:7" ht="24.75" customHeight="1">
      <c r="B25" s="177" t="s">
        <v>70</v>
      </c>
      <c r="C25" s="162">
        <v>11</v>
      </c>
      <c r="D25" s="163" t="e">
        <v>#REF!</v>
      </c>
      <c r="E25" s="164" t="e">
        <v>#REF!</v>
      </c>
      <c r="F25" s="165">
        <v>-12599780</v>
      </c>
      <c r="G25" s="166">
        <v>-7393939</v>
      </c>
    </row>
    <row r="26" spans="1:7" ht="18.75" customHeight="1">
      <c r="B26" s="177" t="s">
        <v>71</v>
      </c>
      <c r="C26" s="162">
        <v>12</v>
      </c>
      <c r="D26" s="163">
        <v>0</v>
      </c>
      <c r="E26" s="181">
        <v>0</v>
      </c>
      <c r="F26" s="165">
        <v>114599</v>
      </c>
      <c r="G26" s="166">
        <v>297110</v>
      </c>
    </row>
    <row r="27" spans="1:7" ht="24.75" customHeight="1" thickBot="1">
      <c r="B27" s="182" t="s">
        <v>72</v>
      </c>
      <c r="C27" s="183">
        <v>13</v>
      </c>
      <c r="D27" s="184" t="e">
        <v>#REF!</v>
      </c>
      <c r="E27" s="185" t="e">
        <v>#REF!</v>
      </c>
      <c r="F27" s="186">
        <v>-625266</v>
      </c>
      <c r="G27" s="187">
        <v>-888315</v>
      </c>
    </row>
    <row r="28" spans="1:7" ht="24.75" hidden="1" customHeight="1">
      <c r="B28" s="157" t="s">
        <v>73</v>
      </c>
      <c r="C28" s="188"/>
      <c r="D28" s="158" t="e">
        <v>#REF!</v>
      </c>
      <c r="E28" s="159" t="e">
        <v>#REF!</v>
      </c>
      <c r="F28" s="160"/>
      <c r="G28" s="161"/>
    </row>
    <row r="29" spans="1:7" ht="24.75" hidden="1" customHeight="1" thickBot="1">
      <c r="B29" s="167" t="s">
        <v>74</v>
      </c>
      <c r="C29" s="189"/>
      <c r="D29" s="168"/>
      <c r="E29" s="169"/>
      <c r="F29" s="170"/>
      <c r="G29" s="171"/>
    </row>
    <row r="30" spans="1:7" ht="21" customHeight="1" thickBot="1">
      <c r="B30" s="190" t="s">
        <v>75</v>
      </c>
      <c r="C30" s="190"/>
      <c r="D30" s="191">
        <v>56478.134700000002</v>
      </c>
      <c r="E30" s="192">
        <v>11282</v>
      </c>
      <c r="F30" s="193">
        <f>SUM(F18:F27)</f>
        <v>16243808</v>
      </c>
      <c r="G30" s="193">
        <f>SUM(G18:G27)</f>
        <v>13160866</v>
      </c>
    </row>
    <row r="31" spans="1:7" ht="21" customHeight="1" thickBot="1">
      <c r="B31" s="194" t="s">
        <v>76</v>
      </c>
      <c r="C31" s="194">
        <v>14</v>
      </c>
      <c r="D31" s="195" t="s">
        <v>44</v>
      </c>
      <c r="E31" s="196" t="s">
        <v>44</v>
      </c>
      <c r="F31" s="197">
        <v>-3439254</v>
      </c>
      <c r="G31" s="198">
        <v>-2588342</v>
      </c>
    </row>
    <row r="32" spans="1:7" ht="21" customHeight="1" thickBot="1">
      <c r="A32" s="1"/>
      <c r="B32" s="190" t="s">
        <v>77</v>
      </c>
      <c r="C32" s="190"/>
      <c r="D32" s="199"/>
      <c r="E32" s="200"/>
      <c r="F32" s="201">
        <f>F30+F31</f>
        <v>12804554</v>
      </c>
      <c r="G32" s="201">
        <f>G30+G31</f>
        <v>10572524</v>
      </c>
    </row>
    <row r="33" spans="1:7" ht="21" customHeight="1" thickBot="1">
      <c r="A33" s="3"/>
      <c r="B33" s="190" t="s">
        <v>78</v>
      </c>
      <c r="C33" s="190"/>
      <c r="D33" s="202"/>
      <c r="E33" s="203"/>
      <c r="F33" s="204"/>
      <c r="G33" s="204"/>
    </row>
    <row r="34" spans="1:7" ht="64.5" customHeight="1">
      <c r="A34" s="3"/>
      <c r="B34" s="205" t="s">
        <v>79</v>
      </c>
      <c r="C34" s="162"/>
      <c r="D34" s="206"/>
      <c r="E34" s="207"/>
      <c r="F34" s="166"/>
      <c r="G34" s="166"/>
    </row>
    <row r="35" spans="1:7" ht="30.75" customHeight="1">
      <c r="A35" s="3"/>
      <c r="B35" s="208" t="s">
        <v>80</v>
      </c>
      <c r="C35" s="157"/>
      <c r="D35" s="209"/>
      <c r="E35" s="210"/>
      <c r="F35" s="161"/>
      <c r="G35" s="161"/>
    </row>
    <row r="36" spans="1:7" ht="36" customHeight="1">
      <c r="A36" s="3"/>
      <c r="B36" s="208" t="s">
        <v>81</v>
      </c>
      <c r="C36" s="157"/>
      <c r="D36" s="209"/>
      <c r="E36" s="210"/>
      <c r="F36" s="161"/>
      <c r="G36" s="161">
        <v>-74533</v>
      </c>
    </row>
    <row r="37" spans="1:7" ht="32.25" customHeight="1">
      <c r="A37" s="3"/>
      <c r="B37" s="208" t="s">
        <v>82</v>
      </c>
      <c r="C37" s="157"/>
      <c r="D37" s="209"/>
      <c r="E37" s="210"/>
      <c r="F37" s="161">
        <v>-9297</v>
      </c>
      <c r="G37" s="161">
        <v>9130</v>
      </c>
    </row>
    <row r="38" spans="1:7" ht="32.25" customHeight="1">
      <c r="A38" s="3"/>
      <c r="B38" s="208" t="s">
        <v>83</v>
      </c>
      <c r="C38" s="157"/>
      <c r="D38" s="209"/>
      <c r="E38" s="211"/>
      <c r="F38" s="212"/>
      <c r="G38" s="212"/>
    </row>
    <row r="39" spans="1:7" ht="30.75" customHeight="1">
      <c r="A39" s="3"/>
      <c r="B39" s="205" t="s">
        <v>81</v>
      </c>
      <c r="C39" s="162"/>
      <c r="D39" s="206"/>
      <c r="E39" s="207"/>
      <c r="F39" s="166"/>
      <c r="G39" s="166"/>
    </row>
    <row r="40" spans="1:7" ht="38.25" customHeight="1">
      <c r="A40" s="3"/>
      <c r="B40" s="205" t="s">
        <v>82</v>
      </c>
      <c r="C40" s="162"/>
      <c r="D40" s="206"/>
      <c r="E40" s="207"/>
      <c r="F40" s="166">
        <v>0</v>
      </c>
      <c r="G40" s="166">
        <v>0</v>
      </c>
    </row>
    <row r="41" spans="1:7" ht="21" customHeight="1" thickBot="1">
      <c r="A41" s="3"/>
      <c r="B41" s="213" t="s">
        <v>84</v>
      </c>
      <c r="C41" s="167"/>
      <c r="D41" s="214"/>
      <c r="E41" s="215"/>
      <c r="F41" s="166">
        <v>0</v>
      </c>
      <c r="G41" s="166"/>
    </row>
    <row r="42" spans="1:7" ht="21" customHeight="1" thickBot="1">
      <c r="A42" s="1"/>
      <c r="B42" s="190" t="s">
        <v>85</v>
      </c>
      <c r="C42" s="190"/>
      <c r="D42" s="216"/>
      <c r="E42" s="217"/>
      <c r="F42" s="218">
        <f>SUM(F36:F41)</f>
        <v>-9297</v>
      </c>
      <c r="G42" s="218">
        <f>SUM(G36:G41)</f>
        <v>-65403</v>
      </c>
    </row>
    <row r="43" spans="1:7" ht="21" customHeight="1">
      <c r="A43" s="1"/>
      <c r="B43" s="188" t="s">
        <v>86</v>
      </c>
      <c r="C43" s="188"/>
      <c r="D43" s="219"/>
      <c r="E43" s="220"/>
      <c r="F43" s="221">
        <f>F42+F32</f>
        <v>12795257</v>
      </c>
      <c r="G43" s="221">
        <f>G42+G32</f>
        <v>10507121</v>
      </c>
    </row>
    <row r="44" spans="1:7" ht="21" customHeight="1">
      <c r="A44" s="1"/>
      <c r="B44" s="222" t="s">
        <v>87</v>
      </c>
      <c r="C44" s="222"/>
      <c r="D44" s="223"/>
      <c r="E44" s="224"/>
      <c r="F44" s="225"/>
      <c r="G44" s="225"/>
    </row>
    <row r="45" spans="1:7" ht="21" customHeight="1">
      <c r="A45" s="1"/>
      <c r="B45" s="205" t="s">
        <v>88</v>
      </c>
      <c r="C45" s="162"/>
      <c r="D45" s="223"/>
      <c r="E45" s="224"/>
      <c r="F45" s="166">
        <v>6220403</v>
      </c>
      <c r="G45" s="166">
        <v>5650174</v>
      </c>
    </row>
    <row r="46" spans="1:7" ht="21" customHeight="1" thickBot="1">
      <c r="A46" s="1"/>
      <c r="B46" s="213" t="s">
        <v>89</v>
      </c>
      <c r="C46" s="167"/>
      <c r="D46" s="226"/>
      <c r="E46" s="227"/>
      <c r="F46" s="166">
        <v>6584151</v>
      </c>
      <c r="G46" s="166">
        <v>4922440</v>
      </c>
    </row>
    <row r="47" spans="1:7" ht="21" customHeight="1" thickBot="1">
      <c r="A47" s="1"/>
      <c r="B47" s="190" t="s">
        <v>77</v>
      </c>
      <c r="C47" s="190"/>
      <c r="D47" s="199"/>
      <c r="E47" s="200"/>
      <c r="F47" s="228">
        <f>F45+F46</f>
        <v>12804554</v>
      </c>
      <c r="G47" s="228">
        <f>G45+G46</f>
        <v>10572614</v>
      </c>
    </row>
    <row r="48" spans="1:7" ht="21" customHeight="1" thickBot="1">
      <c r="A48" s="1"/>
      <c r="B48" s="190" t="s">
        <v>90</v>
      </c>
      <c r="C48" s="190"/>
      <c r="D48" s="199"/>
      <c r="E48" s="200"/>
      <c r="F48" s="229"/>
      <c r="G48" s="229"/>
    </row>
    <row r="49" spans="1:7" ht="21" customHeight="1">
      <c r="A49" s="1"/>
      <c r="B49" s="208" t="s">
        <v>88</v>
      </c>
      <c r="C49" s="157"/>
      <c r="D49" s="219"/>
      <c r="E49" s="220"/>
      <c r="F49" s="166">
        <v>8211106</v>
      </c>
      <c r="G49" s="166">
        <v>5584771</v>
      </c>
    </row>
    <row r="50" spans="1:7" ht="18" customHeight="1" thickBot="1">
      <c r="A50" s="1"/>
      <c r="B50" s="213" t="s">
        <v>89</v>
      </c>
      <c r="C50" s="167"/>
      <c r="D50" s="226"/>
      <c r="E50" s="227"/>
      <c r="F50" s="166">
        <v>6584151</v>
      </c>
      <c r="G50" s="166">
        <v>4922440</v>
      </c>
    </row>
    <row r="51" spans="1:7" ht="21" customHeight="1" thickBot="1">
      <c r="A51" s="1"/>
      <c r="B51" s="190" t="s">
        <v>86</v>
      </c>
      <c r="C51" s="190"/>
      <c r="D51" s="199"/>
      <c r="E51" s="200"/>
      <c r="F51" s="228">
        <f>F49+F50</f>
        <v>14795257</v>
      </c>
      <c r="G51" s="228">
        <f>G49+G50</f>
        <v>10507211</v>
      </c>
    </row>
    <row r="52" spans="1:7" ht="21" customHeight="1" thickBot="1">
      <c r="A52" s="1"/>
      <c r="B52" s="230" t="s">
        <v>91</v>
      </c>
      <c r="C52" s="231"/>
      <c r="D52" s="199"/>
      <c r="E52" s="200"/>
      <c r="F52" s="229"/>
      <c r="G52" s="229"/>
    </row>
    <row r="53" spans="1:7" ht="21" customHeight="1" thickBot="1">
      <c r="A53" s="1"/>
      <c r="B53" s="232" t="s">
        <v>92</v>
      </c>
      <c r="C53" s="233"/>
      <c r="D53" s="234"/>
      <c r="E53" s="234"/>
      <c r="F53" s="235">
        <f>F45/18750000*1000</f>
        <v>331.75482666666664</v>
      </c>
      <c r="G53" s="235">
        <f>G45/18750000*1000</f>
        <v>301.34261333333336</v>
      </c>
    </row>
    <row r="54" spans="1:7" ht="10.5" customHeight="1">
      <c r="A54" s="1"/>
      <c r="B54" s="7"/>
      <c r="C54" s="7"/>
      <c r="D54" s="7"/>
      <c r="E54" s="7"/>
      <c r="F54" s="7"/>
      <c r="G54" s="5"/>
    </row>
    <row r="55" spans="1:7" ht="15.75">
      <c r="A55" s="3"/>
      <c r="B55" s="54" t="s">
        <v>190</v>
      </c>
      <c r="C55" s="7"/>
      <c r="D55" s="121"/>
      <c r="E55" s="121"/>
      <c r="F55" s="121"/>
      <c r="G55" s="121"/>
    </row>
    <row r="56" spans="1:7" ht="15.75">
      <c r="A56" s="3"/>
      <c r="B56" s="56" t="s">
        <v>46</v>
      </c>
      <c r="C56" s="7"/>
      <c r="D56" s="7"/>
      <c r="E56" s="57"/>
      <c r="F56" s="57"/>
      <c r="G56" s="121"/>
    </row>
    <row r="57" spans="1:7" ht="15.75">
      <c r="A57" s="3"/>
      <c r="B57" s="56"/>
      <c r="C57" s="7"/>
      <c r="D57" s="7"/>
      <c r="E57" s="7"/>
      <c r="F57" s="7"/>
      <c r="G57" s="121"/>
    </row>
    <row r="58" spans="1:7" ht="15.75">
      <c r="A58" s="2"/>
      <c r="B58" s="54" t="s">
        <v>93</v>
      </c>
      <c r="C58" s="66"/>
      <c r="D58" s="7"/>
      <c r="E58" s="7"/>
      <c r="F58" s="7"/>
      <c r="G58" s="121"/>
    </row>
    <row r="59" spans="1:7" ht="15.75">
      <c r="A59" s="2"/>
      <c r="B59" s="56" t="s">
        <v>46</v>
      </c>
      <c r="C59" s="7"/>
      <c r="D59" s="66"/>
      <c r="E59" s="66"/>
      <c r="F59" s="66"/>
      <c r="G59" s="121"/>
    </row>
    <row r="60" spans="1:7" ht="15.75">
      <c r="A60" s="2"/>
      <c r="B60" s="56" t="s">
        <v>49</v>
      </c>
      <c r="C60" s="7"/>
      <c r="D60" s="7"/>
      <c r="E60" s="67"/>
      <c r="F60" s="7"/>
      <c r="G60" s="121"/>
    </row>
  </sheetData>
  <mergeCells count="8">
    <mergeCell ref="F11:F13"/>
    <mergeCell ref="G11:G13"/>
    <mergeCell ref="B2:G3"/>
    <mergeCell ref="B4:C4"/>
    <mergeCell ref="B11:B13"/>
    <mergeCell ref="C11:C13"/>
    <mergeCell ref="D11:D13"/>
    <mergeCell ref="E11:E13"/>
  </mergeCells>
  <pageMargins left="0.7" right="0.7" top="0.75" bottom="0.75" header="0.3" footer="0.3"/>
  <pageSetup paperSize="9" scale="60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view="pageBreakPreview" zoomScale="60" zoomScaleNormal="100" workbookViewId="0">
      <selection activeCell="A72" sqref="A72"/>
    </sheetView>
  </sheetViews>
  <sheetFormatPr defaultRowHeight="15"/>
  <cols>
    <col min="1" max="1" width="49.140625" customWidth="1"/>
    <col min="3" max="3" width="21.7109375" customWidth="1"/>
    <col min="4" max="4" width="16.85546875" customWidth="1"/>
  </cols>
  <sheetData>
    <row r="1" spans="1:4" ht="15.75">
      <c r="A1" s="242"/>
      <c r="B1" s="242"/>
      <c r="C1" s="242"/>
      <c r="D1" s="242"/>
    </row>
    <row r="2" spans="1:4" ht="15.75">
      <c r="A2" s="279" t="s">
        <v>94</v>
      </c>
      <c r="B2" s="279"/>
      <c r="C2" s="279"/>
      <c r="D2" s="279"/>
    </row>
    <row r="3" spans="1:4" ht="15.75">
      <c r="A3" s="279" t="s">
        <v>192</v>
      </c>
      <c r="B3" s="279"/>
      <c r="C3" s="279"/>
      <c r="D3" s="279"/>
    </row>
    <row r="4" spans="1:4" ht="15.75">
      <c r="A4" s="279" t="s">
        <v>95</v>
      </c>
      <c r="B4" s="279"/>
      <c r="C4" s="279"/>
      <c r="D4" s="279"/>
    </row>
    <row r="5" spans="1:4" ht="15.75">
      <c r="A5" s="243" t="s">
        <v>96</v>
      </c>
      <c r="B5" s="243"/>
      <c r="C5" s="243"/>
      <c r="D5" s="242"/>
    </row>
    <row r="6" spans="1:4" ht="15.75">
      <c r="A6" s="244" t="s">
        <v>50</v>
      </c>
      <c r="B6" s="244"/>
      <c r="C6" s="244"/>
      <c r="D6" s="244"/>
    </row>
    <row r="7" spans="1:4" ht="15.75">
      <c r="A7" s="244" t="s">
        <v>1</v>
      </c>
      <c r="B7" s="244"/>
      <c r="C7" s="244"/>
      <c r="D7" s="244"/>
    </row>
    <row r="8" spans="1:4" ht="15.75">
      <c r="A8" s="244" t="s">
        <v>51</v>
      </c>
      <c r="B8" s="244"/>
      <c r="C8" s="244"/>
      <c r="D8" s="244"/>
    </row>
    <row r="9" spans="1:4" ht="15.75">
      <c r="A9" s="244" t="s">
        <v>53</v>
      </c>
      <c r="B9" s="244"/>
      <c r="C9" s="244"/>
      <c r="D9" s="244"/>
    </row>
    <row r="10" spans="1:4" ht="16.5" thickBot="1">
      <c r="A10" s="244" t="s">
        <v>3</v>
      </c>
      <c r="B10" s="244"/>
      <c r="C10" s="244"/>
      <c r="D10" s="244" t="s">
        <v>4</v>
      </c>
    </row>
    <row r="11" spans="1:4" ht="48" thickBot="1">
      <c r="A11" s="252" t="s">
        <v>55</v>
      </c>
      <c r="B11" s="252" t="s">
        <v>97</v>
      </c>
      <c r="C11" s="252" t="s">
        <v>56</v>
      </c>
      <c r="D11" s="252" t="s">
        <v>98</v>
      </c>
    </row>
    <row r="12" spans="1:4" ht="16.5" thickBot="1">
      <c r="A12" s="276" t="s">
        <v>99</v>
      </c>
      <c r="B12" s="277"/>
      <c r="C12" s="277"/>
      <c r="D12" s="278"/>
    </row>
    <row r="13" spans="1:4" ht="39" customHeight="1" thickBot="1">
      <c r="A13" s="248" t="s">
        <v>100</v>
      </c>
      <c r="B13" s="248">
        <v>10</v>
      </c>
      <c r="C13" s="245">
        <f>C15+C16+C17+C18+C19</f>
        <v>7429962550</v>
      </c>
      <c r="D13" s="245">
        <f>D15+D16+D17+D18+D19</f>
        <v>6001831084</v>
      </c>
    </row>
    <row r="14" spans="1:4" ht="19.5" customHeight="1" thickBot="1">
      <c r="A14" s="248" t="s">
        <v>101</v>
      </c>
      <c r="B14" s="248" t="s">
        <v>44</v>
      </c>
      <c r="C14" s="245" t="s">
        <v>44</v>
      </c>
      <c r="D14" s="245" t="s">
        <v>44</v>
      </c>
    </row>
    <row r="15" spans="1:4" ht="25.5" customHeight="1" thickBot="1">
      <c r="A15" s="248" t="s">
        <v>102</v>
      </c>
      <c r="B15" s="248">
        <v>11</v>
      </c>
      <c r="C15" s="245">
        <v>9704544</v>
      </c>
      <c r="D15" s="245">
        <v>9817851</v>
      </c>
    </row>
    <row r="16" spans="1:4" ht="25.5" customHeight="1" thickBot="1">
      <c r="A16" s="248" t="s">
        <v>103</v>
      </c>
      <c r="B16" s="248">
        <v>12</v>
      </c>
      <c r="C16" s="245">
        <v>7125599</v>
      </c>
      <c r="D16" s="245">
        <v>14456862</v>
      </c>
    </row>
    <row r="17" spans="1:4" ht="25.5" customHeight="1" thickBot="1">
      <c r="A17" s="248" t="s">
        <v>104</v>
      </c>
      <c r="B17" s="248">
        <v>13</v>
      </c>
      <c r="C17" s="245">
        <v>2061250</v>
      </c>
      <c r="D17" s="245">
        <v>4785092</v>
      </c>
    </row>
    <row r="18" spans="1:4" ht="25.5" customHeight="1" thickBot="1">
      <c r="A18" s="248" t="s">
        <v>105</v>
      </c>
      <c r="B18" s="248">
        <v>14</v>
      </c>
      <c r="C18" s="245">
        <v>69097450</v>
      </c>
      <c r="D18" s="245">
        <v>-9424</v>
      </c>
    </row>
    <row r="19" spans="1:4" ht="25.5" customHeight="1" thickBot="1">
      <c r="A19" s="248" t="s">
        <v>106</v>
      </c>
      <c r="B19" s="248">
        <v>15</v>
      </c>
      <c r="C19" s="245">
        <v>7341973707</v>
      </c>
      <c r="D19" s="245">
        <v>5972780703</v>
      </c>
    </row>
    <row r="20" spans="1:4" ht="25.5" customHeight="1" thickBot="1">
      <c r="A20" s="248" t="s">
        <v>107</v>
      </c>
      <c r="B20" s="248">
        <v>20</v>
      </c>
      <c r="C20" s="245">
        <f>C22+C23+C24+C25+C26+C27+C28</f>
        <v>7457011487</v>
      </c>
      <c r="D20" s="245">
        <f>D22+D23+D24+D25+D26+D27+D28</f>
        <v>6018310212</v>
      </c>
    </row>
    <row r="21" spans="1:4" ht="25.5" customHeight="1" thickBot="1">
      <c r="A21" s="248" t="s">
        <v>101</v>
      </c>
      <c r="B21" s="248" t="s">
        <v>44</v>
      </c>
      <c r="C21" s="245"/>
      <c r="D21" s="245"/>
    </row>
    <row r="22" spans="1:4" ht="25.5" customHeight="1" thickBot="1">
      <c r="A22" s="248" t="s">
        <v>108</v>
      </c>
      <c r="B22" s="248">
        <v>21</v>
      </c>
      <c r="C22" s="245">
        <v>17746359</v>
      </c>
      <c r="D22" s="245">
        <v>16801667</v>
      </c>
    </row>
    <row r="23" spans="1:4" ht="25.5" customHeight="1" thickBot="1">
      <c r="A23" s="248" t="s">
        <v>109</v>
      </c>
      <c r="B23" s="248">
        <v>22</v>
      </c>
      <c r="C23" s="245">
        <v>8358961</v>
      </c>
      <c r="D23" s="245">
        <v>5020918</v>
      </c>
    </row>
    <row r="24" spans="1:4" ht="25.5" customHeight="1" thickBot="1">
      <c r="A24" s="248" t="s">
        <v>110</v>
      </c>
      <c r="B24" s="248">
        <v>23</v>
      </c>
      <c r="C24" s="245">
        <v>9700606</v>
      </c>
      <c r="D24" s="245">
        <v>7487886</v>
      </c>
    </row>
    <row r="25" spans="1:4" ht="25.5" customHeight="1" thickBot="1">
      <c r="A25" s="248" t="s">
        <v>111</v>
      </c>
      <c r="B25" s="248">
        <v>24</v>
      </c>
      <c r="C25" s="245">
        <v>36105664</v>
      </c>
      <c r="D25" s="245">
        <v>292606</v>
      </c>
    </row>
    <row r="26" spans="1:4" ht="25.5" customHeight="1" thickBot="1">
      <c r="A26" s="249" t="s">
        <v>112</v>
      </c>
      <c r="B26" s="248">
        <v>25</v>
      </c>
      <c r="C26" s="245">
        <v>6378720</v>
      </c>
      <c r="D26" s="245">
        <v>5283942</v>
      </c>
    </row>
    <row r="27" spans="1:4" ht="25.5" customHeight="1" thickBot="1">
      <c r="A27" s="248" t="s">
        <v>113</v>
      </c>
      <c r="B27" s="248">
        <v>26</v>
      </c>
      <c r="C27" s="245">
        <v>700762</v>
      </c>
      <c r="D27" s="245">
        <v>711786</v>
      </c>
    </row>
    <row r="28" spans="1:4" ht="25.5" customHeight="1" thickBot="1">
      <c r="A28" s="248" t="s">
        <v>114</v>
      </c>
      <c r="B28" s="248">
        <v>27</v>
      </c>
      <c r="C28" s="245">
        <v>7378020415</v>
      </c>
      <c r="D28" s="245">
        <v>5982711407</v>
      </c>
    </row>
    <row r="29" spans="1:4" ht="39" customHeight="1" thickBot="1">
      <c r="A29" s="250" t="s">
        <v>115</v>
      </c>
      <c r="B29" s="250">
        <v>30</v>
      </c>
      <c r="C29" s="251">
        <f>C13-C20</f>
        <v>-27048937</v>
      </c>
      <c r="D29" s="251">
        <f>D13-D20</f>
        <v>-16479128</v>
      </c>
    </row>
    <row r="30" spans="1:4" ht="24" customHeight="1" thickBot="1">
      <c r="A30" s="276" t="s">
        <v>116</v>
      </c>
      <c r="B30" s="277"/>
      <c r="C30" s="277"/>
      <c r="D30" s="278"/>
    </row>
    <row r="31" spans="1:4" ht="39" customHeight="1" thickBot="1">
      <c r="A31" s="248" t="s">
        <v>100</v>
      </c>
      <c r="B31" s="248">
        <v>40</v>
      </c>
      <c r="C31" s="245">
        <f>C33+C34+C35+C36+C37+C38+C39</f>
        <v>3791322</v>
      </c>
      <c r="D31" s="245">
        <f>D33+D34+D35+D36+D37+D38+D39</f>
        <v>7283941</v>
      </c>
    </row>
    <row r="32" spans="1:4" ht="27.75" customHeight="1" thickBot="1">
      <c r="A32" s="248" t="s">
        <v>101</v>
      </c>
      <c r="B32" s="248" t="s">
        <v>44</v>
      </c>
      <c r="C32" s="245"/>
      <c r="D32" s="245" t="s">
        <v>44</v>
      </c>
    </row>
    <row r="33" spans="1:4" ht="27.75" customHeight="1" thickBot="1">
      <c r="A33" s="248" t="s">
        <v>117</v>
      </c>
      <c r="B33" s="248">
        <v>41</v>
      </c>
      <c r="C33" s="245">
        <v>538769</v>
      </c>
      <c r="D33" s="245">
        <v>262959</v>
      </c>
    </row>
    <row r="34" spans="1:4" ht="27.75" customHeight="1" thickBot="1">
      <c r="A34" s="248" t="s">
        <v>118</v>
      </c>
      <c r="B34" s="248">
        <v>42</v>
      </c>
      <c r="C34" s="245">
        <v>1958</v>
      </c>
      <c r="D34" s="245">
        <v>0</v>
      </c>
    </row>
    <row r="35" spans="1:4" ht="35.25" customHeight="1" thickBot="1">
      <c r="A35" s="248" t="s">
        <v>119</v>
      </c>
      <c r="B35" s="248">
        <v>43</v>
      </c>
      <c r="C35" s="245">
        <v>211200</v>
      </c>
      <c r="D35" s="245">
        <v>55533</v>
      </c>
    </row>
    <row r="36" spans="1:4" ht="27.75" customHeight="1" thickBot="1">
      <c r="A36" s="248" t="s">
        <v>120</v>
      </c>
      <c r="B36" s="248">
        <v>44</v>
      </c>
      <c r="C36" s="245"/>
      <c r="D36" s="245">
        <v>6965449</v>
      </c>
    </row>
    <row r="37" spans="1:4" ht="39" customHeight="1" thickBot="1">
      <c r="A37" s="248" t="s">
        <v>121</v>
      </c>
      <c r="B37" s="248">
        <v>45</v>
      </c>
      <c r="C37" s="245">
        <v>0</v>
      </c>
      <c r="D37" s="245">
        <v>0</v>
      </c>
    </row>
    <row r="38" spans="1:4" ht="39" customHeight="1" thickBot="1">
      <c r="A38" s="248" t="s">
        <v>122</v>
      </c>
      <c r="B38" s="248">
        <v>46</v>
      </c>
      <c r="C38" s="245">
        <v>0</v>
      </c>
      <c r="D38" s="245">
        <v>0</v>
      </c>
    </row>
    <row r="39" spans="1:4" ht="22.5" customHeight="1" thickBot="1">
      <c r="A39" s="248" t="s">
        <v>106</v>
      </c>
      <c r="B39" s="248">
        <v>47</v>
      </c>
      <c r="C39" s="245">
        <v>3039395</v>
      </c>
      <c r="D39" s="245"/>
    </row>
    <row r="40" spans="1:4" ht="39" customHeight="1" thickBot="1">
      <c r="A40" s="248" t="s">
        <v>107</v>
      </c>
      <c r="B40" s="248">
        <v>50</v>
      </c>
      <c r="C40" s="245">
        <f>C41+C43+C44+C45+C46+C47+C48+C42</f>
        <v>18707381</v>
      </c>
      <c r="D40" s="245">
        <f>D42+D43+D44+D45+D46+D47+D48</f>
        <v>31915304</v>
      </c>
    </row>
    <row r="41" spans="1:4" ht="21.75" customHeight="1" thickBot="1">
      <c r="A41" s="248" t="s">
        <v>101</v>
      </c>
      <c r="B41" s="248" t="s">
        <v>44</v>
      </c>
      <c r="C41" s="245"/>
      <c r="D41" s="245" t="s">
        <v>44</v>
      </c>
    </row>
    <row r="42" spans="1:4" ht="25.5" customHeight="1" thickBot="1">
      <c r="A42" s="248" t="s">
        <v>123</v>
      </c>
      <c r="B42" s="248">
        <v>51</v>
      </c>
      <c r="C42" s="245">
        <v>7196869</v>
      </c>
      <c r="D42" s="245">
        <v>11743042</v>
      </c>
    </row>
    <row r="43" spans="1:4" ht="39" customHeight="1" thickBot="1">
      <c r="A43" s="248" t="s">
        <v>124</v>
      </c>
      <c r="B43" s="248">
        <v>52</v>
      </c>
      <c r="C43" s="245">
        <v>513431</v>
      </c>
      <c r="D43" s="245">
        <v>201376</v>
      </c>
    </row>
    <row r="44" spans="1:4" ht="39" customHeight="1" thickBot="1">
      <c r="A44" s="248" t="s">
        <v>125</v>
      </c>
      <c r="B44" s="248">
        <v>53</v>
      </c>
      <c r="C44" s="245">
        <v>10997081</v>
      </c>
      <c r="D44" s="245">
        <v>70000</v>
      </c>
    </row>
    <row r="45" spans="1:4" ht="20.25" customHeight="1" thickBot="1">
      <c r="A45" s="248" t="s">
        <v>126</v>
      </c>
      <c r="B45" s="248">
        <v>54</v>
      </c>
      <c r="C45" s="245"/>
      <c r="D45" s="245">
        <v>19708551</v>
      </c>
    </row>
    <row r="46" spans="1:4" ht="39" customHeight="1" thickBot="1">
      <c r="A46" s="248" t="s">
        <v>127</v>
      </c>
      <c r="B46" s="248">
        <v>55</v>
      </c>
      <c r="C46" s="245">
        <v>0</v>
      </c>
      <c r="D46" s="245"/>
    </row>
    <row r="47" spans="1:4" ht="39" customHeight="1" thickBot="1">
      <c r="A47" s="248" t="s">
        <v>122</v>
      </c>
      <c r="B47" s="248">
        <v>56</v>
      </c>
      <c r="C47" s="245">
        <v>0</v>
      </c>
      <c r="D47" s="245"/>
    </row>
    <row r="48" spans="1:4" ht="25.5" customHeight="1" thickBot="1">
      <c r="A48" s="248" t="s">
        <v>114</v>
      </c>
      <c r="B48" s="248">
        <v>57</v>
      </c>
      <c r="C48" s="245"/>
      <c r="D48" s="245">
        <v>192335</v>
      </c>
    </row>
    <row r="49" spans="1:4" ht="39" customHeight="1" thickBot="1">
      <c r="A49" s="250" t="s">
        <v>128</v>
      </c>
      <c r="B49" s="250">
        <v>60</v>
      </c>
      <c r="C49" s="251">
        <f>C31-C40</f>
        <v>-14916059</v>
      </c>
      <c r="D49" s="251">
        <f>D31-D40</f>
        <v>-24631363</v>
      </c>
    </row>
    <row r="50" spans="1:4" ht="39" customHeight="1" thickBot="1">
      <c r="A50" s="276" t="s">
        <v>129</v>
      </c>
      <c r="B50" s="277"/>
      <c r="C50" s="277"/>
      <c r="D50" s="278"/>
    </row>
    <row r="51" spans="1:4" ht="33.75" customHeight="1" thickBot="1">
      <c r="A51" s="248" t="s">
        <v>100</v>
      </c>
      <c r="B51" s="248">
        <v>70</v>
      </c>
      <c r="C51" s="245">
        <f>C53+C54+C55+C56</f>
        <v>133856769</v>
      </c>
      <c r="D51" s="245">
        <f>D53+D54+D55+D56</f>
        <v>48347695</v>
      </c>
    </row>
    <row r="52" spans="1:4" ht="21.75" customHeight="1" thickBot="1">
      <c r="A52" s="248" t="s">
        <v>101</v>
      </c>
      <c r="B52" s="248" t="s">
        <v>44</v>
      </c>
      <c r="C52" s="245"/>
      <c r="D52" s="245" t="s">
        <v>44</v>
      </c>
    </row>
    <row r="53" spans="1:4" ht="22.5" customHeight="1" thickBot="1">
      <c r="A53" s="248" t="s">
        <v>130</v>
      </c>
      <c r="B53" s="248">
        <v>71</v>
      </c>
      <c r="C53" s="245">
        <v>62282347</v>
      </c>
      <c r="D53" s="245">
        <v>31045000</v>
      </c>
    </row>
    <row r="54" spans="1:4" ht="21.75" customHeight="1" thickBot="1">
      <c r="A54" s="248" t="s">
        <v>131</v>
      </c>
      <c r="B54" s="248">
        <v>72</v>
      </c>
      <c r="C54" s="245">
        <v>71368125</v>
      </c>
      <c r="D54" s="245">
        <v>17270270</v>
      </c>
    </row>
    <row r="55" spans="1:4" ht="39" customHeight="1" thickBot="1">
      <c r="A55" s="248" t="s">
        <v>132</v>
      </c>
      <c r="B55" s="248">
        <v>73</v>
      </c>
      <c r="C55" s="245">
        <v>0</v>
      </c>
      <c r="D55" s="245"/>
    </row>
    <row r="56" spans="1:4" ht="25.5" customHeight="1" thickBot="1">
      <c r="A56" s="248" t="s">
        <v>106</v>
      </c>
      <c r="B56" s="248">
        <v>74</v>
      </c>
      <c r="C56" s="245">
        <v>206297</v>
      </c>
      <c r="D56" s="245">
        <v>32425</v>
      </c>
    </row>
    <row r="57" spans="1:4" ht="22.5" customHeight="1" thickBot="1">
      <c r="A57" s="248" t="s">
        <v>107</v>
      </c>
      <c r="B57" s="248">
        <v>80</v>
      </c>
      <c r="C57" s="245">
        <f>C59+C60+C61+C62</f>
        <v>24919898</v>
      </c>
      <c r="D57" s="245">
        <f>D59+D60+D61+D62</f>
        <v>8331256</v>
      </c>
    </row>
    <row r="58" spans="1:4" ht="20.25" customHeight="1" thickBot="1">
      <c r="A58" s="248" t="s">
        <v>101</v>
      </c>
      <c r="B58" s="248" t="s">
        <v>44</v>
      </c>
      <c r="C58" s="245"/>
      <c r="D58" s="245"/>
    </row>
    <row r="59" spans="1:4" ht="26.25" customHeight="1" thickBot="1">
      <c r="A59" s="248" t="s">
        <v>133</v>
      </c>
      <c r="B59" s="248">
        <v>81</v>
      </c>
      <c r="C59" s="245">
        <v>15766912</v>
      </c>
      <c r="D59" s="245">
        <v>6896891</v>
      </c>
    </row>
    <row r="60" spans="1:4" ht="21.75" customHeight="1" thickBot="1">
      <c r="A60" s="248" t="s">
        <v>134</v>
      </c>
      <c r="B60" s="248">
        <v>82</v>
      </c>
      <c r="C60" s="245">
        <v>0</v>
      </c>
      <c r="D60" s="245"/>
    </row>
    <row r="61" spans="1:4" ht="25.5" customHeight="1" thickBot="1">
      <c r="A61" s="248" t="s">
        <v>135</v>
      </c>
      <c r="B61" s="248">
        <v>83</v>
      </c>
      <c r="C61" s="245">
        <v>167</v>
      </c>
      <c r="D61" s="245"/>
    </row>
    <row r="62" spans="1:4" ht="24" customHeight="1" thickBot="1">
      <c r="A62" s="248" t="s">
        <v>136</v>
      </c>
      <c r="B62" s="248">
        <v>84</v>
      </c>
      <c r="C62" s="245">
        <v>9152819</v>
      </c>
      <c r="D62" s="245">
        <v>1434365</v>
      </c>
    </row>
    <row r="63" spans="1:4" ht="39" customHeight="1" thickBot="1">
      <c r="A63" s="250" t="s">
        <v>137</v>
      </c>
      <c r="B63" s="250">
        <v>90</v>
      </c>
      <c r="C63" s="251">
        <f>C51-C57</f>
        <v>108936871</v>
      </c>
      <c r="D63" s="251">
        <f>D51-D57</f>
        <v>40016439</v>
      </c>
    </row>
    <row r="64" spans="1:4" ht="25.5" customHeight="1" thickBot="1">
      <c r="A64" s="250" t="s">
        <v>138</v>
      </c>
      <c r="B64" s="250">
        <v>100</v>
      </c>
      <c r="C64" s="251">
        <v>-78634</v>
      </c>
      <c r="D64" s="251">
        <v>7505</v>
      </c>
    </row>
    <row r="65" spans="1:4" ht="39" customHeight="1" thickBot="1">
      <c r="A65" s="250" t="s">
        <v>139</v>
      </c>
      <c r="B65" s="250" t="s">
        <v>44</v>
      </c>
      <c r="C65" s="251">
        <f>C29+C49+C63+C64</f>
        <v>66893241</v>
      </c>
      <c r="D65" s="251">
        <f>D29+D49+D63+D64</f>
        <v>-1086547</v>
      </c>
    </row>
    <row r="66" spans="1:4" ht="39" customHeight="1" thickBot="1">
      <c r="A66" s="248" t="s">
        <v>140</v>
      </c>
      <c r="B66" s="248" t="s">
        <v>44</v>
      </c>
      <c r="C66" s="245">
        <v>96959874</v>
      </c>
      <c r="D66" s="245">
        <v>36048596</v>
      </c>
    </row>
    <row r="67" spans="1:4" ht="39" customHeight="1" thickBot="1">
      <c r="A67" s="248" t="s">
        <v>141</v>
      </c>
      <c r="B67" s="248" t="s">
        <v>44</v>
      </c>
      <c r="C67" s="245">
        <f>C65+C66</f>
        <v>163853115</v>
      </c>
      <c r="D67" s="245">
        <f>D65+D66</f>
        <v>34962049</v>
      </c>
    </row>
    <row r="68" spans="1:4" ht="15.75">
      <c r="A68" s="242"/>
      <c r="B68" s="242"/>
      <c r="C68" s="246"/>
      <c r="D68" s="242"/>
    </row>
    <row r="69" spans="1:4" ht="15.75">
      <c r="A69" s="247" t="s">
        <v>196</v>
      </c>
      <c r="B69" s="242"/>
      <c r="C69" s="246"/>
      <c r="D69" s="247"/>
    </row>
    <row r="70" spans="1:4" ht="15.75">
      <c r="A70" s="242" t="s">
        <v>46</v>
      </c>
      <c r="B70" s="242"/>
      <c r="C70" s="242"/>
      <c r="D70" s="242"/>
    </row>
    <row r="71" spans="1:4" ht="15.75">
      <c r="A71" s="242"/>
      <c r="B71" s="242"/>
      <c r="C71" s="242"/>
      <c r="D71" s="242"/>
    </row>
    <row r="72" spans="1:4" ht="15.75">
      <c r="A72" s="247" t="s">
        <v>183</v>
      </c>
      <c r="B72" s="242"/>
      <c r="C72" s="242"/>
      <c r="D72" s="242"/>
    </row>
    <row r="73" spans="1:4" ht="15.75">
      <c r="A73" s="242" t="s">
        <v>46</v>
      </c>
      <c r="B73" s="242"/>
      <c r="C73" s="242"/>
      <c r="D73" s="242"/>
    </row>
    <row r="74" spans="1:4" ht="15.75">
      <c r="A74" s="242" t="s">
        <v>49</v>
      </c>
      <c r="B74" s="242"/>
      <c r="C74" s="242"/>
      <c r="D74" s="242"/>
    </row>
  </sheetData>
  <mergeCells count="6">
    <mergeCell ref="A30:D30"/>
    <mergeCell ref="A50:D50"/>
    <mergeCell ref="A2:D2"/>
    <mergeCell ref="A3:D3"/>
    <mergeCell ref="A4:D4"/>
    <mergeCell ref="A12:D12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topLeftCell="A37" zoomScale="60" zoomScaleNormal="100" workbookViewId="0">
      <selection activeCell="C58" sqref="C58"/>
    </sheetView>
  </sheetViews>
  <sheetFormatPr defaultRowHeight="15"/>
  <cols>
    <col min="1" max="1" width="72.140625" customWidth="1"/>
    <col min="2" max="2" width="16.7109375" customWidth="1"/>
    <col min="3" max="3" width="17.28515625" customWidth="1"/>
    <col min="4" max="4" width="20.7109375" customWidth="1"/>
    <col min="5" max="5" width="14.5703125" customWidth="1"/>
    <col min="6" max="6" width="16.7109375" customWidth="1"/>
    <col min="7" max="7" width="17" customWidth="1"/>
    <col min="8" max="8" width="15.42578125" customWidth="1"/>
    <col min="9" max="9" width="13.7109375" customWidth="1"/>
    <col min="10" max="10" width="16.7109375" customWidth="1"/>
    <col min="11" max="11" width="19.28515625" customWidth="1"/>
  </cols>
  <sheetData>
    <row r="1" spans="1:1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280" t="s">
        <v>142</v>
      </c>
      <c r="B2" s="280"/>
      <c r="C2" s="280"/>
      <c r="D2" s="280"/>
      <c r="E2" s="280"/>
      <c r="F2" s="280"/>
      <c r="G2" s="280"/>
      <c r="H2" s="280"/>
      <c r="I2" s="280"/>
      <c r="J2" s="11"/>
      <c r="K2" s="11"/>
    </row>
    <row r="3" spans="1:11">
      <c r="A3" s="280" t="s">
        <v>143</v>
      </c>
      <c r="B3" s="280"/>
      <c r="C3" s="280"/>
      <c r="D3" s="280"/>
      <c r="E3" s="280"/>
      <c r="F3" s="280"/>
      <c r="G3" s="280"/>
      <c r="H3" s="280"/>
      <c r="I3" s="280"/>
      <c r="J3" s="11"/>
      <c r="K3" s="11"/>
    </row>
    <row r="4" spans="1:11">
      <c r="A4" s="281" t="s">
        <v>144</v>
      </c>
      <c r="B4" s="281"/>
      <c r="C4" s="281"/>
      <c r="D4" s="281"/>
      <c r="E4" s="281"/>
      <c r="F4" s="281"/>
      <c r="G4" s="281"/>
      <c r="H4" s="281"/>
      <c r="I4" s="281"/>
      <c r="J4" s="8"/>
      <c r="K4" s="8"/>
    </row>
    <row r="5" spans="1:11">
      <c r="A5" s="282" t="s">
        <v>193</v>
      </c>
      <c r="B5" s="282"/>
      <c r="C5" s="282"/>
      <c r="D5" s="282"/>
      <c r="E5" s="282"/>
      <c r="F5" s="282"/>
      <c r="G5" s="282"/>
      <c r="H5" s="282"/>
      <c r="I5" s="282"/>
      <c r="J5" s="8"/>
      <c r="K5" s="8"/>
    </row>
    <row r="6" spans="1:11">
      <c r="A6" s="280"/>
      <c r="B6" s="280"/>
      <c r="C6" s="280"/>
      <c r="D6" s="280"/>
      <c r="E6" s="280"/>
      <c r="F6" s="280"/>
      <c r="G6" s="280"/>
      <c r="H6" s="280"/>
      <c r="I6" s="280"/>
      <c r="J6" s="8"/>
      <c r="K6" s="8"/>
    </row>
    <row r="7" spans="1:11" ht="15.75" thickBot="1">
      <c r="A7" s="9"/>
      <c r="B7" s="10"/>
      <c r="C7" s="10"/>
      <c r="D7" s="10"/>
      <c r="E7" s="10"/>
      <c r="F7" s="10"/>
      <c r="G7" s="10"/>
      <c r="H7" s="10"/>
      <c r="I7" s="12"/>
      <c r="J7" s="10"/>
      <c r="K7" s="10" t="s">
        <v>145</v>
      </c>
    </row>
    <row r="8" spans="1:11" ht="87.75" customHeight="1">
      <c r="A8" s="13"/>
      <c r="B8" s="14" t="s">
        <v>146</v>
      </c>
      <c r="C8" s="15" t="s">
        <v>147</v>
      </c>
      <c r="D8" s="14" t="s">
        <v>148</v>
      </c>
      <c r="E8" s="15" t="s">
        <v>149</v>
      </c>
      <c r="F8" s="14" t="s">
        <v>38</v>
      </c>
      <c r="G8" s="86" t="s">
        <v>150</v>
      </c>
      <c r="H8" s="15" t="s">
        <v>40</v>
      </c>
      <c r="I8" s="14" t="s">
        <v>151</v>
      </c>
      <c r="J8" s="14" t="s">
        <v>152</v>
      </c>
      <c r="K8" s="14" t="s">
        <v>153</v>
      </c>
    </row>
    <row r="9" spans="1:11">
      <c r="A9" s="16">
        <v>1</v>
      </c>
      <c r="B9" s="17">
        <v>2</v>
      </c>
      <c r="C9" s="18">
        <v>4</v>
      </c>
      <c r="D9" s="19">
        <v>5</v>
      </c>
      <c r="E9" s="20">
        <v>6</v>
      </c>
      <c r="F9" s="17">
        <v>7</v>
      </c>
      <c r="G9" s="87">
        <v>8</v>
      </c>
      <c r="H9" s="20">
        <v>9</v>
      </c>
      <c r="I9" s="17">
        <v>10</v>
      </c>
      <c r="J9" s="17">
        <v>11</v>
      </c>
      <c r="K9" s="17">
        <v>12</v>
      </c>
    </row>
    <row r="10" spans="1:11" ht="15.75" customHeight="1">
      <c r="A10" s="21" t="s">
        <v>177</v>
      </c>
      <c r="B10" s="22">
        <v>18750000</v>
      </c>
      <c r="C10" s="23">
        <v>244113</v>
      </c>
      <c r="D10" s="22"/>
      <c r="E10" s="23">
        <v>5688653</v>
      </c>
      <c r="F10" s="22"/>
      <c r="G10" s="88">
        <v>-4349516</v>
      </c>
      <c r="H10" s="23">
        <v>18572708</v>
      </c>
      <c r="I10" s="22">
        <f>SUM(B10:H10)</f>
        <v>38905958</v>
      </c>
      <c r="J10" s="22">
        <v>17327575</v>
      </c>
      <c r="K10" s="22">
        <f>I10+J10</f>
        <v>56233533</v>
      </c>
    </row>
    <row r="11" spans="1:11" ht="15.75" customHeight="1">
      <c r="A11" s="21" t="s">
        <v>154</v>
      </c>
      <c r="B11" s="22"/>
      <c r="C11" s="23"/>
      <c r="D11" s="22"/>
      <c r="E11" s="23"/>
      <c r="F11" s="24"/>
      <c r="G11" s="89"/>
      <c r="H11" s="25"/>
      <c r="I11" s="22">
        <f t="shared" ref="I11:I17" si="0">SUM(B11:H11)</f>
        <v>0</v>
      </c>
      <c r="J11" s="22"/>
      <c r="K11" s="22">
        <v>0</v>
      </c>
    </row>
    <row r="12" spans="1:11" ht="15.75" customHeight="1">
      <c r="A12" s="26" t="s">
        <v>155</v>
      </c>
      <c r="B12" s="27"/>
      <c r="C12" s="28"/>
      <c r="D12" s="27"/>
      <c r="E12" s="28"/>
      <c r="F12" s="27"/>
      <c r="G12" s="90"/>
      <c r="H12" s="29">
        <v>8860609</v>
      </c>
      <c r="I12" s="22">
        <f t="shared" si="0"/>
        <v>8860609</v>
      </c>
      <c r="J12" s="22">
        <v>5415829</v>
      </c>
      <c r="K12" s="22">
        <f>I12+J12</f>
        <v>14276438</v>
      </c>
    </row>
    <row r="13" spans="1:11" ht="15.75" customHeight="1">
      <c r="A13" s="21" t="s">
        <v>78</v>
      </c>
      <c r="B13" s="27"/>
      <c r="C13" s="28"/>
      <c r="D13" s="27"/>
      <c r="E13" s="28"/>
      <c r="F13" s="30"/>
      <c r="G13" s="91"/>
      <c r="H13" s="31"/>
      <c r="I13" s="22">
        <f t="shared" si="0"/>
        <v>0</v>
      </c>
      <c r="J13" s="22"/>
      <c r="K13" s="22">
        <f t="shared" ref="K13:K24" si="1">I13+J13</f>
        <v>0</v>
      </c>
    </row>
    <row r="14" spans="1:11" ht="15.75" customHeight="1">
      <c r="A14" s="32" t="s">
        <v>156</v>
      </c>
      <c r="B14" s="27"/>
      <c r="C14" s="33">
        <v>-12801</v>
      </c>
      <c r="D14" s="27"/>
      <c r="E14" s="28"/>
      <c r="F14" s="27"/>
      <c r="G14" s="90"/>
      <c r="H14" s="23"/>
      <c r="I14" s="22">
        <f t="shared" si="0"/>
        <v>-12801</v>
      </c>
      <c r="J14" s="22">
        <v>-7809</v>
      </c>
      <c r="K14" s="22">
        <f t="shared" si="1"/>
        <v>-20610</v>
      </c>
    </row>
    <row r="15" spans="1:11" ht="15.75" customHeight="1">
      <c r="A15" s="32" t="s">
        <v>157</v>
      </c>
      <c r="B15" s="27"/>
      <c r="C15" s="28">
        <v>14237</v>
      </c>
      <c r="D15" s="27"/>
      <c r="E15" s="28"/>
      <c r="F15" s="27"/>
      <c r="G15" s="90"/>
      <c r="H15" s="23"/>
      <c r="I15" s="22">
        <f t="shared" si="0"/>
        <v>14237</v>
      </c>
      <c r="J15" s="22">
        <v>8686</v>
      </c>
      <c r="K15" s="22">
        <f t="shared" si="1"/>
        <v>22923</v>
      </c>
    </row>
    <row r="16" spans="1:11" ht="15.75" customHeight="1">
      <c r="A16" s="26" t="s">
        <v>84</v>
      </c>
      <c r="B16" s="27"/>
      <c r="C16" s="28"/>
      <c r="D16" s="27"/>
      <c r="E16" s="28"/>
      <c r="F16" s="27"/>
      <c r="G16" s="90"/>
      <c r="H16" s="23"/>
      <c r="I16" s="22">
        <f t="shared" si="0"/>
        <v>0</v>
      </c>
      <c r="J16" s="22"/>
      <c r="K16" s="22">
        <f t="shared" si="1"/>
        <v>0</v>
      </c>
    </row>
    <row r="17" spans="1:11" ht="15.75" customHeight="1" thickBot="1">
      <c r="A17" s="34" t="s">
        <v>158</v>
      </c>
      <c r="B17" s="27"/>
      <c r="C17" s="40"/>
      <c r="D17" s="41"/>
      <c r="E17" s="40"/>
      <c r="F17" s="41"/>
      <c r="G17" s="93"/>
      <c r="H17" s="25"/>
      <c r="I17" s="22">
        <f t="shared" si="0"/>
        <v>0</v>
      </c>
      <c r="J17" s="24"/>
      <c r="K17" s="22">
        <f t="shared" si="1"/>
        <v>0</v>
      </c>
    </row>
    <row r="18" spans="1:11" ht="15.75" customHeight="1" thickBot="1">
      <c r="A18" s="35" t="s">
        <v>154</v>
      </c>
      <c r="B18" s="36">
        <v>0</v>
      </c>
      <c r="C18" s="36">
        <f>SUM(C14:C17)</f>
        <v>1436</v>
      </c>
      <c r="D18" s="36">
        <f t="shared" ref="D18:G18" si="2">SUM(D14:D17)</f>
        <v>0</v>
      </c>
      <c r="E18" s="36">
        <f t="shared" si="2"/>
        <v>0</v>
      </c>
      <c r="F18" s="36">
        <f t="shared" si="2"/>
        <v>0</v>
      </c>
      <c r="G18" s="36">
        <f t="shared" si="2"/>
        <v>0</v>
      </c>
      <c r="H18" s="36">
        <f>SUM(H12:H17)</f>
        <v>8860609</v>
      </c>
      <c r="I18" s="36">
        <f t="shared" ref="I18:K18" si="3">SUM(I12:I17)</f>
        <v>8862045</v>
      </c>
      <c r="J18" s="36">
        <f t="shared" si="3"/>
        <v>5416706</v>
      </c>
      <c r="K18" s="36">
        <f t="shared" si="3"/>
        <v>14278751</v>
      </c>
    </row>
    <row r="19" spans="1:11" ht="15.75" customHeight="1">
      <c r="A19" s="38" t="s">
        <v>162</v>
      </c>
      <c r="B19" s="27"/>
      <c r="C19" s="98"/>
      <c r="D19" s="30"/>
      <c r="E19" s="98"/>
      <c r="F19" s="30"/>
      <c r="G19" s="91"/>
      <c r="H19" s="31"/>
      <c r="I19" s="39"/>
      <c r="J19" s="39"/>
      <c r="K19" s="22">
        <f t="shared" si="1"/>
        <v>0</v>
      </c>
    </row>
    <row r="20" spans="1:11" ht="15.75" customHeight="1">
      <c r="A20" s="32" t="s">
        <v>163</v>
      </c>
      <c r="B20" s="27"/>
      <c r="C20" s="28"/>
      <c r="D20" s="27"/>
      <c r="E20" s="28"/>
      <c r="F20" s="27"/>
      <c r="G20" s="90"/>
      <c r="H20" s="23"/>
      <c r="I20" s="22">
        <v>0</v>
      </c>
      <c r="J20" s="22"/>
      <c r="K20" s="22">
        <f t="shared" si="1"/>
        <v>0</v>
      </c>
    </row>
    <row r="21" spans="1:11" ht="15.75" customHeight="1">
      <c r="A21" s="32" t="s">
        <v>164</v>
      </c>
      <c r="B21" s="27"/>
      <c r="C21" s="28"/>
      <c r="D21" s="27"/>
      <c r="E21" s="28"/>
      <c r="F21" s="27"/>
      <c r="G21" s="90"/>
      <c r="H21" s="23"/>
      <c r="I21" s="22">
        <v>0</v>
      </c>
      <c r="J21" s="22"/>
      <c r="K21" s="22">
        <f t="shared" si="1"/>
        <v>0</v>
      </c>
    </row>
    <row r="22" spans="1:11" ht="15.75" customHeight="1">
      <c r="A22" s="32" t="s">
        <v>165</v>
      </c>
      <c r="B22" s="27"/>
      <c r="C22" s="28"/>
      <c r="D22" s="27"/>
      <c r="E22" s="28"/>
      <c r="F22" s="27"/>
      <c r="G22" s="90"/>
      <c r="H22" s="23"/>
      <c r="I22" s="22">
        <v>0</v>
      </c>
      <c r="J22" s="22"/>
      <c r="K22" s="22">
        <f t="shared" si="1"/>
        <v>0</v>
      </c>
    </row>
    <row r="23" spans="1:11" ht="15.75" customHeight="1">
      <c r="A23" s="32" t="s">
        <v>166</v>
      </c>
      <c r="B23" s="27"/>
      <c r="C23" s="28"/>
      <c r="D23" s="27"/>
      <c r="E23" s="28"/>
      <c r="F23" s="27"/>
      <c r="G23" s="90"/>
      <c r="H23" s="23"/>
      <c r="I23" s="22">
        <v>0</v>
      </c>
      <c r="J23" s="22"/>
      <c r="K23" s="22">
        <f t="shared" si="1"/>
        <v>0</v>
      </c>
    </row>
    <row r="24" spans="1:11" ht="15.75" customHeight="1">
      <c r="A24" s="26" t="s">
        <v>159</v>
      </c>
      <c r="B24" s="27"/>
      <c r="C24" s="28">
        <v>-260092</v>
      </c>
      <c r="D24" s="27"/>
      <c r="E24" s="28">
        <v>1301051</v>
      </c>
      <c r="F24" s="27"/>
      <c r="G24" s="90">
        <v>303555</v>
      </c>
      <c r="H24" s="28">
        <v>-1077953</v>
      </c>
      <c r="I24" s="22">
        <f>SUM(C24:H24)</f>
        <v>266561</v>
      </c>
      <c r="J24" s="22">
        <v>6004766</v>
      </c>
      <c r="K24" s="22">
        <f t="shared" si="1"/>
        <v>6271327</v>
      </c>
    </row>
    <row r="25" spans="1:11" ht="15.75" customHeight="1">
      <c r="A25" s="26" t="s">
        <v>181</v>
      </c>
      <c r="B25" s="27"/>
      <c r="C25" s="28"/>
      <c r="D25" s="27"/>
      <c r="E25" s="28"/>
      <c r="F25" s="27"/>
      <c r="G25" s="90"/>
      <c r="H25" s="28"/>
      <c r="I25" s="22">
        <v>0</v>
      </c>
      <c r="J25" s="22"/>
      <c r="K25" s="22">
        <f>I25+J25</f>
        <v>0</v>
      </c>
    </row>
    <row r="26" spans="1:11" ht="15.75" customHeight="1" thickBot="1">
      <c r="A26" s="26" t="s">
        <v>160</v>
      </c>
      <c r="B26" s="41"/>
      <c r="C26" s="40"/>
      <c r="D26" s="41"/>
      <c r="E26" s="40">
        <v>5142171</v>
      </c>
      <c r="F26" s="41">
        <v>16631209</v>
      </c>
      <c r="G26" s="93">
        <v>14490</v>
      </c>
      <c r="H26" s="40">
        <v>-21787870</v>
      </c>
      <c r="I26" s="24">
        <v>0</v>
      </c>
      <c r="J26" s="24"/>
      <c r="K26" s="22">
        <f>I26+J26</f>
        <v>0</v>
      </c>
    </row>
    <row r="27" spans="1:11" ht="15.75" customHeight="1" thickBot="1">
      <c r="A27" s="38" t="s">
        <v>167</v>
      </c>
      <c r="B27" s="36"/>
      <c r="C27" s="36">
        <f>SUM(C20:C26)</f>
        <v>-260092</v>
      </c>
      <c r="D27" s="36">
        <f t="shared" ref="D27:K27" si="4">SUM(D25:D26)</f>
        <v>0</v>
      </c>
      <c r="E27" s="36">
        <f>SUM(E23:E26)</f>
        <v>6443222</v>
      </c>
      <c r="F27" s="36">
        <f t="shared" si="4"/>
        <v>16631209</v>
      </c>
      <c r="G27" s="36">
        <f>SUM(G22:G26)</f>
        <v>318045</v>
      </c>
      <c r="H27" s="36">
        <f>SUM(H23:H26)</f>
        <v>-22865823</v>
      </c>
      <c r="I27" s="36">
        <f>SUM(I24:I26)</f>
        <v>266561</v>
      </c>
      <c r="J27" s="36">
        <f t="shared" ref="J27:K27" si="5">SUM(J24:J26)</f>
        <v>6004766</v>
      </c>
      <c r="K27" s="36">
        <f t="shared" si="5"/>
        <v>6271327</v>
      </c>
    </row>
    <row r="28" spans="1:11" ht="15.75" customHeight="1" thickBot="1">
      <c r="A28" s="35" t="s">
        <v>168</v>
      </c>
      <c r="B28" s="36">
        <f>B10+B18+B27</f>
        <v>18750000</v>
      </c>
      <c r="C28" s="36">
        <f t="shared" ref="C28:K28" si="6">C10+C18+C27</f>
        <v>-14543</v>
      </c>
      <c r="D28" s="36">
        <f t="shared" si="6"/>
        <v>0</v>
      </c>
      <c r="E28" s="36">
        <f t="shared" si="6"/>
        <v>12131875</v>
      </c>
      <c r="F28" s="36">
        <f t="shared" si="6"/>
        <v>16631209</v>
      </c>
      <c r="G28" s="36">
        <f t="shared" si="6"/>
        <v>-4031471</v>
      </c>
      <c r="H28" s="36">
        <f t="shared" si="6"/>
        <v>4567494</v>
      </c>
      <c r="I28" s="36">
        <f t="shared" si="6"/>
        <v>48034564</v>
      </c>
      <c r="J28" s="36">
        <f t="shared" si="6"/>
        <v>28749047</v>
      </c>
      <c r="K28" s="36">
        <f t="shared" si="6"/>
        <v>76783611</v>
      </c>
    </row>
    <row r="29" spans="1:11" ht="15.75" customHeight="1" thickBot="1">
      <c r="A29" s="35" t="s">
        <v>194</v>
      </c>
      <c r="B29" s="36">
        <f>B28</f>
        <v>18750000</v>
      </c>
      <c r="C29" s="36">
        <f t="shared" ref="C29:K29" si="7">C28</f>
        <v>-14543</v>
      </c>
      <c r="D29" s="36">
        <f t="shared" si="7"/>
        <v>0</v>
      </c>
      <c r="E29" s="36">
        <f t="shared" si="7"/>
        <v>12131875</v>
      </c>
      <c r="F29" s="36">
        <f t="shared" si="7"/>
        <v>16631209</v>
      </c>
      <c r="G29" s="36">
        <f t="shared" si="7"/>
        <v>-4031471</v>
      </c>
      <c r="H29" s="36">
        <f t="shared" si="7"/>
        <v>4567494</v>
      </c>
      <c r="I29" s="36">
        <f t="shared" si="7"/>
        <v>48034564</v>
      </c>
      <c r="J29" s="36">
        <f t="shared" si="7"/>
        <v>28749047</v>
      </c>
      <c r="K29" s="36">
        <f t="shared" si="7"/>
        <v>76783611</v>
      </c>
    </row>
    <row r="30" spans="1:11" ht="15.75" customHeight="1">
      <c r="A30" s="44" t="s">
        <v>154</v>
      </c>
      <c r="B30" s="39"/>
      <c r="C30" s="31"/>
      <c r="D30" s="39"/>
      <c r="E30" s="31"/>
      <c r="F30" s="39"/>
      <c r="G30" s="95"/>
      <c r="H30" s="31"/>
      <c r="I30" s="45">
        <v>0</v>
      </c>
      <c r="J30" s="45"/>
      <c r="K30" s="39">
        <v>0</v>
      </c>
    </row>
    <row r="31" spans="1:11" ht="15.75" customHeight="1">
      <c r="A31" s="26" t="s">
        <v>155</v>
      </c>
      <c r="B31" s="27"/>
      <c r="C31" s="28"/>
      <c r="D31" s="27"/>
      <c r="E31" s="28"/>
      <c r="F31" s="27"/>
      <c r="G31" s="90"/>
      <c r="H31" s="29">
        <v>6220403</v>
      </c>
      <c r="I31" s="22">
        <f>H31</f>
        <v>6220403</v>
      </c>
      <c r="J31" s="22">
        <v>4076765</v>
      </c>
      <c r="K31" s="22">
        <f>I31+J31</f>
        <v>10297168</v>
      </c>
    </row>
    <row r="32" spans="1:11" ht="15.75" customHeight="1">
      <c r="A32" s="21" t="s">
        <v>78</v>
      </c>
      <c r="B32" s="27"/>
      <c r="C32" s="28"/>
      <c r="D32" s="27"/>
      <c r="E32" s="28"/>
      <c r="F32" s="27"/>
      <c r="G32" s="90"/>
      <c r="H32" s="29"/>
      <c r="I32" s="22">
        <v>0</v>
      </c>
      <c r="J32" s="22"/>
      <c r="K32" s="22">
        <v>0</v>
      </c>
    </row>
    <row r="33" spans="1:11" ht="27" customHeight="1">
      <c r="A33" s="32" t="s">
        <v>156</v>
      </c>
      <c r="B33" s="27"/>
      <c r="C33" s="33"/>
      <c r="D33" s="46"/>
      <c r="E33" s="28"/>
      <c r="F33" s="27"/>
      <c r="G33" s="90"/>
      <c r="H33" s="28"/>
      <c r="I33" s="22">
        <f>C33</f>
        <v>0</v>
      </c>
      <c r="J33" s="22"/>
      <c r="K33" s="22">
        <f>I33+J33</f>
        <v>0</v>
      </c>
    </row>
    <row r="34" spans="1:11" ht="36.75" customHeight="1">
      <c r="A34" s="32" t="s">
        <v>157</v>
      </c>
      <c r="B34" s="27"/>
      <c r="C34" s="28">
        <v>9297</v>
      </c>
      <c r="D34" s="27"/>
      <c r="E34" s="28"/>
      <c r="F34" s="27"/>
      <c r="G34" s="90"/>
      <c r="H34" s="28"/>
      <c r="I34" s="22">
        <f t="shared" ref="I34:I39" si="8">C34</f>
        <v>9297</v>
      </c>
      <c r="J34" s="22"/>
      <c r="K34" s="22">
        <f t="shared" ref="K34:K39" si="9">I34+J34</f>
        <v>9297</v>
      </c>
    </row>
    <row r="35" spans="1:11" ht="15.75" customHeight="1">
      <c r="A35" s="34" t="s">
        <v>158</v>
      </c>
      <c r="B35" s="27"/>
      <c r="C35" s="28"/>
      <c r="D35" s="27"/>
      <c r="E35" s="28"/>
      <c r="F35" s="27"/>
      <c r="G35" s="90"/>
      <c r="H35" s="28"/>
      <c r="I35" s="22">
        <f t="shared" si="8"/>
        <v>0</v>
      </c>
      <c r="J35" s="22"/>
      <c r="K35" s="22">
        <f t="shared" si="9"/>
        <v>0</v>
      </c>
    </row>
    <row r="36" spans="1:11" ht="15.75" customHeight="1">
      <c r="A36" s="26" t="s">
        <v>169</v>
      </c>
      <c r="B36" s="27"/>
      <c r="C36" s="28"/>
      <c r="D36" s="27"/>
      <c r="E36" s="28"/>
      <c r="F36" s="27"/>
      <c r="G36" s="90"/>
      <c r="H36" s="28"/>
      <c r="I36" s="22">
        <f t="shared" si="8"/>
        <v>0</v>
      </c>
      <c r="J36" s="22"/>
      <c r="K36" s="22">
        <f t="shared" si="9"/>
        <v>0</v>
      </c>
    </row>
    <row r="37" spans="1:11" ht="41.25" customHeight="1">
      <c r="A37" s="26" t="s">
        <v>170</v>
      </c>
      <c r="B37" s="27"/>
      <c r="C37" s="28"/>
      <c r="D37" s="27"/>
      <c r="E37" s="28"/>
      <c r="F37" s="27"/>
      <c r="G37" s="90"/>
      <c r="H37" s="28"/>
      <c r="I37" s="22">
        <f t="shared" si="8"/>
        <v>0</v>
      </c>
      <c r="J37" s="22"/>
      <c r="K37" s="22">
        <f t="shared" si="9"/>
        <v>0</v>
      </c>
    </row>
    <row r="38" spans="1:11" ht="33" customHeight="1" thickBot="1">
      <c r="A38" s="47" t="s">
        <v>171</v>
      </c>
      <c r="B38" s="48"/>
      <c r="C38" s="49"/>
      <c r="D38" s="48"/>
      <c r="E38" s="49"/>
      <c r="F38" s="48"/>
      <c r="G38" s="96"/>
      <c r="H38" s="49"/>
      <c r="I38" s="22">
        <f t="shared" si="8"/>
        <v>0</v>
      </c>
      <c r="J38" s="22"/>
      <c r="K38" s="22">
        <f t="shared" si="9"/>
        <v>0</v>
      </c>
    </row>
    <row r="39" spans="1:11" ht="15.75" customHeight="1" thickBot="1">
      <c r="A39" s="50" t="s">
        <v>161</v>
      </c>
      <c r="B39" s="51">
        <v>0</v>
      </c>
      <c r="C39" s="52">
        <f>C33+C34</f>
        <v>9297</v>
      </c>
      <c r="D39" s="51"/>
      <c r="E39" s="52">
        <v>0</v>
      </c>
      <c r="F39" s="51"/>
      <c r="G39" s="97">
        <v>0</v>
      </c>
      <c r="H39" s="51"/>
      <c r="I39" s="22">
        <f t="shared" si="8"/>
        <v>9297</v>
      </c>
      <c r="J39" s="36"/>
      <c r="K39" s="22">
        <f t="shared" si="9"/>
        <v>9297</v>
      </c>
    </row>
    <row r="40" spans="1:11" ht="15.75" customHeight="1" thickBot="1">
      <c r="A40" s="35" t="s">
        <v>154</v>
      </c>
      <c r="B40" s="53">
        <v>0</v>
      </c>
      <c r="C40" s="37">
        <f>C39</f>
        <v>9297</v>
      </c>
      <c r="D40" s="36"/>
      <c r="E40" s="37">
        <v>0</v>
      </c>
      <c r="F40" s="36"/>
      <c r="G40" s="92">
        <v>0</v>
      </c>
      <c r="H40" s="36">
        <f>H31+H39</f>
        <v>6220403</v>
      </c>
      <c r="I40" s="36">
        <f>I31+I39</f>
        <v>6229700</v>
      </c>
      <c r="J40" s="36">
        <f>J31+J39</f>
        <v>4076765</v>
      </c>
      <c r="K40" s="36">
        <f>K31+K39</f>
        <v>10306465</v>
      </c>
    </row>
    <row r="41" spans="1:11" ht="15.75" customHeight="1">
      <c r="A41" s="38" t="s">
        <v>162</v>
      </c>
      <c r="B41" s="48"/>
      <c r="C41" s="43"/>
      <c r="D41" s="42"/>
      <c r="E41" s="43"/>
      <c r="F41" s="42"/>
      <c r="G41" s="94"/>
      <c r="H41" s="43"/>
      <c r="I41" s="42"/>
      <c r="J41" s="42"/>
      <c r="K41" s="42"/>
    </row>
    <row r="42" spans="1:11" ht="15.75" customHeight="1">
      <c r="A42" s="26" t="s">
        <v>181</v>
      </c>
      <c r="B42" s="27"/>
      <c r="C42" s="28"/>
      <c r="D42" s="27"/>
      <c r="E42" s="28"/>
      <c r="F42" s="27"/>
      <c r="G42" s="90"/>
      <c r="H42" s="29">
        <v>-512531</v>
      </c>
      <c r="I42" s="27">
        <f>SUM(C42:H42)</f>
        <v>-512531</v>
      </c>
      <c r="J42" s="22">
        <v>18070078</v>
      </c>
      <c r="K42" s="27">
        <f>I42+J42</f>
        <v>17557547</v>
      </c>
    </row>
    <row r="43" spans="1:11" ht="15.75" customHeight="1">
      <c r="A43" s="34" t="s">
        <v>172</v>
      </c>
      <c r="B43" s="27"/>
      <c r="C43" s="28"/>
      <c r="D43" s="27"/>
      <c r="E43" s="28"/>
      <c r="F43" s="27"/>
      <c r="G43" s="90"/>
      <c r="H43" s="28"/>
      <c r="I43" s="27">
        <f t="shared" ref="I43:I47" si="10">SUM(C43:H43)</f>
        <v>0</v>
      </c>
      <c r="J43" s="22"/>
      <c r="K43" s="27">
        <f t="shared" ref="K43:K47" si="11">I43+J43</f>
        <v>0</v>
      </c>
    </row>
    <row r="44" spans="1:11" ht="15.75" customHeight="1">
      <c r="A44" s="34" t="s">
        <v>173</v>
      </c>
      <c r="B44" s="27"/>
      <c r="C44" s="28"/>
      <c r="D44" s="27"/>
      <c r="E44" s="28"/>
      <c r="F44" s="27"/>
      <c r="G44" s="90"/>
      <c r="H44" s="29"/>
      <c r="I44" s="27">
        <f t="shared" si="10"/>
        <v>0</v>
      </c>
      <c r="J44" s="27"/>
      <c r="K44" s="27">
        <f t="shared" si="11"/>
        <v>0</v>
      </c>
    </row>
    <row r="45" spans="1:11" ht="15.75" customHeight="1">
      <c r="A45" s="26" t="s">
        <v>174</v>
      </c>
      <c r="B45" s="27"/>
      <c r="C45" s="28"/>
      <c r="D45" s="27"/>
      <c r="E45" s="28"/>
      <c r="F45" s="27"/>
      <c r="G45" s="90"/>
      <c r="H45" s="29"/>
      <c r="I45" s="27">
        <f t="shared" si="10"/>
        <v>0</v>
      </c>
      <c r="J45" s="27"/>
      <c r="K45" s="27">
        <f t="shared" si="11"/>
        <v>0</v>
      </c>
    </row>
    <row r="46" spans="1:11" ht="15.75" customHeight="1">
      <c r="A46" s="26" t="s">
        <v>175</v>
      </c>
      <c r="B46" s="27"/>
      <c r="C46" s="28"/>
      <c r="D46" s="27"/>
      <c r="E46" s="28">
        <v>-128992</v>
      </c>
      <c r="F46" s="27"/>
      <c r="G46" s="90"/>
      <c r="H46" s="29">
        <v>128992</v>
      </c>
      <c r="I46" s="27">
        <f>SUM(C46:H46)</f>
        <v>0</v>
      </c>
      <c r="J46" s="27"/>
      <c r="K46" s="27">
        <f t="shared" si="11"/>
        <v>0</v>
      </c>
    </row>
    <row r="47" spans="1:11" ht="15.75" customHeight="1" thickBot="1">
      <c r="A47" s="26" t="s">
        <v>176</v>
      </c>
      <c r="B47" s="27"/>
      <c r="C47" s="28">
        <v>-75</v>
      </c>
      <c r="D47" s="27"/>
      <c r="E47" s="28"/>
      <c r="F47" s="27"/>
      <c r="G47" s="90">
        <v>-2250</v>
      </c>
      <c r="H47" s="29"/>
      <c r="I47" s="41">
        <f t="shared" si="10"/>
        <v>-2325</v>
      </c>
      <c r="J47" s="41"/>
      <c r="K47" s="41">
        <f t="shared" si="11"/>
        <v>-2325</v>
      </c>
    </row>
    <row r="48" spans="1:11" ht="15.75" customHeight="1" thickBot="1">
      <c r="A48" s="35" t="s">
        <v>168</v>
      </c>
      <c r="B48" s="36">
        <v>18750000</v>
      </c>
      <c r="C48" s="37">
        <f>C29+C40+C42+C47</f>
        <v>-5321</v>
      </c>
      <c r="D48" s="36">
        <f>D29+D40+D42</f>
        <v>0</v>
      </c>
      <c r="E48" s="37">
        <f>E42+E46+E29</f>
        <v>12002883</v>
      </c>
      <c r="F48" s="36">
        <f>F42+F46+F29</f>
        <v>16631209</v>
      </c>
      <c r="G48" s="92">
        <f>G29+G42+G47+G46</f>
        <v>-4033721</v>
      </c>
      <c r="H48" s="92">
        <f>H29+H42+H47+H46+H40</f>
        <v>10404358</v>
      </c>
      <c r="I48" s="53">
        <f>I40+I42+I29+I47</f>
        <v>53749408</v>
      </c>
      <c r="J48" s="53">
        <f t="shared" ref="J48:K48" si="12">J40+J42+J29</f>
        <v>50895890</v>
      </c>
      <c r="K48" s="53">
        <f>K40+K42+K29+K47</f>
        <v>104645298</v>
      </c>
    </row>
    <row r="49" spans="1:11" ht="15.75">
      <c r="A49" s="75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ht="15.75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.75">
      <c r="A51" s="76" t="s">
        <v>195</v>
      </c>
      <c r="B51" s="77"/>
      <c r="C51" s="78"/>
      <c r="D51" s="79"/>
      <c r="E51" s="79"/>
      <c r="F51" s="79"/>
      <c r="G51" s="80"/>
      <c r="H51" s="81"/>
      <c r="I51" s="81"/>
      <c r="J51" s="81"/>
      <c r="K51" s="81"/>
    </row>
    <row r="52" spans="1:11" ht="15.75">
      <c r="A52" s="56" t="s">
        <v>46</v>
      </c>
      <c r="B52" s="55"/>
      <c r="C52" s="55"/>
      <c r="D52" s="57"/>
      <c r="E52" s="57"/>
      <c r="F52" s="57"/>
      <c r="G52" s="58"/>
      <c r="H52" s="59"/>
      <c r="I52" s="85"/>
      <c r="J52" s="59"/>
      <c r="K52" s="60"/>
    </row>
    <row r="53" spans="1:11" ht="15.75">
      <c r="A53" s="56"/>
      <c r="B53" s="55"/>
      <c r="C53" s="55"/>
      <c r="D53" s="7"/>
      <c r="E53" s="7"/>
      <c r="F53" s="7"/>
      <c r="G53" s="6"/>
      <c r="H53" s="61">
        <v>6168500</v>
      </c>
      <c r="I53" s="61">
        <v>49668131</v>
      </c>
      <c r="J53" s="61"/>
      <c r="K53" s="61"/>
    </row>
    <row r="54" spans="1:11" ht="15.75">
      <c r="A54" s="54" t="s">
        <v>182</v>
      </c>
      <c r="B54" s="240"/>
      <c r="C54" s="241"/>
      <c r="D54" s="62"/>
      <c r="E54" s="62"/>
      <c r="F54" s="62"/>
      <c r="G54" s="6"/>
      <c r="H54" s="5"/>
      <c r="I54" s="5"/>
      <c r="J54" s="63"/>
      <c r="K54" s="4"/>
    </row>
    <row r="55" spans="1:11" ht="15.75">
      <c r="A55" s="64" t="s">
        <v>46</v>
      </c>
      <c r="B55" s="55"/>
      <c r="C55" s="65"/>
      <c r="D55" s="66"/>
      <c r="E55" s="66"/>
      <c r="F55" s="66"/>
      <c r="G55" s="6"/>
      <c r="H55" s="4"/>
      <c r="I55" s="4"/>
      <c r="J55" s="4"/>
      <c r="K55" s="4"/>
    </row>
    <row r="56" spans="1:11" ht="15.75">
      <c r="A56" s="64" t="s">
        <v>49</v>
      </c>
      <c r="B56" s="55"/>
      <c r="C56" s="55"/>
      <c r="D56" s="67"/>
      <c r="E56" s="7"/>
      <c r="F56" s="7"/>
      <c r="G56" s="6"/>
      <c r="H56" s="4"/>
      <c r="I56" s="4"/>
      <c r="J56" s="4"/>
      <c r="K56" s="4"/>
    </row>
    <row r="57" spans="1:11" ht="15.75">
      <c r="A57" s="68"/>
      <c r="B57" s="68"/>
      <c r="C57" s="69"/>
      <c r="D57" s="69"/>
      <c r="E57" s="69"/>
      <c r="F57" s="69"/>
      <c r="G57" s="70"/>
      <c r="H57" s="71"/>
      <c r="I57" s="71"/>
      <c r="J57" s="71"/>
      <c r="K57" s="71"/>
    </row>
    <row r="58" spans="1:11">
      <c r="A58" s="7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7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7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74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7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72"/>
      <c r="B63" s="12"/>
      <c r="C63" s="12"/>
      <c r="D63" s="12"/>
      <c r="E63" s="12"/>
      <c r="F63" s="12"/>
      <c r="G63" s="12"/>
      <c r="H63" s="12">
        <v>0</v>
      </c>
      <c r="I63" s="12"/>
      <c r="J63" s="12"/>
      <c r="K63" s="12"/>
    </row>
  </sheetData>
  <mergeCells count="5"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scale="5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ФО3</vt:lpstr>
      <vt:lpstr>ФО4</vt:lpstr>
      <vt:lpstr>ФО2!Область_печати</vt:lpstr>
      <vt:lpstr>ФО3!Область_печати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Екатерина</dc:creator>
  <cp:lastModifiedBy>Казакова Екатерина</cp:lastModifiedBy>
  <cp:lastPrinted>2014-09-05T06:22:45Z</cp:lastPrinted>
  <dcterms:created xsi:type="dcterms:W3CDTF">2014-06-30T04:15:08Z</dcterms:created>
  <dcterms:modified xsi:type="dcterms:W3CDTF">2014-12-25T06:30:35Z</dcterms:modified>
</cp:coreProperties>
</file>