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Е ОТЧЕТЫ\ОТЧЕТЫ АФР\"/>
    </mc:Choice>
  </mc:AlternateContent>
  <xr:revisionPtr revIDLastSave="0" documentId="8_{FAE25C70-B870-42C6-A9F4-AD5BE62CE6FD}" xr6:coauthVersionLast="47" xr6:coauthVersionMax="47" xr10:uidLastSave="{00000000-0000-0000-0000-000000000000}"/>
  <bookViews>
    <workbookView xWindow="-120" yWindow="-120" windowWidth="29040" windowHeight="15840" activeTab="1" xr2:uid="{04818D07-C237-43A1-B43A-612AABB30926}"/>
  </bookViews>
  <sheets>
    <sheet name="Баланс" sheetId="1" r:id="rId1"/>
    <sheet name="ОПУ" sheetId="2" r:id="rId2"/>
  </sheets>
  <externalReferences>
    <externalReference r:id="rId3"/>
  </externalReferences>
  <definedNames>
    <definedName name="_xlnm.Print_Area" localSheetId="0">Баланс!$A$1:$D$130</definedName>
    <definedName name="_xlnm.Print_Area" localSheetId="1">ОПУ!$A$2:$F$126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" i="2" l="1"/>
  <c r="C62" i="2"/>
  <c r="C91" i="2"/>
  <c r="D109" i="2"/>
  <c r="D106" i="2"/>
  <c r="D102" i="2"/>
  <c r="D100" i="2"/>
  <c r="B124" i="1"/>
  <c r="D111" i="1"/>
  <c r="C110" i="1"/>
  <c r="C109" i="1"/>
  <c r="C107" i="1" s="1"/>
  <c r="C111" i="1" s="1"/>
  <c r="I103" i="1"/>
  <c r="D94" i="1"/>
  <c r="D112" i="1" s="1"/>
  <c r="C93" i="1"/>
  <c r="I93" i="1" s="1"/>
  <c r="I91" i="1"/>
  <c r="C91" i="1"/>
  <c r="C90" i="1"/>
  <c r="I90" i="1" s="1"/>
  <c r="I89" i="1"/>
  <c r="C88" i="1"/>
  <c r="I88" i="1" s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C69" i="1"/>
  <c r="I69" i="1" s="1"/>
  <c r="I68" i="1"/>
  <c r="G68" i="1"/>
  <c r="F68" i="1"/>
  <c r="C68" i="1"/>
  <c r="I67" i="1"/>
  <c r="I66" i="1"/>
  <c r="C66" i="1"/>
  <c r="C94" i="1" s="1"/>
  <c r="C112" i="1" s="1"/>
  <c r="I65" i="1"/>
  <c r="I64" i="1"/>
  <c r="I63" i="1"/>
  <c r="I62" i="1"/>
  <c r="F62" i="1"/>
  <c r="G62" i="1" s="1"/>
  <c r="I61" i="1"/>
  <c r="D60" i="1"/>
  <c r="I59" i="1"/>
  <c r="C58" i="1"/>
  <c r="G37" i="1" s="1"/>
  <c r="I57" i="1"/>
  <c r="C56" i="1"/>
  <c r="I56" i="1" s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C42" i="1"/>
  <c r="I41" i="1"/>
  <c r="I40" i="1"/>
  <c r="I39" i="1"/>
  <c r="C39" i="1"/>
  <c r="I38" i="1"/>
  <c r="I37" i="1"/>
  <c r="F37" i="1"/>
  <c r="C37" i="1"/>
  <c r="I36" i="1"/>
  <c r="I35" i="1"/>
  <c r="C34" i="1"/>
  <c r="I34" i="1" s="1"/>
  <c r="I33" i="1"/>
  <c r="C33" i="1"/>
  <c r="I32" i="1"/>
  <c r="C31" i="1"/>
  <c r="I31" i="1" s="1"/>
  <c r="I30" i="1"/>
  <c r="I29" i="1"/>
  <c r="I28" i="1"/>
  <c r="I27" i="1"/>
  <c r="I26" i="1"/>
  <c r="F25" i="1"/>
  <c r="G25" i="1" s="1"/>
  <c r="C25" i="1"/>
  <c r="I25" i="1" s="1"/>
  <c r="I24" i="1"/>
  <c r="I23" i="1"/>
  <c r="G23" i="1"/>
  <c r="F23" i="1"/>
  <c r="C23" i="1"/>
  <c r="I22" i="1"/>
  <c r="G22" i="1"/>
  <c r="F22" i="1"/>
  <c r="C22" i="1"/>
  <c r="I21" i="1"/>
  <c r="I20" i="1"/>
  <c r="G20" i="1"/>
  <c r="F20" i="1"/>
  <c r="C20" i="1"/>
  <c r="I19" i="1"/>
  <c r="G19" i="1"/>
  <c r="I18" i="1"/>
  <c r="G18" i="1"/>
  <c r="I17" i="1"/>
  <c r="G17" i="1"/>
  <c r="F17" i="1"/>
  <c r="C17" i="1"/>
  <c r="I16" i="1"/>
  <c r="G16" i="1"/>
  <c r="F16" i="1"/>
  <c r="I15" i="1"/>
  <c r="G15" i="1"/>
  <c r="I14" i="1"/>
  <c r="G14" i="1"/>
  <c r="F14" i="1"/>
  <c r="I13" i="1"/>
  <c r="G13" i="1"/>
  <c r="F12" i="1"/>
  <c r="G12" i="1" s="1"/>
  <c r="C12" i="1"/>
  <c r="I12" i="1" s="1"/>
  <c r="C11" i="1"/>
  <c r="I11" i="1" s="1"/>
  <c r="I10" i="1"/>
  <c r="C102" i="2" l="1"/>
  <c r="C106" i="2" s="1"/>
  <c r="C109" i="2" s="1"/>
  <c r="D113" i="1"/>
  <c r="I58" i="1"/>
  <c r="C9" i="1"/>
  <c r="C60" i="1" l="1"/>
  <c r="I9" i="1"/>
  <c r="F110" i="1" l="1"/>
  <c r="G110" i="1" s="1"/>
  <c r="C113" i="1"/>
  <c r="I60" i="1"/>
  <c r="F60" i="1"/>
</calcChain>
</file>

<file path=xl/sharedStrings.xml><?xml version="1.0" encoding="utf-8"?>
<sst xmlns="http://schemas.openxmlformats.org/spreadsheetml/2006/main" count="489" uniqueCount="346">
  <si>
    <t>Приложение 10 к постановлению Правления Национального Банка Республики Казахстан от 28 января 2016 года №41</t>
  </si>
  <si>
    <t>Бухгалтерский баланс</t>
  </si>
  <si>
    <t>АО "UD Capital"</t>
  </si>
  <si>
    <t xml:space="preserve"> по состоянию на 1 </t>
  </si>
  <si>
    <t>Июля 2022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</si>
  <si>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</si>
  <si>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</si>
  <si>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</si>
  <si>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</si>
  <si>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</si>
  <si>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проверка с формами</t>
  </si>
  <si>
    <t>для оддс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</si>
  <si>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</si>
  <si>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</si>
  <si>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</si>
  <si>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</si>
  <si>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</si>
  <si>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</si>
  <si>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</si>
  <si>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</si>
  <si>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</si>
  <si>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</si>
  <si>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2</t>
  </si>
  <si>
    <t>Вклады размещенные (за вычетом резервов на обесценение)</t>
  </si>
  <si>
    <t>3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</si>
  <si>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</si>
  <si>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</si>
  <si>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</si>
  <si>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</si>
  <si>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</si>
  <si>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</si>
  <si>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</si>
  <si>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</si>
  <si>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</si>
  <si>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</si>
  <si>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</si>
  <si>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</si>
  <si>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</si>
  <si>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</si>
  <si>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</si>
  <si>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</si>
  <si>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</si>
  <si>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</si>
  <si>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</si>
  <si>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</si>
  <si>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</si>
  <si>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</si>
  <si>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</si>
  <si>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</si>
  <si>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</si>
  <si>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</si>
  <si>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</si>
  <si>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Активы в форме права пользования (за вычетом амортизации и убытков от обесценения)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</si>
  <si>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</si>
  <si>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</si>
  <si>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</si>
  <si>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</si>
  <si>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</si>
  <si>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</si>
  <si>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</si>
  <si>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</si>
  <si>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</si>
  <si>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</si>
  <si>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</si>
  <si>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</si>
  <si>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</si>
  <si>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</si>
  <si>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</si>
  <si>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</si>
  <si>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</si>
  <si>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</si>
  <si>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</si>
  <si>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</si>
  <si>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</si>
  <si>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</si>
  <si>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</si>
  <si>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</si>
  <si>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</si>
  <si>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</si>
  <si>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</si>
  <si>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</si>
  <si>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</si>
  <si>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</si>
  <si>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</si>
  <si>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</si>
  <si>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</si>
  <si>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</si>
  <si>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</si>
  <si>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</si>
  <si>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</si>
  <si>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 xml:space="preserve">Текущее налоговое требование 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</si>
  <si>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</si>
  <si>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</si>
  <si>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</si>
  <si>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</si>
  <si>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</si>
  <si>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</si>
  <si>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</si>
  <si>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активы:</t>
  </si>
  <si>
    <t>22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</si>
  <si>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</si>
  <si>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</si>
  <si>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</si>
  <si>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</si>
  <si>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</si>
  <si>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</si>
  <si>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</si>
  <si>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</si>
  <si>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</si>
  <si>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</si>
  <si>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</si>
  <si>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</si>
  <si>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</si>
  <si>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</si>
  <si>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</si>
  <si>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</si>
  <si>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</si>
  <si>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</si>
  <si>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</si>
  <si>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</si>
  <si>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</si>
  <si>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</si>
  <si>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</si>
  <si>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</si>
  <si>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</si>
  <si>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</si>
  <si>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</si>
  <si>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</si>
  <si>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</si>
  <si>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</si>
  <si>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</si>
  <si>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</si>
  <si>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</si>
  <si>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</si>
  <si>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</si>
  <si>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</si>
  <si>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</si>
  <si>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</si>
  <si>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</si>
  <si>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</si>
  <si>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</si>
  <si>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</si>
  <si>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</si>
  <si>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</si>
  <si>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</si>
  <si>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</si>
  <si>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</si>
  <si>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</si>
  <si>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</si>
  <si>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</si>
  <si>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</si>
  <si>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</si>
  <si>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</si>
  <si>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</si>
  <si>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</si>
  <si>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</si>
  <si>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</si>
  <si>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</si>
  <si>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</si>
  <si>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</si>
  <si>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</si>
  <si>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</si>
  <si>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</si>
  <si>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</si>
  <si>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</si>
  <si>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</si>
  <si>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</si>
  <si>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</si>
  <si>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</si>
  <si>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</si>
  <si>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</si>
  <si>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</si>
  <si>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 xml:space="preserve">Нераспределенная прибыль (непокрытый убыток): 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</si>
  <si>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</si>
  <si>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</si>
  <si>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</si>
  <si>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</si>
  <si>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</si>
  <si>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</si>
  <si>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>48</t>
  </si>
  <si>
    <t>Итого капитал и обязательства (стр. 36+стр.43)</t>
  </si>
  <si>
    <t>49</t>
  </si>
  <si>
    <t xml:space="preserve">Примечание: </t>
  </si>
  <si>
    <t xml:space="preserve">Наименование </t>
  </si>
  <si>
    <t>Адрес</t>
  </si>
  <si>
    <t>мкр.Нур Алатау, ул.Темирбек Кожакеев, дом 36</t>
  </si>
  <si>
    <t xml:space="preserve">Телефон </t>
  </si>
  <si>
    <t>+7 /727/ 350 77 70</t>
  </si>
  <si>
    <t xml:space="preserve">Адрес электронной почты </t>
  </si>
  <si>
    <t>info@udcapital.kz</t>
  </si>
  <si>
    <t>Исполнитель</t>
  </si>
  <si>
    <t>Старикова-Тлеухан М.В.</t>
  </si>
  <si>
    <t>Главный бухгалтер или лицо, уполномоченное на подписание отчета</t>
  </si>
  <si>
    <t>+7 /727/ 3507707, вн.421</t>
  </si>
  <si>
    <t xml:space="preserve">Руководитель или лицо, уполномоченное им на подписание отчета </t>
  </si>
  <si>
    <t>Елешев Е.С.</t>
  </si>
  <si>
    <t>+7 /727/ 3507707</t>
  </si>
  <si>
    <t>Дата</t>
  </si>
  <si>
    <t>Место печати</t>
  </si>
  <si>
    <t xml:space="preserve">Приложение 11 к постановлению Правления Национального Банка Республики Казахстан от 28 января 2016 года №41
</t>
  </si>
  <si>
    <t>Отчет о прибылях и убытках</t>
  </si>
  <si>
    <t>(в тысячах тенге)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</si>
  <si>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</si>
  <si>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</si>
  <si>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</si>
  <si>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</si>
  <si>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</si>
  <si>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</si>
  <si>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</si>
  <si>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</si>
  <si>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</si>
  <si>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</si>
  <si>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</si>
  <si>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</si>
  <si>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</si>
  <si>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</si>
  <si>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</si>
  <si>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</si>
  <si>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</si>
  <si>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</si>
  <si>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</si>
  <si>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</si>
  <si>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</si>
  <si>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</si>
  <si>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</si>
  <si>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</si>
  <si>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1.3</t>
  </si>
  <si>
    <t>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</si>
  <si>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</si>
  <si>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</si>
  <si>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</si>
  <si>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</si>
  <si>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</si>
  <si>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</si>
  <si>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</si>
  <si>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</si>
  <si>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</si>
  <si>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</si>
  <si>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</si>
  <si>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</si>
  <si>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</si>
  <si>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</si>
  <si>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</si>
  <si>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</si>
  <si>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</si>
  <si>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</si>
  <si>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</si>
  <si>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</si>
  <si>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>Прочие расходы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</si>
  <si>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</si>
  <si>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</si>
  <si>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</si>
  <si>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</si>
  <si>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</si>
  <si>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</si>
  <si>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</si>
  <si>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</si>
  <si>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</si>
  <si>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</si>
  <si>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</si>
  <si>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</si>
  <si>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</si>
  <si>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</si>
  <si>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</si>
  <si>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</si>
  <si>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</si>
  <si>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</si>
  <si>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</si>
  <si>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</si>
  <si>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</si>
  <si>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</si>
  <si>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</si>
  <si>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</si>
  <si>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</si>
  <si>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</si>
  <si>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</si>
  <si>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</si>
  <si>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</si>
  <si>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</si>
  <si>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</si>
  <si>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</si>
  <si>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</si>
  <si>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</si>
  <si>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</si>
  <si>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</si>
  <si>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</si>
  <si>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</si>
  <si>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</si>
  <si>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</si>
  <si>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</si>
  <si>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</si>
  <si>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</si>
  <si>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</si>
  <si>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</si>
  <si>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</si>
  <si>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</si>
  <si>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</si>
  <si>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</si>
  <si>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</si>
  <si>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</si>
  <si>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</si>
  <si>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</si>
  <si>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</si>
  <si>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</si>
  <si>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</si>
  <si>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</si>
  <si>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</si>
  <si>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</si>
  <si>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</si>
  <si>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</si>
  <si>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</si>
  <si>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</si>
  <si>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</si>
  <si>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</si>
  <si>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</si>
  <si>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</si>
  <si>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</si>
  <si>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</si>
  <si>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</si>
  <si>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</si>
  <si>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</si>
  <si>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</si>
  <si>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</si>
  <si>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</si>
  <si>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</si>
  <si>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</si>
  <si>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</si>
  <si>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</si>
  <si>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</si>
  <si>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</si>
  <si>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</si>
  <si>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</si>
  <si>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</si>
  <si>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</si>
  <si>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</si>
  <si>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</si>
  <si>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 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</si>
  <si>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</si>
  <si>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</si>
  <si>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</si>
  <si>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(стр.29-стр.30)</t>
  </si>
  <si>
    <t>31</t>
  </si>
  <si>
    <t>Прибыль (убыток) от прекращенной деятельности</t>
  </si>
  <si>
    <t>Итого чистая прибыль (убыток) за период (стр.31+/-стр.32)</t>
  </si>
  <si>
    <t>проверка</t>
  </si>
  <si>
    <t>За отчетный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</si>
</sst>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0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0" tint="-0.249977111117893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theme="0" tint="-0.249977111117893"/>
      <name val="Times New Roman"/>
      <family val="1"/>
      <charset val="204"/>
    </font>
    <font>
      <sz val="7"/>
      <color theme="0" tint="-0.249977111117893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0" tint="-0.1499984740745262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0" tint="-0.1499984740745262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6"/>
      <color theme="0" tint="-0.14999847407452621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4" fillId="0" borderId="0">
      <alignment horizontal="center" vertical="top"/>
    </xf>
    <xf numFmtId="0" fontId="14" fillId="0" borderId="0">
      <alignment horizontal="center" vertical="top"/>
    </xf>
    <xf numFmtId="0" fontId="14" fillId="0" borderId="0">
      <alignment horizontal="left" vertical="top"/>
    </xf>
    <xf numFmtId="0" fontId="16" fillId="0" borderId="0">
      <alignment horizontal="left" vertical="top"/>
    </xf>
    <xf numFmtId="0" fontId="22" fillId="0" borderId="0"/>
    <xf numFmtId="0" fontId="29" fillId="0" borderId="0"/>
    <xf numFmtId="0" fontId="30" fillId="0" borderId="0">
      <alignment horizontal="center" vertical="top"/>
    </xf>
    <xf numFmtId="0" fontId="14" fillId="0" borderId="0">
      <alignment horizontal="center" vertical="top"/>
    </xf>
    <xf numFmtId="0" fontId="16" fillId="0" borderId="0">
      <alignment horizontal="right" vertical="top"/>
    </xf>
    <xf numFmtId="0" fontId="16" fillId="0" borderId="0">
      <alignment horizontal="right" vertical="top"/>
    </xf>
  </cellStyleXfs>
  <cellXfs count="182">
    <xf numFmtId="0" fontId="0" fillId="0" borderId="0" xfId="0"/>
    <xf numFmtId="0" fontId="4" fillId="0" borderId="0" xfId="3" applyFont="1" applyProtection="1">
      <protection locked="0"/>
    </xf>
    <xf numFmtId="0" fontId="5" fillId="0" borderId="0" xfId="3" applyFont="1" applyAlignment="1" applyProtection="1">
      <alignment horizontal="right" wrapText="1"/>
      <protection locked="0"/>
    </xf>
    <xf numFmtId="0" fontId="5" fillId="0" borderId="0" xfId="3" applyFont="1" applyAlignment="1">
      <alignment horizontal="right" wrapText="1"/>
    </xf>
    <xf numFmtId="0" fontId="5" fillId="0" borderId="0" xfId="3" applyFont="1" applyAlignment="1">
      <alignment horizontal="right" wrapText="1"/>
    </xf>
    <xf numFmtId="0" fontId="6" fillId="0" borderId="0" xfId="3" applyFont="1" applyProtection="1">
      <protection locked="0"/>
    </xf>
    <xf numFmtId="0" fontId="7" fillId="0" borderId="0" xfId="3" applyFont="1" applyProtection="1">
      <protection locked="0"/>
    </xf>
    <xf numFmtId="0" fontId="8" fillId="0" borderId="0" xfId="3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center"/>
      <protection locked="0"/>
    </xf>
    <xf numFmtId="0" fontId="10" fillId="0" borderId="0" xfId="3" applyFont="1" applyProtection="1">
      <protection locked="0"/>
    </xf>
    <xf numFmtId="0" fontId="9" fillId="0" borderId="0" xfId="3" applyFont="1" applyProtection="1">
      <protection locked="0"/>
    </xf>
    <xf numFmtId="0" fontId="11" fillId="0" borderId="0" xfId="3" applyFont="1" applyProtection="1">
      <protection locked="0"/>
    </xf>
    <xf numFmtId="0" fontId="8" fillId="0" borderId="0" xfId="3" applyFont="1" applyAlignment="1" applyProtection="1">
      <alignment horizontal="right"/>
      <protection locked="0"/>
    </xf>
    <xf numFmtId="0" fontId="8" fillId="0" borderId="0" xfId="3" applyFont="1" applyProtection="1">
      <protection locked="0"/>
    </xf>
    <xf numFmtId="0" fontId="4" fillId="0" borderId="0" xfId="3" applyFont="1"/>
    <xf numFmtId="0" fontId="5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0" fontId="6" fillId="0" borderId="0" xfId="3" applyFont="1"/>
    <xf numFmtId="0" fontId="7" fillId="0" borderId="0" xfId="3" applyFont="1"/>
    <xf numFmtId="0" fontId="9" fillId="0" borderId="1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12" fillId="0" borderId="2" xfId="3" applyFont="1" applyBorder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13" fillId="0" borderId="2" xfId="3" applyFont="1" applyBorder="1" applyProtection="1">
      <protection locked="0"/>
    </xf>
    <xf numFmtId="0" fontId="15" fillId="0" borderId="3" xfId="4" quotePrefix="1" applyFont="1" applyBorder="1" applyAlignment="1">
      <alignment horizontal="left" vertical="top" wrapText="1"/>
    </xf>
    <xf numFmtId="0" fontId="15" fillId="0" borderId="4" xfId="5" quotePrefix="1" applyFont="1" applyBorder="1" applyAlignment="1">
      <alignment horizontal="center" vertical="top" wrapText="1"/>
    </xf>
    <xf numFmtId="0" fontId="15" fillId="0" borderId="3" xfId="6" quotePrefix="1" applyFont="1" applyBorder="1" applyAlignment="1">
      <alignment horizontal="left" vertical="top" wrapText="1"/>
    </xf>
    <xf numFmtId="0" fontId="15" fillId="0" borderId="5" xfId="6" quotePrefix="1" applyFont="1" applyBorder="1" applyAlignment="1">
      <alignment horizontal="left" vertical="top" wrapText="1"/>
    </xf>
    <xf numFmtId="0" fontId="15" fillId="0" borderId="0" xfId="6" quotePrefix="1" applyFont="1" applyAlignment="1">
      <alignment horizontal="left" vertical="top" wrapText="1"/>
    </xf>
    <xf numFmtId="0" fontId="17" fillId="0" borderId="3" xfId="7" quotePrefix="1" applyFont="1" applyBorder="1" applyAlignment="1">
      <alignment horizontal="left" vertical="top" wrapText="1"/>
    </xf>
    <xf numFmtId="165" fontId="17" fillId="0" borderId="3" xfId="1" applyNumberFormat="1" applyFont="1" applyFill="1" applyBorder="1" applyAlignment="1">
      <alignment horizontal="right" vertical="top" wrapText="1"/>
    </xf>
    <xf numFmtId="165" fontId="17" fillId="0" borderId="0" xfId="1" applyNumberFormat="1" applyFont="1" applyFill="1" applyBorder="1" applyAlignment="1">
      <alignment horizontal="right" vertical="top" wrapText="1"/>
    </xf>
    <xf numFmtId="3" fontId="13" fillId="0" borderId="2" xfId="3" applyNumberFormat="1" applyFont="1" applyBorder="1" applyProtection="1">
      <protection locked="0"/>
    </xf>
    <xf numFmtId="165" fontId="13" fillId="0" borderId="2" xfId="3" applyNumberFormat="1" applyFont="1" applyBorder="1" applyProtection="1">
      <protection locked="0"/>
    </xf>
    <xf numFmtId="165" fontId="7" fillId="0" borderId="0" xfId="3" applyNumberFormat="1" applyFont="1" applyProtection="1">
      <protection locked="0"/>
    </xf>
    <xf numFmtId="165" fontId="15" fillId="0" borderId="3" xfId="1" quotePrefix="1" applyNumberFormat="1" applyFont="1" applyFill="1" applyBorder="1" applyAlignment="1">
      <alignment horizontal="left" vertical="top" wrapText="1"/>
    </xf>
    <xf numFmtId="165" fontId="15" fillId="0" borderId="0" xfId="1" quotePrefix="1" applyNumberFormat="1" applyFont="1" applyFill="1" applyBorder="1" applyAlignment="1">
      <alignment horizontal="left" vertical="top" wrapText="1"/>
    </xf>
    <xf numFmtId="4" fontId="13" fillId="0" borderId="2" xfId="3" applyNumberFormat="1" applyFont="1" applyBorder="1" applyProtection="1">
      <protection locked="0"/>
    </xf>
    <xf numFmtId="165" fontId="17" fillId="0" borderId="5" xfId="1" applyNumberFormat="1" applyFont="1" applyFill="1" applyBorder="1" applyAlignment="1">
      <alignment horizontal="right" vertical="top" wrapText="1"/>
    </xf>
    <xf numFmtId="165" fontId="17" fillId="0" borderId="6" xfId="1" applyNumberFormat="1" applyFont="1" applyFill="1" applyBorder="1" applyAlignment="1">
      <alignment horizontal="right" vertical="top" wrapText="1"/>
    </xf>
    <xf numFmtId="3" fontId="6" fillId="0" borderId="0" xfId="3" applyNumberFormat="1" applyFont="1" applyProtection="1">
      <protection locked="0"/>
    </xf>
    <xf numFmtId="0" fontId="15" fillId="0" borderId="7" xfId="5" quotePrefix="1" applyFont="1" applyBorder="1" applyAlignment="1">
      <alignment horizontal="center" vertical="top" wrapText="1"/>
    </xf>
    <xf numFmtId="0" fontId="15" fillId="0" borderId="8" xfId="5" quotePrefix="1" applyFont="1" applyBorder="1" applyAlignment="1">
      <alignment horizontal="center" vertical="top" wrapText="1"/>
    </xf>
    <xf numFmtId="0" fontId="15" fillId="2" borderId="3" xfId="4" quotePrefix="1" applyFont="1" applyFill="1" applyBorder="1" applyAlignment="1">
      <alignment horizontal="left" vertical="top" wrapText="1"/>
    </xf>
    <xf numFmtId="0" fontId="15" fillId="2" borderId="8" xfId="5" quotePrefix="1" applyFont="1" applyFill="1" applyBorder="1" applyAlignment="1">
      <alignment horizontal="center" vertical="top" wrapText="1"/>
    </xf>
    <xf numFmtId="165" fontId="15" fillId="2" borderId="9" xfId="1" applyNumberFormat="1" applyFont="1" applyFill="1" applyBorder="1" applyAlignment="1">
      <alignment horizontal="right" vertical="top" wrapText="1"/>
    </xf>
    <xf numFmtId="165" fontId="15" fillId="0" borderId="0" xfId="1" applyNumberFormat="1" applyFont="1" applyFill="1" applyBorder="1" applyAlignment="1">
      <alignment horizontal="right" vertical="top" wrapText="1"/>
    </xf>
    <xf numFmtId="165" fontId="15" fillId="0" borderId="3" xfId="1" quotePrefix="1" applyNumberFormat="1" applyFont="1" applyBorder="1" applyAlignment="1">
      <alignment horizontal="left" vertical="top" wrapText="1"/>
    </xf>
    <xf numFmtId="165" fontId="17" fillId="0" borderId="3" xfId="1" applyNumberFormat="1" applyFont="1" applyBorder="1" applyAlignment="1">
      <alignment horizontal="right" vertical="top" wrapText="1"/>
    </xf>
    <xf numFmtId="165" fontId="17" fillId="3" borderId="10" xfId="1" applyNumberFormat="1" applyFont="1" applyFill="1" applyBorder="1" applyAlignment="1">
      <alignment horizontal="right" vertical="top" wrapText="1"/>
    </xf>
    <xf numFmtId="0" fontId="15" fillId="0" borderId="11" xfId="5" quotePrefix="1" applyFont="1" applyBorder="1" applyAlignment="1">
      <alignment horizontal="center" vertical="top" wrapText="1"/>
    </xf>
    <xf numFmtId="0" fontId="17" fillId="0" borderId="10" xfId="7" quotePrefix="1" applyFont="1" applyBorder="1" applyAlignment="1">
      <alignment horizontal="left" vertical="top" wrapText="1"/>
    </xf>
    <xf numFmtId="165" fontId="17" fillId="0" borderId="10" xfId="1" applyNumberFormat="1" applyFont="1" applyBorder="1" applyAlignment="1">
      <alignment horizontal="right" vertical="top" wrapText="1"/>
    </xf>
    <xf numFmtId="165" fontId="15" fillId="0" borderId="10" xfId="1" quotePrefix="1" applyNumberFormat="1" applyFont="1" applyBorder="1" applyAlignment="1">
      <alignment horizontal="left" vertical="top" wrapText="1"/>
    </xf>
    <xf numFmtId="165" fontId="17" fillId="0" borderId="10" xfId="1" applyNumberFormat="1" applyFont="1" applyFill="1" applyBorder="1" applyAlignment="1">
      <alignment horizontal="right" vertical="top" wrapText="1"/>
    </xf>
    <xf numFmtId="0" fontId="15" fillId="2" borderId="10" xfId="6" quotePrefix="1" applyFont="1" applyFill="1" applyBorder="1" applyAlignment="1">
      <alignment horizontal="left" vertical="top" wrapText="1"/>
    </xf>
    <xf numFmtId="0" fontId="15" fillId="0" borderId="10" xfId="4" quotePrefix="1" applyFont="1" applyBorder="1" applyAlignment="1">
      <alignment horizontal="left" vertical="top" wrapText="1"/>
    </xf>
    <xf numFmtId="165" fontId="17" fillId="0" borderId="9" xfId="1" applyNumberFormat="1" applyFont="1" applyBorder="1" applyAlignment="1">
      <alignment horizontal="right" vertical="top" wrapText="1"/>
    </xf>
    <xf numFmtId="0" fontId="17" fillId="0" borderId="12" xfId="7" quotePrefix="1" applyFont="1" applyBorder="1" applyAlignment="1">
      <alignment horizontal="left" vertical="top" wrapText="1"/>
    </xf>
    <xf numFmtId="0" fontId="17" fillId="0" borderId="13" xfId="7" quotePrefix="1" applyFont="1" applyBorder="1" applyAlignment="1">
      <alignment horizontal="left" vertical="top" wrapText="1"/>
    </xf>
    <xf numFmtId="0" fontId="15" fillId="0" borderId="13" xfId="5" quotePrefix="1" applyFont="1" applyBorder="1" applyAlignment="1">
      <alignment horizontal="center" vertical="top" wrapText="1"/>
    </xf>
    <xf numFmtId="165" fontId="17" fillId="0" borderId="13" xfId="1" applyNumberFormat="1" applyFont="1" applyBorder="1" applyAlignment="1">
      <alignment horizontal="right" vertical="top" wrapText="1"/>
    </xf>
    <xf numFmtId="165" fontId="15" fillId="0" borderId="13" xfId="1" quotePrefix="1" applyNumberFormat="1" applyFont="1" applyBorder="1" applyAlignment="1">
      <alignment horizontal="left" vertical="top" wrapText="1"/>
    </xf>
    <xf numFmtId="0" fontId="15" fillId="2" borderId="13" xfId="6" quotePrefix="1" applyFont="1" applyFill="1" applyBorder="1" applyAlignment="1">
      <alignment horizontal="left" vertical="top" wrapText="1"/>
    </xf>
    <xf numFmtId="0" fontId="15" fillId="2" borderId="13" xfId="5" quotePrefix="1" applyFont="1" applyFill="1" applyBorder="1" applyAlignment="1">
      <alignment horizontal="center" vertical="top" wrapText="1"/>
    </xf>
    <xf numFmtId="165" fontId="15" fillId="2" borderId="13" xfId="1" applyNumberFormat="1" applyFont="1" applyFill="1" applyBorder="1" applyAlignment="1">
      <alignment horizontal="right" vertical="top" wrapText="1"/>
    </xf>
    <xf numFmtId="0" fontId="15" fillId="2" borderId="13" xfId="4" quotePrefix="1" applyFont="1" applyFill="1" applyBorder="1" applyAlignment="1">
      <alignment horizontal="left" vertical="top" wrapText="1"/>
    </xf>
    <xf numFmtId="3" fontId="18" fillId="0" borderId="0" xfId="3" applyNumberFormat="1" applyFont="1" applyProtection="1">
      <protection locked="0"/>
    </xf>
    <xf numFmtId="3" fontId="19" fillId="0" borderId="0" xfId="3" applyNumberFormat="1" applyFont="1" applyProtection="1">
      <protection locked="0"/>
    </xf>
    <xf numFmtId="0" fontId="20" fillId="0" borderId="0" xfId="3" applyFont="1" applyProtection="1">
      <protection locked="0"/>
    </xf>
    <xf numFmtId="0" fontId="4" fillId="0" borderId="0" xfId="3" applyFont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3" fillId="0" borderId="0" xfId="8" applyFont="1"/>
    <xf numFmtId="49" fontId="4" fillId="0" borderId="14" xfId="8" applyNumberFormat="1" applyFont="1" applyBorder="1" applyAlignment="1">
      <alignment horizontal="left" vertical="top"/>
    </xf>
    <xf numFmtId="0" fontId="23" fillId="0" borderId="14" xfId="8" applyFont="1" applyBorder="1" applyAlignment="1">
      <alignment horizontal="left" vertical="top"/>
    </xf>
    <xf numFmtId="3" fontId="23" fillId="0" borderId="0" xfId="8" applyNumberFormat="1" applyFont="1" applyAlignment="1">
      <alignment horizontal="center" vertical="top" wrapText="1"/>
    </xf>
    <xf numFmtId="0" fontId="23" fillId="0" borderId="0" xfId="3" applyFont="1" applyProtection="1">
      <protection locked="0"/>
    </xf>
    <xf numFmtId="0" fontId="24" fillId="0" borderId="0" xfId="0" applyFont="1" applyAlignment="1">
      <alignment wrapText="1"/>
    </xf>
    <xf numFmtId="49" fontId="2" fillId="0" borderId="14" xfId="2" applyNumberFormat="1" applyBorder="1" applyAlignment="1" applyProtection="1">
      <alignment horizontal="left" vertical="top"/>
    </xf>
    <xf numFmtId="0" fontId="23" fillId="0" borderId="0" xfId="8" applyFont="1" applyAlignment="1">
      <alignment vertical="top" wrapText="1"/>
    </xf>
    <xf numFmtId="0" fontId="23" fillId="0" borderId="0" xfId="8" applyFont="1" applyAlignment="1">
      <alignment horizontal="left" vertical="top" wrapText="1"/>
    </xf>
    <xf numFmtId="0" fontId="4" fillId="0" borderId="0" xfId="8" applyFont="1"/>
    <xf numFmtId="0" fontId="23" fillId="0" borderId="14" xfId="8" applyFont="1" applyBorder="1" applyProtection="1">
      <protection locked="0"/>
    </xf>
    <xf numFmtId="0" fontId="23" fillId="0" borderId="0" xfId="8" applyFont="1" applyProtection="1">
      <protection locked="0"/>
    </xf>
    <xf numFmtId="0" fontId="25" fillId="0" borderId="0" xfId="3" applyFont="1" applyProtection="1">
      <protection locked="0"/>
    </xf>
    <xf numFmtId="49" fontId="23" fillId="0" borderId="0" xfId="8" applyNumberFormat="1" applyFont="1"/>
    <xf numFmtId="0" fontId="26" fillId="0" borderId="0" xfId="8" applyFont="1"/>
    <xf numFmtId="0" fontId="27" fillId="0" borderId="0" xfId="0" applyFont="1"/>
    <xf numFmtId="14" fontId="28" fillId="0" borderId="0" xfId="3" applyNumberFormat="1" applyFont="1" applyProtection="1">
      <protection locked="0"/>
    </xf>
    <xf numFmtId="14" fontId="4" fillId="0" borderId="0" xfId="3" applyNumberFormat="1" applyFont="1" applyProtection="1">
      <protection locked="0"/>
    </xf>
    <xf numFmtId="0" fontId="5" fillId="0" borderId="0" xfId="3" applyFont="1" applyProtection="1">
      <protection locked="0"/>
    </xf>
    <xf numFmtId="49" fontId="5" fillId="0" borderId="0" xfId="9" applyNumberFormat="1" applyFont="1" applyProtection="1">
      <protection locked="0"/>
    </xf>
    <xf numFmtId="0" fontId="5" fillId="0" borderId="0" xfId="3" applyFont="1" applyAlignment="1" applyProtection="1">
      <alignment horizontal="justify" wrapText="1"/>
      <protection locked="0"/>
    </xf>
    <xf numFmtId="0" fontId="27" fillId="0" borderId="0" xfId="0" applyFont="1" applyAlignment="1">
      <alignment horizontal="justify"/>
    </xf>
    <xf numFmtId="3" fontId="5" fillId="0" borderId="0" xfId="3" applyNumberFormat="1" applyFont="1" applyAlignment="1" applyProtection="1">
      <alignment horizontal="right"/>
      <protection locked="0"/>
    </xf>
    <xf numFmtId="0" fontId="25" fillId="0" borderId="0" xfId="3" applyFont="1" applyAlignment="1" applyProtection="1">
      <alignment horizontal="center"/>
      <protection locked="0"/>
    </xf>
    <xf numFmtId="0" fontId="25" fillId="0" borderId="0" xfId="3" applyFont="1" applyAlignment="1" applyProtection="1">
      <alignment horizontal="right"/>
      <protection locked="0"/>
    </xf>
    <xf numFmtId="0" fontId="25" fillId="0" borderId="0" xfId="3" applyFont="1"/>
    <xf numFmtId="0" fontId="25" fillId="0" borderId="0" xfId="3" applyFont="1" applyAlignment="1">
      <alignment horizontal="right"/>
    </xf>
    <xf numFmtId="0" fontId="8" fillId="0" borderId="1" xfId="3" applyFont="1" applyBorder="1" applyAlignment="1" applyProtection="1">
      <alignment horizontal="center" vertical="center" wrapText="1"/>
      <protection locked="0"/>
    </xf>
    <xf numFmtId="0" fontId="8" fillId="0" borderId="15" xfId="3" applyFont="1" applyBorder="1" applyAlignment="1" applyProtection="1">
      <alignment horizontal="center" vertical="center" wrapText="1"/>
      <protection locked="0"/>
    </xf>
    <xf numFmtId="0" fontId="25" fillId="0" borderId="1" xfId="3" applyFont="1" applyBorder="1" applyAlignment="1" applyProtection="1">
      <alignment horizontal="center"/>
      <protection locked="0"/>
    </xf>
    <xf numFmtId="0" fontId="25" fillId="0" borderId="15" xfId="3" applyFont="1" applyBorder="1" applyAlignment="1" applyProtection="1">
      <alignment horizontal="center"/>
      <protection locked="0"/>
    </xf>
    <xf numFmtId="0" fontId="31" fillId="0" borderId="16" xfId="10" quotePrefix="1" applyFont="1" applyBorder="1" applyAlignment="1">
      <alignment horizontal="left" vertical="top" wrapText="1"/>
    </xf>
    <xf numFmtId="0" fontId="31" fillId="0" borderId="4" xfId="11" quotePrefix="1" applyFont="1" applyBorder="1" applyAlignment="1">
      <alignment horizontal="center" vertical="top" wrapText="1"/>
    </xf>
    <xf numFmtId="165" fontId="31" fillId="0" borderId="3" xfId="1" applyNumberFormat="1" applyFont="1" applyBorder="1" applyAlignment="1">
      <alignment horizontal="right" vertical="top" wrapText="1"/>
    </xf>
    <xf numFmtId="0" fontId="31" fillId="0" borderId="3" xfId="4" quotePrefix="1" applyFont="1" applyBorder="1" applyAlignment="1">
      <alignment horizontal="left" vertical="top" wrapText="1"/>
    </xf>
    <xf numFmtId="165" fontId="32" fillId="0" borderId="3" xfId="1" quotePrefix="1" applyNumberFormat="1" applyFont="1" applyBorder="1" applyAlignment="1">
      <alignment horizontal="left" vertical="top" wrapText="1"/>
    </xf>
    <xf numFmtId="165" fontId="32" fillId="0" borderId="4" xfId="1" quotePrefix="1" applyNumberFormat="1" applyFont="1" applyBorder="1" applyAlignment="1">
      <alignment horizontal="left" vertical="top" wrapText="1"/>
    </xf>
    <xf numFmtId="165" fontId="32" fillId="0" borderId="17" xfId="1" quotePrefix="1" applyNumberFormat="1" applyFont="1" applyBorder="1" applyAlignment="1">
      <alignment horizontal="left" vertical="top" wrapText="1"/>
    </xf>
    <xf numFmtId="165" fontId="32" fillId="0" borderId="1" xfId="1" quotePrefix="1" applyNumberFormat="1" applyFont="1" applyBorder="1" applyAlignment="1">
      <alignment horizontal="left" vertical="top" wrapText="1"/>
    </xf>
    <xf numFmtId="0" fontId="32" fillId="0" borderId="3" xfId="12" quotePrefix="1" applyFont="1" applyBorder="1" applyAlignment="1">
      <alignment horizontal="left" vertical="top" wrapText="1"/>
    </xf>
    <xf numFmtId="165" fontId="32" fillId="0" borderId="3" xfId="1" applyNumberFormat="1" applyFont="1" applyBorder="1" applyAlignment="1">
      <alignment horizontal="right" vertical="top" wrapText="1"/>
    </xf>
    <xf numFmtId="165" fontId="32" fillId="0" borderId="4" xfId="1" applyNumberFormat="1" applyFont="1" applyBorder="1" applyAlignment="1">
      <alignment horizontal="right" vertical="top" wrapText="1"/>
    </xf>
    <xf numFmtId="165" fontId="32" fillId="0" borderId="17" xfId="1" applyNumberFormat="1" applyFont="1" applyBorder="1" applyAlignment="1">
      <alignment horizontal="right" vertical="top" wrapText="1"/>
    </xf>
    <xf numFmtId="165" fontId="32" fillId="0" borderId="1" xfId="1" applyNumberFormat="1" applyFont="1" applyBorder="1" applyAlignment="1">
      <alignment horizontal="right" vertical="top" wrapText="1"/>
    </xf>
    <xf numFmtId="165" fontId="32" fillId="0" borderId="3" xfId="1" applyNumberFormat="1" applyFont="1" applyFill="1" applyBorder="1" applyAlignment="1">
      <alignment horizontal="right" vertical="top" wrapText="1"/>
    </xf>
    <xf numFmtId="165" fontId="32" fillId="0" borderId="17" xfId="1" applyNumberFormat="1" applyFont="1" applyFill="1" applyBorder="1" applyAlignment="1">
      <alignment horizontal="right" vertical="top" wrapText="1"/>
    </xf>
    <xf numFmtId="165" fontId="32" fillId="0" borderId="1" xfId="1" applyNumberFormat="1" applyFont="1" applyFill="1" applyBorder="1" applyAlignment="1">
      <alignment horizontal="right" vertical="top" wrapText="1"/>
    </xf>
    <xf numFmtId="0" fontId="32" fillId="0" borderId="3" xfId="4" quotePrefix="1" applyFont="1" applyBorder="1" applyAlignment="1">
      <alignment horizontal="left" vertical="top" wrapText="1" indent="2"/>
    </xf>
    <xf numFmtId="165" fontId="32" fillId="0" borderId="4" xfId="1" quotePrefix="1" applyNumberFormat="1" applyFont="1" applyFill="1" applyBorder="1" applyAlignment="1">
      <alignment horizontal="left" vertical="top" wrapText="1"/>
    </xf>
    <xf numFmtId="165" fontId="32" fillId="0" borderId="17" xfId="1" quotePrefix="1" applyNumberFormat="1" applyFont="1" applyFill="1" applyBorder="1" applyAlignment="1">
      <alignment horizontal="left" vertical="top" wrapText="1"/>
    </xf>
    <xf numFmtId="165" fontId="32" fillId="0" borderId="1" xfId="1" quotePrefix="1" applyNumberFormat="1" applyFont="1" applyFill="1" applyBorder="1" applyAlignment="1">
      <alignment horizontal="left" vertical="top" wrapText="1"/>
    </xf>
    <xf numFmtId="0" fontId="32" fillId="4" borderId="3" xfId="12" quotePrefix="1" applyFont="1" applyFill="1" applyBorder="1" applyAlignment="1">
      <alignment horizontal="left" vertical="top" wrapText="1" indent="1"/>
    </xf>
    <xf numFmtId="0" fontId="31" fillId="4" borderId="4" xfId="11" quotePrefix="1" applyFont="1" applyFill="1" applyBorder="1" applyAlignment="1">
      <alignment horizontal="center" vertical="top" wrapText="1"/>
    </xf>
    <xf numFmtId="165" fontId="32" fillId="4" borderId="3" xfId="1" applyNumberFormat="1" applyFont="1" applyFill="1" applyBorder="1" applyAlignment="1">
      <alignment horizontal="right" vertical="top" wrapText="1"/>
    </xf>
    <xf numFmtId="165" fontId="32" fillId="0" borderId="4" xfId="1" applyNumberFormat="1" applyFont="1" applyFill="1" applyBorder="1" applyAlignment="1">
      <alignment horizontal="right" vertical="top" wrapText="1"/>
    </xf>
    <xf numFmtId="0" fontId="32" fillId="0" borderId="3" xfId="12" quotePrefix="1" applyFont="1" applyBorder="1" applyAlignment="1">
      <alignment horizontal="left" vertical="top" wrapText="1" indent="2"/>
    </xf>
    <xf numFmtId="0" fontId="32" fillId="0" borderId="3" xfId="12" quotePrefix="1" applyFont="1" applyBorder="1" applyAlignment="1">
      <alignment horizontal="left" vertical="top" wrapText="1" indent="1"/>
    </xf>
    <xf numFmtId="0" fontId="31" fillId="0" borderId="3" xfId="12" quotePrefix="1" applyFont="1" applyBorder="1" applyAlignment="1">
      <alignment horizontal="left" vertical="top" wrapText="1"/>
    </xf>
    <xf numFmtId="165" fontId="31" fillId="0" borderId="3" xfId="1" applyNumberFormat="1" applyFont="1" applyFill="1" applyBorder="1" applyAlignment="1">
      <alignment horizontal="right" vertical="top" wrapText="1"/>
    </xf>
    <xf numFmtId="0" fontId="31" fillId="0" borderId="3" xfId="4" quotePrefix="1" applyFont="1" applyBorder="1" applyAlignment="1">
      <alignment horizontal="left" vertical="top" wrapText="1" indent="2"/>
    </xf>
    <xf numFmtId="0" fontId="31" fillId="0" borderId="7" xfId="11" quotePrefix="1" applyFont="1" applyBorder="1" applyAlignment="1">
      <alignment horizontal="center" vertical="top" wrapText="1"/>
    </xf>
    <xf numFmtId="165" fontId="32" fillId="0" borderId="7" xfId="1" quotePrefix="1" applyNumberFormat="1" applyFont="1" applyFill="1" applyBorder="1" applyAlignment="1">
      <alignment horizontal="left" vertical="top" wrapText="1"/>
    </xf>
    <xf numFmtId="0" fontId="31" fillId="0" borderId="8" xfId="11" quotePrefix="1" applyFont="1" applyBorder="1" applyAlignment="1">
      <alignment horizontal="center" vertical="top" wrapText="1"/>
    </xf>
    <xf numFmtId="165" fontId="32" fillId="0" borderId="8" xfId="1" applyNumberFormat="1" applyFont="1" applyFill="1" applyBorder="1" applyAlignment="1">
      <alignment horizontal="right" vertical="top" wrapText="1"/>
    </xf>
    <xf numFmtId="165" fontId="32" fillId="3" borderId="18" xfId="1" applyNumberFormat="1" applyFont="1" applyFill="1" applyBorder="1" applyAlignment="1">
      <alignment horizontal="right" vertical="top" wrapText="1"/>
    </xf>
    <xf numFmtId="165" fontId="31" fillId="0" borderId="8" xfId="1" applyNumberFormat="1" applyFont="1" applyFill="1" applyBorder="1" applyAlignment="1">
      <alignment horizontal="right" vertical="top" wrapText="1"/>
    </xf>
    <xf numFmtId="165" fontId="31" fillId="0" borderId="17" xfId="1" applyNumberFormat="1" applyFont="1" applyFill="1" applyBorder="1" applyAlignment="1">
      <alignment horizontal="right" vertical="top" wrapText="1"/>
    </xf>
    <xf numFmtId="165" fontId="31" fillId="0" borderId="1" xfId="1" applyNumberFormat="1" applyFont="1" applyFill="1" applyBorder="1" applyAlignment="1">
      <alignment horizontal="right" vertical="top" wrapText="1"/>
    </xf>
    <xf numFmtId="165" fontId="32" fillId="0" borderId="8" xfId="1" quotePrefix="1" applyNumberFormat="1" applyFont="1" applyFill="1" applyBorder="1" applyAlignment="1">
      <alignment horizontal="left" vertical="top" wrapText="1"/>
    </xf>
    <xf numFmtId="0" fontId="31" fillId="0" borderId="11" xfId="11" quotePrefix="1" applyFont="1" applyBorder="1" applyAlignment="1">
      <alignment horizontal="center" vertical="top" wrapText="1"/>
    </xf>
    <xf numFmtId="165" fontId="32" fillId="0" borderId="11" xfId="1" applyNumberFormat="1" applyFont="1" applyFill="1" applyBorder="1" applyAlignment="1">
      <alignment horizontal="right" vertical="top" wrapText="1"/>
    </xf>
    <xf numFmtId="165" fontId="31" fillId="0" borderId="8" xfId="1" applyNumberFormat="1" applyFont="1" applyBorder="1" applyAlignment="1">
      <alignment horizontal="right" vertical="top" wrapText="1"/>
    </xf>
    <xf numFmtId="165" fontId="31" fillId="0" borderId="17" xfId="1" applyNumberFormat="1" applyFont="1" applyBorder="1" applyAlignment="1">
      <alignment horizontal="right" vertical="top" wrapText="1"/>
    </xf>
    <xf numFmtId="165" fontId="31" fillId="0" borderId="1" xfId="1" applyNumberFormat="1" applyFont="1" applyBorder="1" applyAlignment="1">
      <alignment horizontal="right" vertical="top" wrapText="1"/>
    </xf>
    <xf numFmtId="0" fontId="31" fillId="2" borderId="3" xfId="13" quotePrefix="1" applyFont="1" applyFill="1" applyBorder="1" applyAlignment="1">
      <alignment horizontal="left" vertical="top" wrapText="1"/>
    </xf>
    <xf numFmtId="0" fontId="31" fillId="2" borderId="8" xfId="11" quotePrefix="1" applyFont="1" applyFill="1" applyBorder="1" applyAlignment="1">
      <alignment horizontal="center" vertical="top" wrapText="1"/>
    </xf>
    <xf numFmtId="165" fontId="31" fillId="2" borderId="3" xfId="1" applyNumberFormat="1" applyFont="1" applyFill="1" applyBorder="1" applyAlignment="1">
      <alignment horizontal="right" vertical="top" wrapText="1"/>
    </xf>
    <xf numFmtId="165" fontId="32" fillId="0" borderId="8" xfId="1" applyNumberFormat="1" applyFont="1" applyBorder="1" applyAlignment="1">
      <alignment horizontal="right" vertical="top" wrapText="1"/>
    </xf>
    <xf numFmtId="165" fontId="31" fillId="0" borderId="11" xfId="1" applyNumberFormat="1" applyFont="1" applyFill="1" applyBorder="1" applyAlignment="1">
      <alignment horizontal="right" vertical="top" wrapText="1"/>
    </xf>
    <xf numFmtId="165" fontId="32" fillId="0" borderId="8" xfId="1" quotePrefix="1" applyNumberFormat="1" applyFont="1" applyBorder="1" applyAlignment="1">
      <alignment horizontal="left" vertical="top" wrapText="1"/>
    </xf>
    <xf numFmtId="165" fontId="32" fillId="0" borderId="11" xfId="1" quotePrefix="1" applyNumberFormat="1" applyFont="1" applyFill="1" applyBorder="1" applyAlignment="1">
      <alignment horizontal="left" vertical="top" wrapText="1"/>
    </xf>
    <xf numFmtId="0" fontId="32" fillId="0" borderId="19" xfId="12" quotePrefix="1" applyFont="1" applyBorder="1" applyAlignment="1">
      <alignment horizontal="left" vertical="top" wrapText="1"/>
    </xf>
    <xf numFmtId="0" fontId="31" fillId="0" borderId="20" xfId="11" quotePrefix="1" applyFont="1" applyBorder="1" applyAlignment="1">
      <alignment horizontal="center" vertical="top" wrapText="1"/>
    </xf>
    <xf numFmtId="165" fontId="32" fillId="0" borderId="18" xfId="1" applyNumberFormat="1" applyFont="1" applyFill="1" applyBorder="1" applyAlignment="1">
      <alignment horizontal="right" vertical="top" wrapText="1"/>
    </xf>
    <xf numFmtId="165" fontId="32" fillId="3" borderId="19" xfId="1" applyNumberFormat="1" applyFont="1" applyFill="1" applyBorder="1" applyAlignment="1">
      <alignment horizontal="right" vertical="top" wrapText="1"/>
    </xf>
    <xf numFmtId="165" fontId="32" fillId="0" borderId="18" xfId="1" applyNumberFormat="1" applyFont="1" applyBorder="1" applyAlignment="1">
      <alignment horizontal="right" vertical="top" wrapText="1"/>
    </xf>
    <xf numFmtId="0" fontId="31" fillId="0" borderId="19" xfId="12" quotePrefix="1" applyFont="1" applyBorder="1" applyAlignment="1">
      <alignment horizontal="left" vertical="top" wrapText="1"/>
    </xf>
    <xf numFmtId="0" fontId="31" fillId="2" borderId="19" xfId="13" quotePrefix="1" applyFont="1" applyFill="1" applyBorder="1" applyAlignment="1">
      <alignment horizontal="left" vertical="top" wrapText="1"/>
    </xf>
    <xf numFmtId="0" fontId="31" fillId="2" borderId="20" xfId="11" quotePrefix="1" applyFont="1" applyFill="1" applyBorder="1" applyAlignment="1">
      <alignment horizontal="center" vertical="top" wrapText="1"/>
    </xf>
    <xf numFmtId="165" fontId="31" fillId="2" borderId="19" xfId="1" applyNumberFormat="1" applyFont="1" applyFill="1" applyBorder="1" applyAlignment="1">
      <alignment horizontal="right" vertical="top" wrapText="1"/>
    </xf>
    <xf numFmtId="165" fontId="32" fillId="0" borderId="19" xfId="1" quotePrefix="1" applyNumberFormat="1" applyFont="1" applyBorder="1" applyAlignment="1">
      <alignment horizontal="left" vertical="top" wrapText="1"/>
    </xf>
    <xf numFmtId="165" fontId="32" fillId="0" borderId="20" xfId="1" quotePrefix="1" applyNumberFormat="1" applyFont="1" applyBorder="1" applyAlignment="1">
      <alignment horizontal="left" vertical="top" wrapText="1"/>
    </xf>
    <xf numFmtId="165" fontId="32" fillId="0" borderId="21" xfId="1" quotePrefix="1" applyNumberFormat="1" applyFont="1" applyBorder="1" applyAlignment="1">
      <alignment horizontal="left" vertical="top" wrapText="1"/>
    </xf>
    <xf numFmtId="165" fontId="31" fillId="3" borderId="18" xfId="1" applyNumberFormat="1" applyFont="1" applyFill="1" applyBorder="1" applyAlignment="1">
      <alignment horizontal="right" vertical="top" wrapText="1"/>
    </xf>
    <xf numFmtId="165" fontId="31" fillId="0" borderId="19" xfId="1" applyNumberFormat="1" applyFont="1" applyBorder="1" applyAlignment="1">
      <alignment horizontal="right" vertical="top" wrapText="1"/>
    </xf>
    <xf numFmtId="165" fontId="31" fillId="0" borderId="21" xfId="1" applyNumberFormat="1" applyFont="1" applyBorder="1" applyAlignment="1">
      <alignment horizontal="right" vertical="top" wrapText="1"/>
    </xf>
    <xf numFmtId="0" fontId="33" fillId="0" borderId="0" xfId="3" applyFont="1" applyAlignment="1" applyProtection="1">
      <alignment horizontal="right"/>
      <protection locked="0"/>
    </xf>
    <xf numFmtId="165" fontId="20" fillId="0" borderId="0" xfId="3" applyNumberFormat="1" applyFont="1" applyAlignment="1" applyProtection="1">
      <alignment horizontal="right"/>
      <protection locked="0"/>
    </xf>
    <xf numFmtId="165" fontId="34" fillId="0" borderId="0" xfId="3" applyNumberFormat="1" applyFont="1" applyAlignment="1" applyProtection="1">
      <alignment horizontal="right"/>
      <protection locked="0"/>
    </xf>
    <xf numFmtId="0" fontId="35" fillId="0" borderId="0" xfId="3" applyFont="1" applyProtection="1">
      <protection locked="0"/>
    </xf>
    <xf numFmtId="165" fontId="36" fillId="0" borderId="0" xfId="3" applyNumberFormat="1" applyFont="1" applyAlignment="1" applyProtection="1">
      <alignment horizontal="right"/>
      <protection locked="0"/>
    </xf>
    <xf numFmtId="165" fontId="37" fillId="0" borderId="0" xfId="3" applyNumberFormat="1" applyFont="1" applyAlignment="1" applyProtection="1">
      <alignment horizontal="right"/>
      <protection locked="0"/>
    </xf>
    <xf numFmtId="0" fontId="25" fillId="0" borderId="0" xfId="3" applyFont="1" applyAlignment="1" applyProtection="1">
      <alignment horizontal="left" wrapText="1"/>
      <protection locked="0"/>
    </xf>
    <xf numFmtId="0" fontId="25" fillId="0" borderId="0" xfId="3" applyFont="1" applyAlignment="1" applyProtection="1">
      <alignment wrapText="1"/>
      <protection locked="0"/>
    </xf>
    <xf numFmtId="0" fontId="0" fillId="0" borderId="0" xfId="0" applyAlignment="1">
      <alignment wrapText="1"/>
    </xf>
    <xf numFmtId="165" fontId="25" fillId="0" borderId="0" xfId="3" applyNumberFormat="1" applyFont="1" applyProtection="1">
      <protection locked="0"/>
    </xf>
    <xf numFmtId="0" fontId="38" fillId="0" borderId="0" xfId="3" applyFont="1" applyProtection="1">
      <protection locked="0"/>
    </xf>
  </cellXfs>
  <cellStyles count="14">
    <cellStyle name="S0" xfId="7" xr:uid="{B82F914B-2F8B-4C15-A7A8-C78A8C69038A}"/>
    <cellStyle name="S2" xfId="12" xr:uid="{3FEEAEE4-AA73-4559-BDD2-E7B3AAC9648A}"/>
    <cellStyle name="S4" xfId="10" xr:uid="{7D0E953E-984C-406C-8FE8-0BA38860C204}"/>
    <cellStyle name="S4 3" xfId="5" xr:uid="{0E0ABDF4-71EB-483D-9693-BA806D00156B}"/>
    <cellStyle name="S5" xfId="4" xr:uid="{C837DFD7-B882-41C3-AF20-7E120CB2CAE0}"/>
    <cellStyle name="S6 2" xfId="11" xr:uid="{8FBC525C-9D88-4914-8E92-8A3226B9FB2E}"/>
    <cellStyle name="S6 3" xfId="6" xr:uid="{A0175B30-BFB3-4C7E-B8A5-2D2755BD1723}"/>
    <cellStyle name="S7" xfId="13" xr:uid="{61C8D1D6-1645-4895-8F0D-C92C94F429FC}"/>
    <cellStyle name="Гиперссылка" xfId="2" builtinId="8"/>
    <cellStyle name="Обычный" xfId="0" builtinId="0"/>
    <cellStyle name="Обычный_230 постановление" xfId="8" xr:uid="{3873316C-04F8-42B9-8899-40EC5C650419}"/>
    <cellStyle name="Обычный_I0000709" xfId="3" xr:uid="{ECCDF208-830E-4C7B-AF9B-1BF163F3C877}"/>
    <cellStyle name="Обычный_Приложения к Правилам по ИК_рус" xfId="9" xr:uid="{104C007A-DB30-4D00-9DE0-20D8D6210DCE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_&#1080;&#1102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св"/>
      <sheetName val="Приложение2"/>
      <sheetName val="Приложение3"/>
      <sheetName val="Приложение4"/>
      <sheetName val="Приложение5"/>
      <sheetName val="Приложение6"/>
      <sheetName val="ОПУ"/>
      <sheetName val="Пруд норм"/>
      <sheetName val="Пруд норм нов треб"/>
      <sheetName val="КПН предварит"/>
      <sheetName val="Свод Показ"/>
      <sheetName val="ОФП"/>
      <sheetName val="ОПУ и ПСД"/>
      <sheetName val="ОИК"/>
      <sheetName val="ОДДС"/>
    </sheetNames>
    <sheetDataSet>
      <sheetData sheetId="0"/>
      <sheetData sheetId="1">
        <row r="17">
          <cell r="F17">
            <v>6640019.4900000002</v>
          </cell>
        </row>
        <row r="22">
          <cell r="F22">
            <v>253143.87</v>
          </cell>
        </row>
        <row r="27">
          <cell r="F27">
            <v>5187013.28</v>
          </cell>
        </row>
        <row r="30">
          <cell r="F30">
            <v>9649697.6099999994</v>
          </cell>
        </row>
        <row r="33">
          <cell r="F33">
            <v>4427120</v>
          </cell>
        </row>
        <row r="40">
          <cell r="G40">
            <v>1665642</v>
          </cell>
        </row>
        <row r="44">
          <cell r="G44">
            <v>1687187</v>
          </cell>
        </row>
        <row r="51">
          <cell r="G51">
            <v>1544293.26</v>
          </cell>
        </row>
        <row r="52">
          <cell r="G52">
            <v>125000</v>
          </cell>
        </row>
        <row r="61">
          <cell r="G61">
            <v>23771195.780000001</v>
          </cell>
        </row>
        <row r="63">
          <cell r="F63">
            <v>1253993318.04</v>
          </cell>
        </row>
      </sheetData>
      <sheetData sheetId="2">
        <row r="13">
          <cell r="P13">
            <v>0</v>
          </cell>
          <cell r="R13">
            <v>0</v>
          </cell>
        </row>
        <row r="28">
          <cell r="P28">
            <v>67</v>
          </cell>
        </row>
        <row r="32">
          <cell r="P32">
            <v>0</v>
          </cell>
        </row>
      </sheetData>
      <sheetData sheetId="3">
        <row r="13">
          <cell r="L13">
            <v>1216652</v>
          </cell>
        </row>
        <row r="46">
          <cell r="L46">
            <v>0</v>
          </cell>
        </row>
      </sheetData>
      <sheetData sheetId="4">
        <row r="14">
          <cell r="J14">
            <v>765</v>
          </cell>
        </row>
        <row r="20">
          <cell r="L20">
            <v>0</v>
          </cell>
          <cell r="M20">
            <v>0</v>
          </cell>
        </row>
        <row r="25">
          <cell r="J25">
            <v>10352</v>
          </cell>
        </row>
        <row r="32">
          <cell r="J32">
            <v>11117</v>
          </cell>
        </row>
      </sheetData>
      <sheetData sheetId="5"/>
      <sheetData sheetId="6">
        <row r="11">
          <cell r="I11">
            <v>11827</v>
          </cell>
        </row>
      </sheetData>
      <sheetData sheetId="7"/>
      <sheetData sheetId="8"/>
      <sheetData sheetId="9">
        <row r="60">
          <cell r="E60">
            <v>5022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udcapital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udcapital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7383-2BD8-4F0D-BEA3-410E138636CD}">
  <sheetPr>
    <tabColor theme="6" tint="0.59999389629810485"/>
    <pageSetUpPr fitToPage="1"/>
  </sheetPr>
  <dimension ref="A1:J130"/>
  <sheetViews>
    <sheetView topLeftCell="A43" workbookViewId="0">
      <selection activeCell="C80" sqref="C80"/>
    </sheetView>
  </sheetViews>
  <sheetFormatPr defaultRowHeight="12.75" outlineLevelCol="1" x14ac:dyDescent="0.2"/>
  <cols>
    <col min="1" max="1" width="69.5703125" style="1" customWidth="1"/>
    <col min="2" max="2" width="14.28515625" style="1" customWidth="1"/>
    <col min="3" max="3" width="18.7109375" style="1" customWidth="1"/>
    <col min="4" max="4" width="19.5703125" style="1" customWidth="1"/>
    <col min="5" max="5" width="4.140625" style="1" customWidth="1"/>
    <col min="6" max="6" width="8.5703125" style="5" hidden="1" customWidth="1" outlineLevel="1"/>
    <col min="7" max="7" width="6.28515625" style="5" hidden="1" customWidth="1" outlineLevel="1"/>
    <col min="8" max="8" width="2.42578125" style="1" customWidth="1" collapsed="1"/>
    <col min="9" max="9" width="8.85546875" style="6" hidden="1" customWidth="1" outlineLevel="1"/>
    <col min="10" max="10" width="9.140625" style="1" collapsed="1"/>
    <col min="11" max="231" width="9.140625" style="1"/>
    <col min="232" max="232" width="59.85546875" style="1" customWidth="1"/>
    <col min="233" max="233" width="12.140625" style="1" customWidth="1"/>
    <col min="234" max="234" width="15.85546875" style="1" customWidth="1"/>
    <col min="235" max="235" width="17.7109375" style="1" customWidth="1"/>
    <col min="236" max="236" width="19" style="1" customWidth="1"/>
    <col min="237" max="237" width="13.5703125" style="1" customWidth="1"/>
    <col min="238" max="238" width="12" style="1" customWidth="1"/>
    <col min="239" max="487" width="9.140625" style="1"/>
    <col min="488" max="488" width="59.85546875" style="1" customWidth="1"/>
    <col min="489" max="489" width="12.140625" style="1" customWidth="1"/>
    <col min="490" max="490" width="15.85546875" style="1" customWidth="1"/>
    <col min="491" max="491" width="17.7109375" style="1" customWidth="1"/>
    <col min="492" max="492" width="19" style="1" customWidth="1"/>
    <col min="493" max="493" width="13.5703125" style="1" customWidth="1"/>
    <col min="494" max="494" width="12" style="1" customWidth="1"/>
    <col min="495" max="743" width="9.140625" style="1"/>
    <col min="744" max="744" width="59.85546875" style="1" customWidth="1"/>
    <col min="745" max="745" width="12.140625" style="1" customWidth="1"/>
    <col min="746" max="746" width="15.85546875" style="1" customWidth="1"/>
    <col min="747" max="747" width="17.7109375" style="1" customWidth="1"/>
    <col min="748" max="748" width="19" style="1" customWidth="1"/>
    <col min="749" max="749" width="13.5703125" style="1" customWidth="1"/>
    <col min="750" max="750" width="12" style="1" customWidth="1"/>
    <col min="751" max="999" width="9.140625" style="1"/>
    <col min="1000" max="1000" width="59.85546875" style="1" customWidth="1"/>
    <col min="1001" max="1001" width="12.140625" style="1" customWidth="1"/>
    <col min="1002" max="1002" width="15.85546875" style="1" customWidth="1"/>
    <col min="1003" max="1003" width="17.7109375" style="1" customWidth="1"/>
    <col min="1004" max="1004" width="19" style="1" customWidth="1"/>
    <col min="1005" max="1005" width="13.5703125" style="1" customWidth="1"/>
    <col min="1006" max="1006" width="12" style="1" customWidth="1"/>
    <col min="1007" max="1255" width="9.140625" style="1"/>
    <col min="1256" max="1256" width="59.85546875" style="1" customWidth="1"/>
    <col min="1257" max="1257" width="12.140625" style="1" customWidth="1"/>
    <col min="1258" max="1258" width="15.85546875" style="1" customWidth="1"/>
    <col min="1259" max="1259" width="17.7109375" style="1" customWidth="1"/>
    <col min="1260" max="1260" width="19" style="1" customWidth="1"/>
    <col min="1261" max="1261" width="13.5703125" style="1" customWidth="1"/>
    <col min="1262" max="1262" width="12" style="1" customWidth="1"/>
    <col min="1263" max="1511" width="9.140625" style="1"/>
    <col min="1512" max="1512" width="59.85546875" style="1" customWidth="1"/>
    <col min="1513" max="1513" width="12.140625" style="1" customWidth="1"/>
    <col min="1514" max="1514" width="15.85546875" style="1" customWidth="1"/>
    <col min="1515" max="1515" width="17.7109375" style="1" customWidth="1"/>
    <col min="1516" max="1516" width="19" style="1" customWidth="1"/>
    <col min="1517" max="1517" width="13.5703125" style="1" customWidth="1"/>
    <col min="1518" max="1518" width="12" style="1" customWidth="1"/>
    <col min="1519" max="1767" width="9.140625" style="1"/>
    <col min="1768" max="1768" width="59.85546875" style="1" customWidth="1"/>
    <col min="1769" max="1769" width="12.140625" style="1" customWidth="1"/>
    <col min="1770" max="1770" width="15.85546875" style="1" customWidth="1"/>
    <col min="1771" max="1771" width="17.7109375" style="1" customWidth="1"/>
    <col min="1772" max="1772" width="19" style="1" customWidth="1"/>
    <col min="1773" max="1773" width="13.5703125" style="1" customWidth="1"/>
    <col min="1774" max="1774" width="12" style="1" customWidth="1"/>
    <col min="1775" max="2023" width="9.140625" style="1"/>
    <col min="2024" max="2024" width="59.85546875" style="1" customWidth="1"/>
    <col min="2025" max="2025" width="12.140625" style="1" customWidth="1"/>
    <col min="2026" max="2026" width="15.85546875" style="1" customWidth="1"/>
    <col min="2027" max="2027" width="17.7109375" style="1" customWidth="1"/>
    <col min="2028" max="2028" width="19" style="1" customWidth="1"/>
    <col min="2029" max="2029" width="13.5703125" style="1" customWidth="1"/>
    <col min="2030" max="2030" width="12" style="1" customWidth="1"/>
    <col min="2031" max="2279" width="9.140625" style="1"/>
    <col min="2280" max="2280" width="59.85546875" style="1" customWidth="1"/>
    <col min="2281" max="2281" width="12.140625" style="1" customWidth="1"/>
    <col min="2282" max="2282" width="15.85546875" style="1" customWidth="1"/>
    <col min="2283" max="2283" width="17.7109375" style="1" customWidth="1"/>
    <col min="2284" max="2284" width="19" style="1" customWidth="1"/>
    <col min="2285" max="2285" width="13.5703125" style="1" customWidth="1"/>
    <col min="2286" max="2286" width="12" style="1" customWidth="1"/>
    <col min="2287" max="2535" width="9.140625" style="1"/>
    <col min="2536" max="2536" width="59.85546875" style="1" customWidth="1"/>
    <col min="2537" max="2537" width="12.140625" style="1" customWidth="1"/>
    <col min="2538" max="2538" width="15.85546875" style="1" customWidth="1"/>
    <col min="2539" max="2539" width="17.7109375" style="1" customWidth="1"/>
    <col min="2540" max="2540" width="19" style="1" customWidth="1"/>
    <col min="2541" max="2541" width="13.5703125" style="1" customWidth="1"/>
    <col min="2542" max="2542" width="12" style="1" customWidth="1"/>
    <col min="2543" max="2791" width="9.140625" style="1"/>
    <col min="2792" max="2792" width="59.85546875" style="1" customWidth="1"/>
    <col min="2793" max="2793" width="12.140625" style="1" customWidth="1"/>
    <col min="2794" max="2794" width="15.85546875" style="1" customWidth="1"/>
    <col min="2795" max="2795" width="17.7109375" style="1" customWidth="1"/>
    <col min="2796" max="2796" width="19" style="1" customWidth="1"/>
    <col min="2797" max="2797" width="13.5703125" style="1" customWidth="1"/>
    <col min="2798" max="2798" width="12" style="1" customWidth="1"/>
    <col min="2799" max="3047" width="9.140625" style="1"/>
    <col min="3048" max="3048" width="59.85546875" style="1" customWidth="1"/>
    <col min="3049" max="3049" width="12.140625" style="1" customWidth="1"/>
    <col min="3050" max="3050" width="15.85546875" style="1" customWidth="1"/>
    <col min="3051" max="3051" width="17.7109375" style="1" customWidth="1"/>
    <col min="3052" max="3052" width="19" style="1" customWidth="1"/>
    <col min="3053" max="3053" width="13.5703125" style="1" customWidth="1"/>
    <col min="3054" max="3054" width="12" style="1" customWidth="1"/>
    <col min="3055" max="3303" width="9.140625" style="1"/>
    <col min="3304" max="3304" width="59.85546875" style="1" customWidth="1"/>
    <col min="3305" max="3305" width="12.140625" style="1" customWidth="1"/>
    <col min="3306" max="3306" width="15.85546875" style="1" customWidth="1"/>
    <col min="3307" max="3307" width="17.7109375" style="1" customWidth="1"/>
    <col min="3308" max="3308" width="19" style="1" customWidth="1"/>
    <col min="3309" max="3309" width="13.5703125" style="1" customWidth="1"/>
    <col min="3310" max="3310" width="12" style="1" customWidth="1"/>
    <col min="3311" max="3559" width="9.140625" style="1"/>
    <col min="3560" max="3560" width="59.85546875" style="1" customWidth="1"/>
    <col min="3561" max="3561" width="12.140625" style="1" customWidth="1"/>
    <col min="3562" max="3562" width="15.85546875" style="1" customWidth="1"/>
    <col min="3563" max="3563" width="17.7109375" style="1" customWidth="1"/>
    <col min="3564" max="3564" width="19" style="1" customWidth="1"/>
    <col min="3565" max="3565" width="13.5703125" style="1" customWidth="1"/>
    <col min="3566" max="3566" width="12" style="1" customWidth="1"/>
    <col min="3567" max="3815" width="9.140625" style="1"/>
    <col min="3816" max="3816" width="59.85546875" style="1" customWidth="1"/>
    <col min="3817" max="3817" width="12.140625" style="1" customWidth="1"/>
    <col min="3818" max="3818" width="15.85546875" style="1" customWidth="1"/>
    <col min="3819" max="3819" width="17.7109375" style="1" customWidth="1"/>
    <col min="3820" max="3820" width="19" style="1" customWidth="1"/>
    <col min="3821" max="3821" width="13.5703125" style="1" customWidth="1"/>
    <col min="3822" max="3822" width="12" style="1" customWidth="1"/>
    <col min="3823" max="4071" width="9.140625" style="1"/>
    <col min="4072" max="4072" width="59.85546875" style="1" customWidth="1"/>
    <col min="4073" max="4073" width="12.140625" style="1" customWidth="1"/>
    <col min="4074" max="4074" width="15.85546875" style="1" customWidth="1"/>
    <col min="4075" max="4075" width="17.7109375" style="1" customWidth="1"/>
    <col min="4076" max="4076" width="19" style="1" customWidth="1"/>
    <col min="4077" max="4077" width="13.5703125" style="1" customWidth="1"/>
    <col min="4078" max="4078" width="12" style="1" customWidth="1"/>
    <col min="4079" max="4327" width="9.140625" style="1"/>
    <col min="4328" max="4328" width="59.85546875" style="1" customWidth="1"/>
    <col min="4329" max="4329" width="12.140625" style="1" customWidth="1"/>
    <col min="4330" max="4330" width="15.85546875" style="1" customWidth="1"/>
    <col min="4331" max="4331" width="17.7109375" style="1" customWidth="1"/>
    <col min="4332" max="4332" width="19" style="1" customWidth="1"/>
    <col min="4333" max="4333" width="13.5703125" style="1" customWidth="1"/>
    <col min="4334" max="4334" width="12" style="1" customWidth="1"/>
    <col min="4335" max="4583" width="9.140625" style="1"/>
    <col min="4584" max="4584" width="59.85546875" style="1" customWidth="1"/>
    <col min="4585" max="4585" width="12.140625" style="1" customWidth="1"/>
    <col min="4586" max="4586" width="15.85546875" style="1" customWidth="1"/>
    <col min="4587" max="4587" width="17.7109375" style="1" customWidth="1"/>
    <col min="4588" max="4588" width="19" style="1" customWidth="1"/>
    <col min="4589" max="4589" width="13.5703125" style="1" customWidth="1"/>
    <col min="4590" max="4590" width="12" style="1" customWidth="1"/>
    <col min="4591" max="4839" width="9.140625" style="1"/>
    <col min="4840" max="4840" width="59.85546875" style="1" customWidth="1"/>
    <col min="4841" max="4841" width="12.140625" style="1" customWidth="1"/>
    <col min="4842" max="4842" width="15.85546875" style="1" customWidth="1"/>
    <col min="4843" max="4843" width="17.7109375" style="1" customWidth="1"/>
    <col min="4844" max="4844" width="19" style="1" customWidth="1"/>
    <col min="4845" max="4845" width="13.5703125" style="1" customWidth="1"/>
    <col min="4846" max="4846" width="12" style="1" customWidth="1"/>
    <col min="4847" max="5095" width="9.140625" style="1"/>
    <col min="5096" max="5096" width="59.85546875" style="1" customWidth="1"/>
    <col min="5097" max="5097" width="12.140625" style="1" customWidth="1"/>
    <col min="5098" max="5098" width="15.85546875" style="1" customWidth="1"/>
    <col min="5099" max="5099" width="17.7109375" style="1" customWidth="1"/>
    <col min="5100" max="5100" width="19" style="1" customWidth="1"/>
    <col min="5101" max="5101" width="13.5703125" style="1" customWidth="1"/>
    <col min="5102" max="5102" width="12" style="1" customWidth="1"/>
    <col min="5103" max="5351" width="9.140625" style="1"/>
    <col min="5352" max="5352" width="59.85546875" style="1" customWidth="1"/>
    <col min="5353" max="5353" width="12.140625" style="1" customWidth="1"/>
    <col min="5354" max="5354" width="15.85546875" style="1" customWidth="1"/>
    <col min="5355" max="5355" width="17.7109375" style="1" customWidth="1"/>
    <col min="5356" max="5356" width="19" style="1" customWidth="1"/>
    <col min="5357" max="5357" width="13.5703125" style="1" customWidth="1"/>
    <col min="5358" max="5358" width="12" style="1" customWidth="1"/>
    <col min="5359" max="5607" width="9.140625" style="1"/>
    <col min="5608" max="5608" width="59.85546875" style="1" customWidth="1"/>
    <col min="5609" max="5609" width="12.140625" style="1" customWidth="1"/>
    <col min="5610" max="5610" width="15.85546875" style="1" customWidth="1"/>
    <col min="5611" max="5611" width="17.7109375" style="1" customWidth="1"/>
    <col min="5612" max="5612" width="19" style="1" customWidth="1"/>
    <col min="5613" max="5613" width="13.5703125" style="1" customWidth="1"/>
    <col min="5614" max="5614" width="12" style="1" customWidth="1"/>
    <col min="5615" max="5863" width="9.140625" style="1"/>
    <col min="5864" max="5864" width="59.85546875" style="1" customWidth="1"/>
    <col min="5865" max="5865" width="12.140625" style="1" customWidth="1"/>
    <col min="5866" max="5866" width="15.85546875" style="1" customWidth="1"/>
    <col min="5867" max="5867" width="17.7109375" style="1" customWidth="1"/>
    <col min="5868" max="5868" width="19" style="1" customWidth="1"/>
    <col min="5869" max="5869" width="13.5703125" style="1" customWidth="1"/>
    <col min="5870" max="5870" width="12" style="1" customWidth="1"/>
    <col min="5871" max="6119" width="9.140625" style="1"/>
    <col min="6120" max="6120" width="59.85546875" style="1" customWidth="1"/>
    <col min="6121" max="6121" width="12.140625" style="1" customWidth="1"/>
    <col min="6122" max="6122" width="15.85546875" style="1" customWidth="1"/>
    <col min="6123" max="6123" width="17.7109375" style="1" customWidth="1"/>
    <col min="6124" max="6124" width="19" style="1" customWidth="1"/>
    <col min="6125" max="6125" width="13.5703125" style="1" customWidth="1"/>
    <col min="6126" max="6126" width="12" style="1" customWidth="1"/>
    <col min="6127" max="6375" width="9.140625" style="1"/>
    <col min="6376" max="6376" width="59.85546875" style="1" customWidth="1"/>
    <col min="6377" max="6377" width="12.140625" style="1" customWidth="1"/>
    <col min="6378" max="6378" width="15.85546875" style="1" customWidth="1"/>
    <col min="6379" max="6379" width="17.7109375" style="1" customWidth="1"/>
    <col min="6380" max="6380" width="19" style="1" customWidth="1"/>
    <col min="6381" max="6381" width="13.5703125" style="1" customWidth="1"/>
    <col min="6382" max="6382" width="12" style="1" customWidth="1"/>
    <col min="6383" max="6631" width="9.140625" style="1"/>
    <col min="6632" max="6632" width="59.85546875" style="1" customWidth="1"/>
    <col min="6633" max="6633" width="12.140625" style="1" customWidth="1"/>
    <col min="6634" max="6634" width="15.85546875" style="1" customWidth="1"/>
    <col min="6635" max="6635" width="17.7109375" style="1" customWidth="1"/>
    <col min="6636" max="6636" width="19" style="1" customWidth="1"/>
    <col min="6637" max="6637" width="13.5703125" style="1" customWidth="1"/>
    <col min="6638" max="6638" width="12" style="1" customWidth="1"/>
    <col min="6639" max="6887" width="9.140625" style="1"/>
    <col min="6888" max="6888" width="59.85546875" style="1" customWidth="1"/>
    <col min="6889" max="6889" width="12.140625" style="1" customWidth="1"/>
    <col min="6890" max="6890" width="15.85546875" style="1" customWidth="1"/>
    <col min="6891" max="6891" width="17.7109375" style="1" customWidth="1"/>
    <col min="6892" max="6892" width="19" style="1" customWidth="1"/>
    <col min="6893" max="6893" width="13.5703125" style="1" customWidth="1"/>
    <col min="6894" max="6894" width="12" style="1" customWidth="1"/>
    <col min="6895" max="7143" width="9.140625" style="1"/>
    <col min="7144" max="7144" width="59.85546875" style="1" customWidth="1"/>
    <col min="7145" max="7145" width="12.140625" style="1" customWidth="1"/>
    <col min="7146" max="7146" width="15.85546875" style="1" customWidth="1"/>
    <col min="7147" max="7147" width="17.7109375" style="1" customWidth="1"/>
    <col min="7148" max="7148" width="19" style="1" customWidth="1"/>
    <col min="7149" max="7149" width="13.5703125" style="1" customWidth="1"/>
    <col min="7150" max="7150" width="12" style="1" customWidth="1"/>
    <col min="7151" max="7399" width="9.140625" style="1"/>
    <col min="7400" max="7400" width="59.85546875" style="1" customWidth="1"/>
    <col min="7401" max="7401" width="12.140625" style="1" customWidth="1"/>
    <col min="7402" max="7402" width="15.85546875" style="1" customWidth="1"/>
    <col min="7403" max="7403" width="17.7109375" style="1" customWidth="1"/>
    <col min="7404" max="7404" width="19" style="1" customWidth="1"/>
    <col min="7405" max="7405" width="13.5703125" style="1" customWidth="1"/>
    <col min="7406" max="7406" width="12" style="1" customWidth="1"/>
    <col min="7407" max="7655" width="9.140625" style="1"/>
    <col min="7656" max="7656" width="59.85546875" style="1" customWidth="1"/>
    <col min="7657" max="7657" width="12.140625" style="1" customWidth="1"/>
    <col min="7658" max="7658" width="15.85546875" style="1" customWidth="1"/>
    <col min="7659" max="7659" width="17.7109375" style="1" customWidth="1"/>
    <col min="7660" max="7660" width="19" style="1" customWidth="1"/>
    <col min="7661" max="7661" width="13.5703125" style="1" customWidth="1"/>
    <col min="7662" max="7662" width="12" style="1" customWidth="1"/>
    <col min="7663" max="7911" width="9.140625" style="1"/>
    <col min="7912" max="7912" width="59.85546875" style="1" customWidth="1"/>
    <col min="7913" max="7913" width="12.140625" style="1" customWidth="1"/>
    <col min="7914" max="7914" width="15.85546875" style="1" customWidth="1"/>
    <col min="7915" max="7915" width="17.7109375" style="1" customWidth="1"/>
    <col min="7916" max="7916" width="19" style="1" customWidth="1"/>
    <col min="7917" max="7917" width="13.5703125" style="1" customWidth="1"/>
    <col min="7918" max="7918" width="12" style="1" customWidth="1"/>
    <col min="7919" max="8167" width="9.140625" style="1"/>
    <col min="8168" max="8168" width="59.85546875" style="1" customWidth="1"/>
    <col min="8169" max="8169" width="12.140625" style="1" customWidth="1"/>
    <col min="8170" max="8170" width="15.85546875" style="1" customWidth="1"/>
    <col min="8171" max="8171" width="17.7109375" style="1" customWidth="1"/>
    <col min="8172" max="8172" width="19" style="1" customWidth="1"/>
    <col min="8173" max="8173" width="13.5703125" style="1" customWidth="1"/>
    <col min="8174" max="8174" width="12" style="1" customWidth="1"/>
    <col min="8175" max="8423" width="9.140625" style="1"/>
    <col min="8424" max="8424" width="59.85546875" style="1" customWidth="1"/>
    <col min="8425" max="8425" width="12.140625" style="1" customWidth="1"/>
    <col min="8426" max="8426" width="15.85546875" style="1" customWidth="1"/>
    <col min="8427" max="8427" width="17.7109375" style="1" customWidth="1"/>
    <col min="8428" max="8428" width="19" style="1" customWidth="1"/>
    <col min="8429" max="8429" width="13.5703125" style="1" customWidth="1"/>
    <col min="8430" max="8430" width="12" style="1" customWidth="1"/>
    <col min="8431" max="8679" width="9.140625" style="1"/>
    <col min="8680" max="8680" width="59.85546875" style="1" customWidth="1"/>
    <col min="8681" max="8681" width="12.140625" style="1" customWidth="1"/>
    <col min="8682" max="8682" width="15.85546875" style="1" customWidth="1"/>
    <col min="8683" max="8683" width="17.7109375" style="1" customWidth="1"/>
    <col min="8684" max="8684" width="19" style="1" customWidth="1"/>
    <col min="8685" max="8685" width="13.5703125" style="1" customWidth="1"/>
    <col min="8686" max="8686" width="12" style="1" customWidth="1"/>
    <col min="8687" max="8935" width="9.140625" style="1"/>
    <col min="8936" max="8936" width="59.85546875" style="1" customWidth="1"/>
    <col min="8937" max="8937" width="12.140625" style="1" customWidth="1"/>
    <col min="8938" max="8938" width="15.85546875" style="1" customWidth="1"/>
    <col min="8939" max="8939" width="17.7109375" style="1" customWidth="1"/>
    <col min="8940" max="8940" width="19" style="1" customWidth="1"/>
    <col min="8941" max="8941" width="13.5703125" style="1" customWidth="1"/>
    <col min="8942" max="8942" width="12" style="1" customWidth="1"/>
    <col min="8943" max="9191" width="9.140625" style="1"/>
    <col min="9192" max="9192" width="59.85546875" style="1" customWidth="1"/>
    <col min="9193" max="9193" width="12.140625" style="1" customWidth="1"/>
    <col min="9194" max="9194" width="15.85546875" style="1" customWidth="1"/>
    <col min="9195" max="9195" width="17.7109375" style="1" customWidth="1"/>
    <col min="9196" max="9196" width="19" style="1" customWidth="1"/>
    <col min="9197" max="9197" width="13.5703125" style="1" customWidth="1"/>
    <col min="9198" max="9198" width="12" style="1" customWidth="1"/>
    <col min="9199" max="9447" width="9.140625" style="1"/>
    <col min="9448" max="9448" width="59.85546875" style="1" customWidth="1"/>
    <col min="9449" max="9449" width="12.140625" style="1" customWidth="1"/>
    <col min="9450" max="9450" width="15.85546875" style="1" customWidth="1"/>
    <col min="9451" max="9451" width="17.7109375" style="1" customWidth="1"/>
    <col min="9452" max="9452" width="19" style="1" customWidth="1"/>
    <col min="9453" max="9453" width="13.5703125" style="1" customWidth="1"/>
    <col min="9454" max="9454" width="12" style="1" customWidth="1"/>
    <col min="9455" max="9703" width="9.140625" style="1"/>
    <col min="9704" max="9704" width="59.85546875" style="1" customWidth="1"/>
    <col min="9705" max="9705" width="12.140625" style="1" customWidth="1"/>
    <col min="9706" max="9706" width="15.85546875" style="1" customWidth="1"/>
    <col min="9707" max="9707" width="17.7109375" style="1" customWidth="1"/>
    <col min="9708" max="9708" width="19" style="1" customWidth="1"/>
    <col min="9709" max="9709" width="13.5703125" style="1" customWidth="1"/>
    <col min="9710" max="9710" width="12" style="1" customWidth="1"/>
    <col min="9711" max="9959" width="9.140625" style="1"/>
    <col min="9960" max="9960" width="59.85546875" style="1" customWidth="1"/>
    <col min="9961" max="9961" width="12.140625" style="1" customWidth="1"/>
    <col min="9962" max="9962" width="15.85546875" style="1" customWidth="1"/>
    <col min="9963" max="9963" width="17.7109375" style="1" customWidth="1"/>
    <col min="9964" max="9964" width="19" style="1" customWidth="1"/>
    <col min="9965" max="9965" width="13.5703125" style="1" customWidth="1"/>
    <col min="9966" max="9966" width="12" style="1" customWidth="1"/>
    <col min="9967" max="10215" width="9.140625" style="1"/>
    <col min="10216" max="10216" width="59.85546875" style="1" customWidth="1"/>
    <col min="10217" max="10217" width="12.140625" style="1" customWidth="1"/>
    <col min="10218" max="10218" width="15.85546875" style="1" customWidth="1"/>
    <col min="10219" max="10219" width="17.7109375" style="1" customWidth="1"/>
    <col min="10220" max="10220" width="19" style="1" customWidth="1"/>
    <col min="10221" max="10221" width="13.5703125" style="1" customWidth="1"/>
    <col min="10222" max="10222" width="12" style="1" customWidth="1"/>
    <col min="10223" max="10471" width="9.140625" style="1"/>
    <col min="10472" max="10472" width="59.85546875" style="1" customWidth="1"/>
    <col min="10473" max="10473" width="12.140625" style="1" customWidth="1"/>
    <col min="10474" max="10474" width="15.85546875" style="1" customWidth="1"/>
    <col min="10475" max="10475" width="17.7109375" style="1" customWidth="1"/>
    <col min="10476" max="10476" width="19" style="1" customWidth="1"/>
    <col min="10477" max="10477" width="13.5703125" style="1" customWidth="1"/>
    <col min="10478" max="10478" width="12" style="1" customWidth="1"/>
    <col min="10479" max="10727" width="9.140625" style="1"/>
    <col min="10728" max="10728" width="59.85546875" style="1" customWidth="1"/>
    <col min="10729" max="10729" width="12.140625" style="1" customWidth="1"/>
    <col min="10730" max="10730" width="15.85546875" style="1" customWidth="1"/>
    <col min="10731" max="10731" width="17.7109375" style="1" customWidth="1"/>
    <col min="10732" max="10732" width="19" style="1" customWidth="1"/>
    <col min="10733" max="10733" width="13.5703125" style="1" customWidth="1"/>
    <col min="10734" max="10734" width="12" style="1" customWidth="1"/>
    <col min="10735" max="10983" width="9.140625" style="1"/>
    <col min="10984" max="10984" width="59.85546875" style="1" customWidth="1"/>
    <col min="10985" max="10985" width="12.140625" style="1" customWidth="1"/>
    <col min="10986" max="10986" width="15.85546875" style="1" customWidth="1"/>
    <col min="10987" max="10987" width="17.7109375" style="1" customWidth="1"/>
    <col min="10988" max="10988" width="19" style="1" customWidth="1"/>
    <col min="10989" max="10989" width="13.5703125" style="1" customWidth="1"/>
    <col min="10990" max="10990" width="12" style="1" customWidth="1"/>
    <col min="10991" max="11239" width="9.140625" style="1"/>
    <col min="11240" max="11240" width="59.85546875" style="1" customWidth="1"/>
    <col min="11241" max="11241" width="12.140625" style="1" customWidth="1"/>
    <col min="11242" max="11242" width="15.85546875" style="1" customWidth="1"/>
    <col min="11243" max="11243" width="17.7109375" style="1" customWidth="1"/>
    <col min="11244" max="11244" width="19" style="1" customWidth="1"/>
    <col min="11245" max="11245" width="13.5703125" style="1" customWidth="1"/>
    <col min="11246" max="11246" width="12" style="1" customWidth="1"/>
    <col min="11247" max="11495" width="9.140625" style="1"/>
    <col min="11496" max="11496" width="59.85546875" style="1" customWidth="1"/>
    <col min="11497" max="11497" width="12.140625" style="1" customWidth="1"/>
    <col min="11498" max="11498" width="15.85546875" style="1" customWidth="1"/>
    <col min="11499" max="11499" width="17.7109375" style="1" customWidth="1"/>
    <col min="11500" max="11500" width="19" style="1" customWidth="1"/>
    <col min="11501" max="11501" width="13.5703125" style="1" customWidth="1"/>
    <col min="11502" max="11502" width="12" style="1" customWidth="1"/>
    <col min="11503" max="11751" width="9.140625" style="1"/>
    <col min="11752" max="11752" width="59.85546875" style="1" customWidth="1"/>
    <col min="11753" max="11753" width="12.140625" style="1" customWidth="1"/>
    <col min="11754" max="11754" width="15.85546875" style="1" customWidth="1"/>
    <col min="11755" max="11755" width="17.7109375" style="1" customWidth="1"/>
    <col min="11756" max="11756" width="19" style="1" customWidth="1"/>
    <col min="11757" max="11757" width="13.5703125" style="1" customWidth="1"/>
    <col min="11758" max="11758" width="12" style="1" customWidth="1"/>
    <col min="11759" max="12007" width="9.140625" style="1"/>
    <col min="12008" max="12008" width="59.85546875" style="1" customWidth="1"/>
    <col min="12009" max="12009" width="12.140625" style="1" customWidth="1"/>
    <col min="12010" max="12010" width="15.85546875" style="1" customWidth="1"/>
    <col min="12011" max="12011" width="17.7109375" style="1" customWidth="1"/>
    <col min="12012" max="12012" width="19" style="1" customWidth="1"/>
    <col min="12013" max="12013" width="13.5703125" style="1" customWidth="1"/>
    <col min="12014" max="12014" width="12" style="1" customWidth="1"/>
    <col min="12015" max="12263" width="9.140625" style="1"/>
    <col min="12264" max="12264" width="59.85546875" style="1" customWidth="1"/>
    <col min="12265" max="12265" width="12.140625" style="1" customWidth="1"/>
    <col min="12266" max="12266" width="15.85546875" style="1" customWidth="1"/>
    <col min="12267" max="12267" width="17.7109375" style="1" customWidth="1"/>
    <col min="12268" max="12268" width="19" style="1" customWidth="1"/>
    <col min="12269" max="12269" width="13.5703125" style="1" customWidth="1"/>
    <col min="12270" max="12270" width="12" style="1" customWidth="1"/>
    <col min="12271" max="12519" width="9.140625" style="1"/>
    <col min="12520" max="12520" width="59.85546875" style="1" customWidth="1"/>
    <col min="12521" max="12521" width="12.140625" style="1" customWidth="1"/>
    <col min="12522" max="12522" width="15.85546875" style="1" customWidth="1"/>
    <col min="12523" max="12523" width="17.7109375" style="1" customWidth="1"/>
    <col min="12524" max="12524" width="19" style="1" customWidth="1"/>
    <col min="12525" max="12525" width="13.5703125" style="1" customWidth="1"/>
    <col min="12526" max="12526" width="12" style="1" customWidth="1"/>
    <col min="12527" max="12775" width="9.140625" style="1"/>
    <col min="12776" max="12776" width="59.85546875" style="1" customWidth="1"/>
    <col min="12777" max="12777" width="12.140625" style="1" customWidth="1"/>
    <col min="12778" max="12778" width="15.85546875" style="1" customWidth="1"/>
    <col min="12779" max="12779" width="17.7109375" style="1" customWidth="1"/>
    <col min="12780" max="12780" width="19" style="1" customWidth="1"/>
    <col min="12781" max="12781" width="13.5703125" style="1" customWidth="1"/>
    <col min="12782" max="12782" width="12" style="1" customWidth="1"/>
    <col min="12783" max="13031" width="9.140625" style="1"/>
    <col min="13032" max="13032" width="59.85546875" style="1" customWidth="1"/>
    <col min="13033" max="13033" width="12.140625" style="1" customWidth="1"/>
    <col min="13034" max="13034" width="15.85546875" style="1" customWidth="1"/>
    <col min="13035" max="13035" width="17.7109375" style="1" customWidth="1"/>
    <col min="13036" max="13036" width="19" style="1" customWidth="1"/>
    <col min="13037" max="13037" width="13.5703125" style="1" customWidth="1"/>
    <col min="13038" max="13038" width="12" style="1" customWidth="1"/>
    <col min="13039" max="13287" width="9.140625" style="1"/>
    <col min="13288" max="13288" width="59.85546875" style="1" customWidth="1"/>
    <col min="13289" max="13289" width="12.140625" style="1" customWidth="1"/>
    <col min="13290" max="13290" width="15.85546875" style="1" customWidth="1"/>
    <col min="13291" max="13291" width="17.7109375" style="1" customWidth="1"/>
    <col min="13292" max="13292" width="19" style="1" customWidth="1"/>
    <col min="13293" max="13293" width="13.5703125" style="1" customWidth="1"/>
    <col min="13294" max="13294" width="12" style="1" customWidth="1"/>
    <col min="13295" max="13543" width="9.140625" style="1"/>
    <col min="13544" max="13544" width="59.85546875" style="1" customWidth="1"/>
    <col min="13545" max="13545" width="12.140625" style="1" customWidth="1"/>
    <col min="13546" max="13546" width="15.85546875" style="1" customWidth="1"/>
    <col min="13547" max="13547" width="17.7109375" style="1" customWidth="1"/>
    <col min="13548" max="13548" width="19" style="1" customWidth="1"/>
    <col min="13549" max="13549" width="13.5703125" style="1" customWidth="1"/>
    <col min="13550" max="13550" width="12" style="1" customWidth="1"/>
    <col min="13551" max="13799" width="9.140625" style="1"/>
    <col min="13800" max="13800" width="59.85546875" style="1" customWidth="1"/>
    <col min="13801" max="13801" width="12.140625" style="1" customWidth="1"/>
    <col min="13802" max="13802" width="15.85546875" style="1" customWidth="1"/>
    <col min="13803" max="13803" width="17.7109375" style="1" customWidth="1"/>
    <col min="13804" max="13804" width="19" style="1" customWidth="1"/>
    <col min="13805" max="13805" width="13.5703125" style="1" customWidth="1"/>
    <col min="13806" max="13806" width="12" style="1" customWidth="1"/>
    <col min="13807" max="14055" width="9.140625" style="1"/>
    <col min="14056" max="14056" width="59.85546875" style="1" customWidth="1"/>
    <col min="14057" max="14057" width="12.140625" style="1" customWidth="1"/>
    <col min="14058" max="14058" width="15.85546875" style="1" customWidth="1"/>
    <col min="14059" max="14059" width="17.7109375" style="1" customWidth="1"/>
    <col min="14060" max="14060" width="19" style="1" customWidth="1"/>
    <col min="14061" max="14061" width="13.5703125" style="1" customWidth="1"/>
    <col min="14062" max="14062" width="12" style="1" customWidth="1"/>
    <col min="14063" max="14311" width="9.140625" style="1"/>
    <col min="14312" max="14312" width="59.85546875" style="1" customWidth="1"/>
    <col min="14313" max="14313" width="12.140625" style="1" customWidth="1"/>
    <col min="14314" max="14314" width="15.85546875" style="1" customWidth="1"/>
    <col min="14315" max="14315" width="17.7109375" style="1" customWidth="1"/>
    <col min="14316" max="14316" width="19" style="1" customWidth="1"/>
    <col min="14317" max="14317" width="13.5703125" style="1" customWidth="1"/>
    <col min="14318" max="14318" width="12" style="1" customWidth="1"/>
    <col min="14319" max="14567" width="9.140625" style="1"/>
    <col min="14568" max="14568" width="59.85546875" style="1" customWidth="1"/>
    <col min="14569" max="14569" width="12.140625" style="1" customWidth="1"/>
    <col min="14570" max="14570" width="15.85546875" style="1" customWidth="1"/>
    <col min="14571" max="14571" width="17.7109375" style="1" customWidth="1"/>
    <col min="14572" max="14572" width="19" style="1" customWidth="1"/>
    <col min="14573" max="14573" width="13.5703125" style="1" customWidth="1"/>
    <col min="14574" max="14574" width="12" style="1" customWidth="1"/>
    <col min="14575" max="14823" width="9.140625" style="1"/>
    <col min="14824" max="14824" width="59.85546875" style="1" customWidth="1"/>
    <col min="14825" max="14825" width="12.140625" style="1" customWidth="1"/>
    <col min="14826" max="14826" width="15.85546875" style="1" customWidth="1"/>
    <col min="14827" max="14827" width="17.7109375" style="1" customWidth="1"/>
    <col min="14828" max="14828" width="19" style="1" customWidth="1"/>
    <col min="14829" max="14829" width="13.5703125" style="1" customWidth="1"/>
    <col min="14830" max="14830" width="12" style="1" customWidth="1"/>
    <col min="14831" max="15079" width="9.140625" style="1"/>
    <col min="15080" max="15080" width="59.85546875" style="1" customWidth="1"/>
    <col min="15081" max="15081" width="12.140625" style="1" customWidth="1"/>
    <col min="15082" max="15082" width="15.85546875" style="1" customWidth="1"/>
    <col min="15083" max="15083" width="17.7109375" style="1" customWidth="1"/>
    <col min="15084" max="15084" width="19" style="1" customWidth="1"/>
    <col min="15085" max="15085" width="13.5703125" style="1" customWidth="1"/>
    <col min="15086" max="15086" width="12" style="1" customWidth="1"/>
    <col min="15087" max="15335" width="9.140625" style="1"/>
    <col min="15336" max="15336" width="59.85546875" style="1" customWidth="1"/>
    <col min="15337" max="15337" width="12.140625" style="1" customWidth="1"/>
    <col min="15338" max="15338" width="15.85546875" style="1" customWidth="1"/>
    <col min="15339" max="15339" width="17.7109375" style="1" customWidth="1"/>
    <col min="15340" max="15340" width="19" style="1" customWidth="1"/>
    <col min="15341" max="15341" width="13.5703125" style="1" customWidth="1"/>
    <col min="15342" max="15342" width="12" style="1" customWidth="1"/>
    <col min="15343" max="15591" width="9.140625" style="1"/>
    <col min="15592" max="15592" width="59.85546875" style="1" customWidth="1"/>
    <col min="15593" max="15593" width="12.140625" style="1" customWidth="1"/>
    <col min="15594" max="15594" width="15.85546875" style="1" customWidth="1"/>
    <col min="15595" max="15595" width="17.7109375" style="1" customWidth="1"/>
    <col min="15596" max="15596" width="19" style="1" customWidth="1"/>
    <col min="15597" max="15597" width="13.5703125" style="1" customWidth="1"/>
    <col min="15598" max="15598" width="12" style="1" customWidth="1"/>
    <col min="15599" max="15847" width="9.140625" style="1"/>
    <col min="15848" max="15848" width="59.85546875" style="1" customWidth="1"/>
    <col min="15849" max="15849" width="12.140625" style="1" customWidth="1"/>
    <col min="15850" max="15850" width="15.85546875" style="1" customWidth="1"/>
    <col min="15851" max="15851" width="17.7109375" style="1" customWidth="1"/>
    <col min="15852" max="15852" width="19" style="1" customWidth="1"/>
    <col min="15853" max="15853" width="13.5703125" style="1" customWidth="1"/>
    <col min="15854" max="15854" width="12" style="1" customWidth="1"/>
    <col min="15855" max="16103" width="9.140625" style="1"/>
    <col min="16104" max="16104" width="59.85546875" style="1" customWidth="1"/>
    <col min="16105" max="16105" width="12.140625" style="1" customWidth="1"/>
    <col min="16106" max="16106" width="15.85546875" style="1" customWidth="1"/>
    <col min="16107" max="16107" width="17.7109375" style="1" customWidth="1"/>
    <col min="16108" max="16108" width="19" style="1" customWidth="1"/>
    <col min="16109" max="16109" width="13.5703125" style="1" customWidth="1"/>
    <col min="16110" max="16110" width="12" style="1" customWidth="1"/>
    <col min="16111" max="16384" width="9.140625" style="1"/>
  </cols>
  <sheetData>
    <row r="1" spans="1:9" ht="36" customHeight="1" x14ac:dyDescent="0.2">
      <c r="C1" s="2" t="s">
        <v>0</v>
      </c>
      <c r="D1" s="3"/>
      <c r="E1" s="4"/>
    </row>
    <row r="2" spans="1:9" s="10" customFormat="1" ht="14.25" x14ac:dyDescent="0.2">
      <c r="A2" s="7" t="s">
        <v>1</v>
      </c>
      <c r="B2" s="7"/>
      <c r="C2" s="7"/>
      <c r="D2" s="7"/>
      <c r="E2" s="8"/>
      <c r="F2" s="9"/>
      <c r="G2" s="9"/>
      <c r="I2" s="11"/>
    </row>
    <row r="3" spans="1:9" s="10" customFormat="1" ht="14.25" x14ac:dyDescent="0.2">
      <c r="A3" s="7" t="s">
        <v>2</v>
      </c>
      <c r="B3" s="7"/>
      <c r="C3" s="7"/>
      <c r="D3" s="7"/>
      <c r="E3" s="8"/>
      <c r="F3" s="9"/>
      <c r="G3" s="9"/>
      <c r="I3" s="11"/>
    </row>
    <row r="4" spans="1:9" s="10" customFormat="1" ht="14.25" x14ac:dyDescent="0.2">
      <c r="A4" s="12" t="s">
        <v>3</v>
      </c>
      <c r="B4" s="13" t="s">
        <v>4</v>
      </c>
      <c r="C4" s="13"/>
      <c r="D4" s="13"/>
      <c r="F4" s="9"/>
      <c r="G4" s="9"/>
      <c r="I4" s="11"/>
    </row>
    <row r="5" spans="1:9" s="14" customFormat="1" x14ac:dyDescent="0.2">
      <c r="D5" s="15" t="s">
        <v>5</v>
      </c>
      <c r="E5" s="16"/>
      <c r="F5" s="17"/>
      <c r="G5" s="17"/>
      <c r="I5" s="18"/>
    </row>
    <row r="6" spans="1:9" ht="51" customHeight="1" x14ac:dyDescent="0.2">
      <c r="A6" s="19" t="s">
        <v>6</v>
      </c>
      <c r="B6" s="19" t="s">
        <v>7</v>
      </c>
      <c r="C6" s="19" t="s">
        <v>8</v>
      </c>
      <c r="D6" s="19" t="s">
        <v>9</v>
      </c>
      <c r="E6" s="20"/>
      <c r="F6" s="21" t="s">
        <v>10</v>
      </c>
      <c r="G6" s="21"/>
      <c r="I6" s="22" t="s">
        <v>11</v>
      </c>
    </row>
    <row r="7" spans="1:9" x14ac:dyDescent="0.2">
      <c r="A7" s="23">
        <v>1</v>
      </c>
      <c r="B7" s="23">
        <v>2</v>
      </c>
      <c r="C7" s="23">
        <v>3</v>
      </c>
      <c r="D7" s="23">
        <v>4</v>
      </c>
      <c r="E7" s="24"/>
      <c r="F7" s="25"/>
      <c r="G7" s="25"/>
    </row>
    <row r="8" spans="1:9" x14ac:dyDescent="0.2">
      <c r="A8" s="26" t="s">
        <v>12</v>
      </c>
      <c r="B8" s="27" t="s">
        <v>13</v>
      </c>
      <c r="C8" s="28" t="s">
        <v>13</v>
      </c>
      <c r="D8" s="29" t="s">
        <v>13</v>
      </c>
      <c r="E8" s="30"/>
      <c r="F8" s="25"/>
      <c r="G8" s="25"/>
    </row>
    <row r="9" spans="1:9" ht="12" customHeight="1" x14ac:dyDescent="0.2">
      <c r="A9" s="31" t="s">
        <v>14</v>
      </c>
      <c r="B9" s="27" t="s">
        <v>15</v>
      </c>
      <c r="C9" s="32">
        <f>C11+C12</f>
        <v>11117</v>
      </c>
      <c r="D9" s="32"/>
      <c r="E9" s="33"/>
      <c r="F9" s="34"/>
      <c r="G9" s="35"/>
      <c r="I9" s="36">
        <f t="shared" ref="I9:I65" si="0">C9-D9</f>
        <v>11117</v>
      </c>
    </row>
    <row r="10" spans="1:9" x14ac:dyDescent="0.2">
      <c r="A10" s="31" t="s">
        <v>16</v>
      </c>
      <c r="B10" s="27" t="s">
        <v>13</v>
      </c>
      <c r="C10" s="37"/>
      <c r="D10" s="37"/>
      <c r="E10" s="38"/>
      <c r="F10" s="25"/>
      <c r="G10" s="39"/>
      <c r="I10" s="36">
        <f t="shared" si="0"/>
        <v>0</v>
      </c>
    </row>
    <row r="11" spans="1:9" ht="12" customHeight="1" x14ac:dyDescent="0.2">
      <c r="A11" s="31" t="s">
        <v>17</v>
      </c>
      <c r="B11" s="27" t="s">
        <v>18</v>
      </c>
      <c r="C11" s="32">
        <f>ROUND(0/1000,0)</f>
        <v>0</v>
      </c>
      <c r="D11" s="32"/>
      <c r="E11" s="33"/>
      <c r="F11" s="25"/>
      <c r="G11" s="39"/>
      <c r="I11" s="36">
        <f t="shared" si="0"/>
        <v>0</v>
      </c>
    </row>
    <row r="12" spans="1:9" ht="28.5" customHeight="1" x14ac:dyDescent="0.2">
      <c r="A12" s="31" t="s">
        <v>19</v>
      </c>
      <c r="B12" s="27" t="s">
        <v>20</v>
      </c>
      <c r="C12" s="32">
        <f>[1]Приложение4!J32</f>
        <v>11117</v>
      </c>
      <c r="D12" s="32"/>
      <c r="E12" s="33"/>
      <c r="F12" s="34">
        <f>[1]Приложение4!J14+[1]Приложение4!J25</f>
        <v>11117</v>
      </c>
      <c r="G12" s="34">
        <f>F12-C12</f>
        <v>0</v>
      </c>
      <c r="I12" s="36">
        <f t="shared" si="0"/>
        <v>11117</v>
      </c>
    </row>
    <row r="13" spans="1:9" ht="12" customHeight="1" x14ac:dyDescent="0.2">
      <c r="A13" s="31" t="s">
        <v>21</v>
      </c>
      <c r="B13" s="27" t="s">
        <v>22</v>
      </c>
      <c r="C13" s="32">
        <v>0</v>
      </c>
      <c r="D13" s="32"/>
      <c r="E13" s="33"/>
      <c r="F13" s="25"/>
      <c r="G13" s="25">
        <f t="shared" ref="G13:G18" si="1">F13-C13</f>
        <v>0</v>
      </c>
      <c r="I13" s="36">
        <f t="shared" si="0"/>
        <v>0</v>
      </c>
    </row>
    <row r="14" spans="1:9" ht="12" customHeight="1" x14ac:dyDescent="0.2">
      <c r="A14" s="31" t="s">
        <v>23</v>
      </c>
      <c r="B14" s="27" t="s">
        <v>24</v>
      </c>
      <c r="C14" s="32">
        <v>0</v>
      </c>
      <c r="D14" s="32"/>
      <c r="E14" s="33"/>
      <c r="F14" s="34">
        <f>[1]Приложение4!L20</f>
        <v>0</v>
      </c>
      <c r="G14" s="34">
        <f t="shared" si="1"/>
        <v>0</v>
      </c>
      <c r="I14" s="36">
        <f t="shared" si="0"/>
        <v>0</v>
      </c>
    </row>
    <row r="15" spans="1:9" ht="12" customHeight="1" x14ac:dyDescent="0.2">
      <c r="A15" s="31" t="s">
        <v>16</v>
      </c>
      <c r="B15" s="27" t="s">
        <v>13</v>
      </c>
      <c r="C15" s="37"/>
      <c r="D15" s="37"/>
      <c r="E15" s="38"/>
      <c r="F15" s="25"/>
      <c r="G15" s="25">
        <f t="shared" si="1"/>
        <v>0</v>
      </c>
      <c r="I15" s="36">
        <f t="shared" si="0"/>
        <v>0</v>
      </c>
    </row>
    <row r="16" spans="1:9" ht="15" customHeight="1" x14ac:dyDescent="0.2">
      <c r="A16" s="31" t="s">
        <v>25</v>
      </c>
      <c r="B16" s="27" t="s">
        <v>26</v>
      </c>
      <c r="C16" s="32">
        <v>0</v>
      </c>
      <c r="D16" s="32"/>
      <c r="E16" s="33"/>
      <c r="F16" s="34">
        <f>[1]Приложение4!M20</f>
        <v>0</v>
      </c>
      <c r="G16" s="34">
        <f t="shared" si="1"/>
        <v>0</v>
      </c>
      <c r="I16" s="36">
        <f t="shared" si="0"/>
        <v>0</v>
      </c>
    </row>
    <row r="17" spans="1:9" ht="12" customHeight="1" x14ac:dyDescent="0.2">
      <c r="A17" s="31" t="s">
        <v>27</v>
      </c>
      <c r="B17" s="27" t="s">
        <v>28</v>
      </c>
      <c r="C17" s="32">
        <f>[1]Приложение3!L13</f>
        <v>1216652</v>
      </c>
      <c r="D17" s="32"/>
      <c r="E17" s="33"/>
      <c r="F17" s="34">
        <f>[1]Приложение3!L13</f>
        <v>1216652</v>
      </c>
      <c r="G17" s="34">
        <f t="shared" si="1"/>
        <v>0</v>
      </c>
      <c r="I17" s="36">
        <f t="shared" si="0"/>
        <v>1216652</v>
      </c>
    </row>
    <row r="18" spans="1:9" ht="12" customHeight="1" x14ac:dyDescent="0.2">
      <c r="A18" s="31" t="s">
        <v>16</v>
      </c>
      <c r="B18" s="27" t="s">
        <v>13</v>
      </c>
      <c r="C18" s="37"/>
      <c r="D18" s="37"/>
      <c r="E18" s="38"/>
      <c r="F18" s="25"/>
      <c r="G18" s="25">
        <f t="shared" si="1"/>
        <v>0</v>
      </c>
      <c r="I18" s="36">
        <f t="shared" si="0"/>
        <v>0</v>
      </c>
    </row>
    <row r="19" spans="1:9" ht="12" customHeight="1" x14ac:dyDescent="0.2">
      <c r="A19" s="31" t="s">
        <v>25</v>
      </c>
      <c r="B19" s="27" t="s">
        <v>29</v>
      </c>
      <c r="C19" s="40"/>
      <c r="D19" s="40"/>
      <c r="E19" s="33"/>
      <c r="F19" s="25"/>
      <c r="G19" s="25">
        <f>F19-C19</f>
        <v>0</v>
      </c>
      <c r="I19" s="36">
        <f t="shared" si="0"/>
        <v>0</v>
      </c>
    </row>
    <row r="20" spans="1:9" ht="31.5" customHeight="1" x14ac:dyDescent="0.2">
      <c r="A20" s="31" t="s">
        <v>30</v>
      </c>
      <c r="B20" s="27" t="s">
        <v>31</v>
      </c>
      <c r="C20" s="32">
        <f>[1]Приложение2!P28</f>
        <v>67</v>
      </c>
      <c r="D20" s="32"/>
      <c r="E20" s="33"/>
      <c r="F20" s="34">
        <f>[1]Приложение2!P13+[1]Приложение2!P27+[1]Приложение2!P32</f>
        <v>0</v>
      </c>
      <c r="G20" s="34">
        <f>F20-C20</f>
        <v>-67</v>
      </c>
      <c r="I20" s="36">
        <f t="shared" si="0"/>
        <v>67</v>
      </c>
    </row>
    <row r="21" spans="1:9" ht="12" customHeight="1" x14ac:dyDescent="0.2">
      <c r="A21" s="31" t="s">
        <v>16</v>
      </c>
      <c r="B21" s="27"/>
      <c r="C21" s="32"/>
      <c r="D21" s="32"/>
      <c r="E21" s="33"/>
      <c r="F21" s="25"/>
      <c r="G21" s="25"/>
      <c r="I21" s="36">
        <f t="shared" si="0"/>
        <v>0</v>
      </c>
    </row>
    <row r="22" spans="1:9" ht="12" customHeight="1" x14ac:dyDescent="0.2">
      <c r="A22" s="31" t="s">
        <v>25</v>
      </c>
      <c r="B22" s="27" t="s">
        <v>32</v>
      </c>
      <c r="C22" s="32">
        <f>[1]Приложение2!R13+[1]Приложение2!R27</f>
        <v>0</v>
      </c>
      <c r="D22" s="32"/>
      <c r="E22" s="33"/>
      <c r="F22" s="34">
        <f>[1]Приложение2!R13+[1]Приложение2!R27</f>
        <v>0</v>
      </c>
      <c r="G22" s="34">
        <f>F22-C22</f>
        <v>0</v>
      </c>
      <c r="I22" s="36">
        <f t="shared" si="0"/>
        <v>0</v>
      </c>
    </row>
    <row r="23" spans="1:9" ht="15" customHeight="1" x14ac:dyDescent="0.2">
      <c r="A23" s="31" t="s">
        <v>33</v>
      </c>
      <c r="B23" s="27" t="s">
        <v>34</v>
      </c>
      <c r="C23" s="32">
        <f>SUM([1]Приложение2!P25:P26)+SUM([1]Приложение2!P36:P37)</f>
        <v>0</v>
      </c>
      <c r="D23" s="32"/>
      <c r="E23" s="33"/>
      <c r="F23" s="34">
        <f>[1]Приложение2!P25+[1]Приложение2!P26+[1]Приложение2!P30</f>
        <v>0</v>
      </c>
      <c r="G23" s="34">
        <f>F23-C23</f>
        <v>0</v>
      </c>
      <c r="I23" s="36">
        <f t="shared" si="0"/>
        <v>0</v>
      </c>
    </row>
    <row r="24" spans="1:9" ht="12" customHeight="1" x14ac:dyDescent="0.2">
      <c r="A24" s="31" t="s">
        <v>16</v>
      </c>
      <c r="B24" s="27" t="s">
        <v>13</v>
      </c>
      <c r="C24" s="37"/>
      <c r="D24" s="37"/>
      <c r="E24" s="38"/>
      <c r="F24" s="25"/>
      <c r="G24" s="25"/>
      <c r="I24" s="36">
        <f t="shared" si="0"/>
        <v>0</v>
      </c>
    </row>
    <row r="25" spans="1:9" ht="12" customHeight="1" x14ac:dyDescent="0.2">
      <c r="A25" s="31" t="s">
        <v>35</v>
      </c>
      <c r="B25" s="27" t="s">
        <v>36</v>
      </c>
      <c r="C25" s="32">
        <f>SUM([1]Приложение2!R25:R26)+SUM([1]Приложение2!R36:R37)</f>
        <v>0</v>
      </c>
      <c r="D25" s="32"/>
      <c r="E25" s="33"/>
      <c r="F25" s="34">
        <f>[1]Приложение2!R25+[1]Приложение2!R26+[1]Приложение2!R30</f>
        <v>0</v>
      </c>
      <c r="G25" s="34">
        <f>F25-C25</f>
        <v>0</v>
      </c>
      <c r="I25" s="36">
        <f t="shared" si="0"/>
        <v>0</v>
      </c>
    </row>
    <row r="26" spans="1:9" ht="26.25" customHeight="1" x14ac:dyDescent="0.2">
      <c r="A26" s="31" t="s">
        <v>37</v>
      </c>
      <c r="B26" s="27" t="s">
        <v>38</v>
      </c>
      <c r="C26" s="32">
        <v>0</v>
      </c>
      <c r="D26" s="32"/>
      <c r="E26" s="33"/>
      <c r="I26" s="36">
        <f t="shared" si="0"/>
        <v>0</v>
      </c>
    </row>
    <row r="27" spans="1:9" ht="12" customHeight="1" x14ac:dyDescent="0.2">
      <c r="A27" s="31" t="s">
        <v>16</v>
      </c>
      <c r="B27" s="27" t="s">
        <v>13</v>
      </c>
      <c r="C27" s="37"/>
      <c r="D27" s="37"/>
      <c r="E27" s="38"/>
      <c r="I27" s="36">
        <f t="shared" si="0"/>
        <v>0</v>
      </c>
    </row>
    <row r="28" spans="1:9" ht="12" customHeight="1" x14ac:dyDescent="0.2">
      <c r="A28" s="31" t="s">
        <v>35</v>
      </c>
      <c r="B28" s="27" t="s">
        <v>39</v>
      </c>
      <c r="C28" s="32">
        <v>0</v>
      </c>
      <c r="D28" s="32"/>
      <c r="E28" s="33"/>
      <c r="I28" s="36">
        <f t="shared" si="0"/>
        <v>0</v>
      </c>
    </row>
    <row r="29" spans="1:9" ht="12" customHeight="1" x14ac:dyDescent="0.2">
      <c r="A29" s="31" t="s">
        <v>40</v>
      </c>
      <c r="B29" s="27" t="s">
        <v>41</v>
      </c>
      <c r="C29" s="32">
        <v>0</v>
      </c>
      <c r="D29" s="32"/>
      <c r="E29" s="33"/>
      <c r="I29" s="36">
        <f t="shared" si="0"/>
        <v>0</v>
      </c>
    </row>
    <row r="30" spans="1:9" ht="12" customHeight="1" x14ac:dyDescent="0.2">
      <c r="A30" s="31" t="s">
        <v>42</v>
      </c>
      <c r="B30" s="27" t="s">
        <v>43</v>
      </c>
      <c r="C30" s="32">
        <v>0</v>
      </c>
      <c r="D30" s="32"/>
      <c r="E30" s="33"/>
      <c r="I30" s="36">
        <f t="shared" si="0"/>
        <v>0</v>
      </c>
    </row>
    <row r="31" spans="1:9" ht="12" customHeight="1" x14ac:dyDescent="0.2">
      <c r="A31" s="31" t="s">
        <v>44</v>
      </c>
      <c r="B31" s="27" t="s">
        <v>45</v>
      </c>
      <c r="C31" s="32">
        <f>ROUND([1]осв!F22/1000,0)</f>
        <v>253</v>
      </c>
      <c r="D31" s="32"/>
      <c r="E31" s="33"/>
      <c r="I31" s="36">
        <f t="shared" si="0"/>
        <v>253</v>
      </c>
    </row>
    <row r="32" spans="1:9" ht="12" customHeight="1" x14ac:dyDescent="0.2">
      <c r="A32" s="31" t="s">
        <v>46</v>
      </c>
      <c r="B32" s="27" t="s">
        <v>47</v>
      </c>
      <c r="C32" s="32">
        <v>0</v>
      </c>
      <c r="D32" s="32"/>
      <c r="E32" s="33"/>
      <c r="I32" s="36">
        <f t="shared" si="0"/>
        <v>0</v>
      </c>
    </row>
    <row r="33" spans="1:9" ht="12" customHeight="1" x14ac:dyDescent="0.2">
      <c r="A33" s="31" t="s">
        <v>48</v>
      </c>
      <c r="B33" s="27" t="s">
        <v>49</v>
      </c>
      <c r="C33" s="32">
        <f>ROUND(([1]осв!F30-[1]осв!G30)/1000,0)</f>
        <v>9650</v>
      </c>
      <c r="D33" s="32"/>
      <c r="E33" s="33"/>
      <c r="I33" s="36">
        <f t="shared" si="0"/>
        <v>9650</v>
      </c>
    </row>
    <row r="34" spans="1:9" ht="12" customHeight="1" x14ac:dyDescent="0.2">
      <c r="A34" s="31" t="s">
        <v>50</v>
      </c>
      <c r="B34" s="27" t="s">
        <v>51</v>
      </c>
      <c r="C34" s="32">
        <f>ROUND(([1]осв!F33)/1000,0)</f>
        <v>4427</v>
      </c>
      <c r="D34" s="32"/>
      <c r="E34" s="33"/>
      <c r="I34" s="36">
        <f t="shared" si="0"/>
        <v>4427</v>
      </c>
    </row>
    <row r="35" spans="1:9" ht="12" customHeight="1" x14ac:dyDescent="0.2">
      <c r="A35" s="31" t="s">
        <v>52</v>
      </c>
      <c r="B35" s="27" t="s">
        <v>53</v>
      </c>
      <c r="C35" s="32">
        <v>0</v>
      </c>
      <c r="D35" s="32"/>
      <c r="E35" s="33"/>
      <c r="I35" s="36">
        <f t="shared" si="0"/>
        <v>0</v>
      </c>
    </row>
    <row r="36" spans="1:9" ht="12" customHeight="1" x14ac:dyDescent="0.2">
      <c r="A36" s="31" t="s">
        <v>54</v>
      </c>
      <c r="B36" s="27" t="s">
        <v>55</v>
      </c>
      <c r="C36" s="32">
        <v>0</v>
      </c>
      <c r="D36" s="32"/>
      <c r="E36" s="33"/>
      <c r="I36" s="36">
        <f t="shared" si="0"/>
        <v>0</v>
      </c>
    </row>
    <row r="37" spans="1:9" ht="12" customHeight="1" x14ac:dyDescent="0.2">
      <c r="A37" s="31" t="s">
        <v>56</v>
      </c>
      <c r="B37" s="27" t="s">
        <v>57</v>
      </c>
      <c r="C37" s="40">
        <f>SUM(C42:C49,C39)</f>
        <v>6640</v>
      </c>
      <c r="D37" s="40"/>
      <c r="E37" s="33"/>
      <c r="F37" s="34">
        <f>[1]Приложение6!I11</f>
        <v>11827</v>
      </c>
      <c r="G37" s="34">
        <f>F37-C37-C58</f>
        <v>0</v>
      </c>
      <c r="I37" s="36">
        <f t="shared" si="0"/>
        <v>6640</v>
      </c>
    </row>
    <row r="38" spans="1:9" ht="12" customHeight="1" x14ac:dyDescent="0.2">
      <c r="A38" s="31" t="s">
        <v>16</v>
      </c>
      <c r="B38" s="27" t="s">
        <v>13</v>
      </c>
      <c r="C38" s="37"/>
      <c r="D38" s="37"/>
      <c r="E38" s="38"/>
      <c r="I38" s="36">
        <f t="shared" si="0"/>
        <v>0</v>
      </c>
    </row>
    <row r="39" spans="1:9" ht="12" customHeight="1" x14ac:dyDescent="0.2">
      <c r="A39" s="31" t="s">
        <v>58</v>
      </c>
      <c r="B39" s="27" t="s">
        <v>59</v>
      </c>
      <c r="C39" s="41">
        <f>C40+C41</f>
        <v>0</v>
      </c>
      <c r="D39" s="41"/>
      <c r="E39" s="33"/>
      <c r="F39" s="42"/>
      <c r="G39" s="42"/>
      <c r="I39" s="36">
        <f t="shared" si="0"/>
        <v>0</v>
      </c>
    </row>
    <row r="40" spans="1:9" ht="12" customHeight="1" x14ac:dyDescent="0.2">
      <c r="A40" s="31" t="s">
        <v>60</v>
      </c>
      <c r="B40" s="43" t="s">
        <v>61</v>
      </c>
      <c r="C40" s="32"/>
      <c r="D40" s="32"/>
      <c r="E40" s="33"/>
      <c r="F40" s="42"/>
      <c r="G40" s="42"/>
      <c r="I40" s="36">
        <f t="shared" si="0"/>
        <v>0</v>
      </c>
    </row>
    <row r="41" spans="1:9" ht="12" customHeight="1" x14ac:dyDescent="0.2">
      <c r="A41" s="31" t="s">
        <v>62</v>
      </c>
      <c r="B41" s="43" t="s">
        <v>63</v>
      </c>
      <c r="C41" s="32"/>
      <c r="D41" s="32"/>
      <c r="E41" s="33"/>
      <c r="I41" s="36">
        <f t="shared" si="0"/>
        <v>0</v>
      </c>
    </row>
    <row r="42" spans="1:9" ht="12" customHeight="1" x14ac:dyDescent="0.2">
      <c r="A42" s="31" t="s">
        <v>64</v>
      </c>
      <c r="B42" s="44" t="s">
        <v>65</v>
      </c>
      <c r="C42" s="32">
        <f>ROUND([1]осв!F17/1000-SUM(Баланс!C44:C49,Баланс!C41),0)</f>
        <v>768</v>
      </c>
      <c r="D42" s="32"/>
      <c r="E42" s="33"/>
      <c r="I42" s="36">
        <f t="shared" si="0"/>
        <v>768</v>
      </c>
    </row>
    <row r="43" spans="1:9" ht="12" customHeight="1" x14ac:dyDescent="0.2">
      <c r="A43" s="31" t="s">
        <v>66</v>
      </c>
      <c r="B43" s="44" t="s">
        <v>67</v>
      </c>
      <c r="C43" s="32"/>
      <c r="D43" s="32"/>
      <c r="E43" s="33"/>
      <c r="I43" s="36">
        <f t="shared" si="0"/>
        <v>0</v>
      </c>
    </row>
    <row r="44" spans="1:9" ht="12" customHeight="1" x14ac:dyDescent="0.2">
      <c r="A44" s="31" t="s">
        <v>68</v>
      </c>
      <c r="B44" s="44" t="s">
        <v>69</v>
      </c>
      <c r="C44" s="32">
        <v>123</v>
      </c>
      <c r="D44" s="32"/>
      <c r="E44" s="33"/>
      <c r="I44" s="36">
        <f t="shared" si="0"/>
        <v>123</v>
      </c>
    </row>
    <row r="45" spans="1:9" ht="12" customHeight="1" x14ac:dyDescent="0.2">
      <c r="A45" s="31" t="s">
        <v>70</v>
      </c>
      <c r="B45" s="44" t="s">
        <v>71</v>
      </c>
      <c r="C45" s="32">
        <v>5734</v>
      </c>
      <c r="D45" s="32"/>
      <c r="E45" s="33"/>
      <c r="I45" s="36">
        <f t="shared" si="0"/>
        <v>5734</v>
      </c>
    </row>
    <row r="46" spans="1:9" ht="12" customHeight="1" x14ac:dyDescent="0.2">
      <c r="A46" s="31" t="s">
        <v>72</v>
      </c>
      <c r="B46" s="44" t="s">
        <v>73</v>
      </c>
      <c r="C46" s="32">
        <v>0</v>
      </c>
      <c r="D46" s="32"/>
      <c r="E46" s="33"/>
      <c r="I46" s="36">
        <f t="shared" si="0"/>
        <v>0</v>
      </c>
    </row>
    <row r="47" spans="1:9" ht="12" customHeight="1" x14ac:dyDescent="0.2">
      <c r="A47" s="31" t="s">
        <v>74</v>
      </c>
      <c r="B47" s="44" t="s">
        <v>75</v>
      </c>
      <c r="C47" s="32">
        <v>0</v>
      </c>
      <c r="D47" s="32"/>
      <c r="E47" s="33"/>
      <c r="I47" s="36">
        <f t="shared" si="0"/>
        <v>0</v>
      </c>
    </row>
    <row r="48" spans="1:9" ht="12" customHeight="1" x14ac:dyDescent="0.2">
      <c r="A48" s="31" t="s">
        <v>76</v>
      </c>
      <c r="B48" s="44" t="s">
        <v>77</v>
      </c>
      <c r="C48" s="32">
        <v>0</v>
      </c>
      <c r="D48" s="32"/>
      <c r="E48" s="33"/>
      <c r="I48" s="36">
        <f t="shared" si="0"/>
        <v>0</v>
      </c>
    </row>
    <row r="49" spans="1:9" ht="12" customHeight="1" x14ac:dyDescent="0.2">
      <c r="A49" s="31" t="s">
        <v>78</v>
      </c>
      <c r="B49" s="44" t="s">
        <v>79</v>
      </c>
      <c r="C49" s="32">
        <v>15</v>
      </c>
      <c r="D49" s="32"/>
      <c r="E49" s="33"/>
      <c r="I49" s="36">
        <f t="shared" si="0"/>
        <v>15</v>
      </c>
    </row>
    <row r="50" spans="1:9" ht="12" customHeight="1" x14ac:dyDescent="0.2">
      <c r="A50" s="31" t="s">
        <v>80</v>
      </c>
      <c r="B50" s="44" t="s">
        <v>81</v>
      </c>
      <c r="C50" s="32">
        <v>0</v>
      </c>
      <c r="D50" s="32"/>
      <c r="E50" s="33"/>
      <c r="I50" s="36">
        <f t="shared" si="0"/>
        <v>0</v>
      </c>
    </row>
    <row r="51" spans="1:9" x14ac:dyDescent="0.2">
      <c r="A51" s="31" t="s">
        <v>16</v>
      </c>
      <c r="B51" s="44" t="s">
        <v>13</v>
      </c>
      <c r="C51" s="37"/>
      <c r="D51" s="37"/>
      <c r="E51" s="38"/>
      <c r="I51" s="36">
        <f t="shared" si="0"/>
        <v>0</v>
      </c>
    </row>
    <row r="52" spans="1:9" ht="12" customHeight="1" x14ac:dyDescent="0.2">
      <c r="A52" s="31" t="s">
        <v>82</v>
      </c>
      <c r="B52" s="44" t="s">
        <v>83</v>
      </c>
      <c r="C52" s="32">
        <v>0</v>
      </c>
      <c r="D52" s="32"/>
      <c r="E52" s="33"/>
      <c r="F52" s="42"/>
      <c r="G52" s="42"/>
      <c r="I52" s="36">
        <f t="shared" si="0"/>
        <v>0</v>
      </c>
    </row>
    <row r="53" spans="1:9" ht="12" customHeight="1" x14ac:dyDescent="0.2">
      <c r="A53" s="31" t="s">
        <v>84</v>
      </c>
      <c r="B53" s="44" t="s">
        <v>85</v>
      </c>
      <c r="C53" s="32">
        <v>0</v>
      </c>
      <c r="D53" s="32"/>
      <c r="E53" s="33"/>
      <c r="I53" s="36">
        <f t="shared" si="0"/>
        <v>0</v>
      </c>
    </row>
    <row r="54" spans="1:9" ht="12" customHeight="1" x14ac:dyDescent="0.2">
      <c r="A54" s="31" t="s">
        <v>86</v>
      </c>
      <c r="B54" s="44" t="s">
        <v>87</v>
      </c>
      <c r="C54" s="32">
        <v>0</v>
      </c>
      <c r="D54" s="32"/>
      <c r="E54" s="33"/>
      <c r="I54" s="36">
        <f t="shared" si="0"/>
        <v>0</v>
      </c>
    </row>
    <row r="55" spans="1:9" ht="12" customHeight="1" x14ac:dyDescent="0.2">
      <c r="A55" s="31" t="s">
        <v>88</v>
      </c>
      <c r="B55" s="44" t="s">
        <v>89</v>
      </c>
      <c r="C55" s="32">
        <v>0</v>
      </c>
      <c r="D55" s="32"/>
      <c r="E55" s="33"/>
      <c r="I55" s="36">
        <f t="shared" si="0"/>
        <v>0</v>
      </c>
    </row>
    <row r="56" spans="1:9" ht="12" customHeight="1" x14ac:dyDescent="0.2">
      <c r="A56" s="31" t="s">
        <v>90</v>
      </c>
      <c r="B56" s="44" t="s">
        <v>91</v>
      </c>
      <c r="C56" s="32">
        <f>ROUND([1]осв!F40/1000,0)</f>
        <v>0</v>
      </c>
      <c r="D56" s="32"/>
      <c r="E56" s="33"/>
      <c r="I56" s="36">
        <f t="shared" si="0"/>
        <v>0</v>
      </c>
    </row>
    <row r="57" spans="1:9" ht="12" customHeight="1" x14ac:dyDescent="0.2">
      <c r="A57" s="31" t="s">
        <v>92</v>
      </c>
      <c r="B57" s="44" t="s">
        <v>93</v>
      </c>
      <c r="C57" s="32">
        <v>0</v>
      </c>
      <c r="D57" s="32"/>
      <c r="E57" s="33"/>
      <c r="I57" s="36">
        <f t="shared" si="0"/>
        <v>0</v>
      </c>
    </row>
    <row r="58" spans="1:9" ht="12" customHeight="1" x14ac:dyDescent="0.2">
      <c r="A58" s="31" t="s">
        <v>94</v>
      </c>
      <c r="B58" s="44" t="s">
        <v>95</v>
      </c>
      <c r="C58" s="32">
        <f>ROUND(([1]осв!F27)/1000,0)</f>
        <v>5187</v>
      </c>
      <c r="D58" s="32"/>
      <c r="E58" s="33"/>
      <c r="I58" s="36">
        <f t="shared" si="0"/>
        <v>5187</v>
      </c>
    </row>
    <row r="59" spans="1:9" ht="12" customHeight="1" x14ac:dyDescent="0.2">
      <c r="A59" s="31" t="s">
        <v>96</v>
      </c>
      <c r="B59" s="44" t="s">
        <v>97</v>
      </c>
      <c r="C59" s="32">
        <v>0</v>
      </c>
      <c r="D59" s="32"/>
      <c r="E59" s="33"/>
      <c r="I59" s="36">
        <f t="shared" si="0"/>
        <v>0</v>
      </c>
    </row>
    <row r="60" spans="1:9" ht="12" customHeight="1" x14ac:dyDescent="0.2">
      <c r="A60" s="45" t="s">
        <v>98</v>
      </c>
      <c r="B60" s="46" t="s">
        <v>99</v>
      </c>
      <c r="C60" s="47">
        <f>SUM(C9,C17,C20,C23,C26,C29:C37,C50,C56:C59)</f>
        <v>1253993</v>
      </c>
      <c r="D60" s="47">
        <f>D9+D13+D14+D17+D20+D23+D26+D29+D30+D31+D32+D33+D34+D36+D37+D50+D56+D57+D58+D59</f>
        <v>0</v>
      </c>
      <c r="E60" s="48"/>
      <c r="F60" s="34">
        <f>C60-ROUND([1]осв!F63/1000,0)</f>
        <v>0</v>
      </c>
      <c r="G60" s="34"/>
      <c r="I60" s="36">
        <f t="shared" si="0"/>
        <v>1253993</v>
      </c>
    </row>
    <row r="61" spans="1:9" x14ac:dyDescent="0.2">
      <c r="A61" s="26" t="s">
        <v>100</v>
      </c>
      <c r="B61" s="44" t="s">
        <v>13</v>
      </c>
      <c r="C61" s="49"/>
      <c r="D61" s="49"/>
      <c r="E61" s="38"/>
      <c r="I61" s="36">
        <f t="shared" si="0"/>
        <v>0</v>
      </c>
    </row>
    <row r="62" spans="1:9" x14ac:dyDescent="0.2">
      <c r="A62" s="31" t="s">
        <v>101</v>
      </c>
      <c r="B62" s="44">
        <v>23</v>
      </c>
      <c r="C62" s="50"/>
      <c r="D62" s="50"/>
      <c r="E62" s="33"/>
      <c r="F62" s="34">
        <f>[1]Приложение3!L46</f>
        <v>0</v>
      </c>
      <c r="G62" s="34">
        <f>F62-C62</f>
        <v>0</v>
      </c>
      <c r="I62" s="36">
        <f t="shared" si="0"/>
        <v>0</v>
      </c>
    </row>
    <row r="63" spans="1:9" ht="12" customHeight="1" x14ac:dyDescent="0.2">
      <c r="A63" s="31" t="s">
        <v>102</v>
      </c>
      <c r="B63" s="44">
        <v>24</v>
      </c>
      <c r="C63" s="50">
        <v>0</v>
      </c>
      <c r="D63" s="50"/>
      <c r="E63" s="33"/>
      <c r="I63" s="36">
        <f t="shared" si="0"/>
        <v>0</v>
      </c>
    </row>
    <row r="64" spans="1:9" ht="12" customHeight="1" x14ac:dyDescent="0.2">
      <c r="A64" s="31" t="s">
        <v>103</v>
      </c>
      <c r="B64" s="44">
        <v>25</v>
      </c>
      <c r="C64" s="50">
        <v>0</v>
      </c>
      <c r="D64" s="50"/>
      <c r="E64" s="33"/>
      <c r="I64" s="36">
        <f t="shared" si="0"/>
        <v>0</v>
      </c>
    </row>
    <row r="65" spans="1:9" ht="12" customHeight="1" x14ac:dyDescent="0.2">
      <c r="A65" s="31" t="s">
        <v>104</v>
      </c>
      <c r="B65" s="44">
        <v>26</v>
      </c>
      <c r="C65" s="50">
        <v>0</v>
      </c>
      <c r="D65" s="50"/>
      <c r="E65" s="33"/>
      <c r="F65" s="42"/>
      <c r="G65" s="42"/>
      <c r="I65" s="36">
        <f t="shared" si="0"/>
        <v>0</v>
      </c>
    </row>
    <row r="66" spans="1:9" ht="12" customHeight="1" x14ac:dyDescent="0.2">
      <c r="A66" s="31" t="s">
        <v>105</v>
      </c>
      <c r="B66" s="44">
        <v>27</v>
      </c>
      <c r="C66" s="50">
        <f>ROUND(0/1000,0)</f>
        <v>0</v>
      </c>
      <c r="D66" s="50"/>
      <c r="E66" s="33"/>
      <c r="F66" s="42"/>
      <c r="G66" s="42"/>
      <c r="I66" s="36">
        <f>D66-C66</f>
        <v>0</v>
      </c>
    </row>
    <row r="67" spans="1:9" ht="12" customHeight="1" x14ac:dyDescent="0.2">
      <c r="A67" s="31" t="s">
        <v>106</v>
      </c>
      <c r="B67" s="44">
        <v>28</v>
      </c>
      <c r="C67" s="50"/>
      <c r="D67" s="50"/>
      <c r="E67" s="33"/>
      <c r="F67" s="42"/>
      <c r="G67" s="42"/>
      <c r="I67" s="36">
        <f>D67-C67</f>
        <v>0</v>
      </c>
    </row>
    <row r="68" spans="1:9" ht="12" customHeight="1" x14ac:dyDescent="0.2">
      <c r="A68" s="31" t="s">
        <v>107</v>
      </c>
      <c r="B68" s="44">
        <v>29</v>
      </c>
      <c r="C68" s="51">
        <f>ROUND([1]осв!G51/1000,0)-C69</f>
        <v>1010</v>
      </c>
      <c r="D68" s="51"/>
      <c r="E68" s="33"/>
      <c r="F68" s="34">
        <f>'[1]Пруд норм нов треб'!E60</f>
        <v>5022</v>
      </c>
      <c r="G68" s="34">
        <f>F68-C68-C69-C88</f>
        <v>125</v>
      </c>
      <c r="I68" s="36">
        <f t="shared" ref="I68:I87" si="2">D68-C68</f>
        <v>-1010</v>
      </c>
    </row>
    <row r="69" spans="1:9" ht="12" customHeight="1" x14ac:dyDescent="0.2">
      <c r="A69" s="31" t="s">
        <v>108</v>
      </c>
      <c r="B69" s="44">
        <v>30</v>
      </c>
      <c r="C69" s="51">
        <f>SUM(C71:C81)</f>
        <v>534</v>
      </c>
      <c r="D69" s="51"/>
      <c r="E69" s="33"/>
      <c r="I69" s="36">
        <f t="shared" si="2"/>
        <v>-534</v>
      </c>
    </row>
    <row r="70" spans="1:9" ht="12" customHeight="1" x14ac:dyDescent="0.2">
      <c r="A70" s="31" t="s">
        <v>16</v>
      </c>
      <c r="B70" s="44" t="s">
        <v>13</v>
      </c>
      <c r="C70" s="49"/>
      <c r="D70" s="49"/>
      <c r="E70" s="38"/>
      <c r="I70" s="36">
        <f t="shared" si="2"/>
        <v>0</v>
      </c>
    </row>
    <row r="71" spans="1:9" ht="12" customHeight="1" x14ac:dyDescent="0.2">
      <c r="A71" s="31" t="s">
        <v>109</v>
      </c>
      <c r="B71" s="52" t="s">
        <v>110</v>
      </c>
      <c r="C71" s="50">
        <v>0</v>
      </c>
      <c r="D71" s="50"/>
      <c r="E71" s="33"/>
      <c r="I71" s="36">
        <f t="shared" si="2"/>
        <v>0</v>
      </c>
    </row>
    <row r="72" spans="1:9" ht="12" customHeight="1" x14ac:dyDescent="0.2">
      <c r="A72" s="53" t="s">
        <v>111</v>
      </c>
      <c r="B72" s="52" t="s">
        <v>112</v>
      </c>
      <c r="C72" s="54">
        <v>0</v>
      </c>
      <c r="D72" s="54"/>
      <c r="E72" s="33"/>
      <c r="I72" s="36">
        <f t="shared" si="2"/>
        <v>0</v>
      </c>
    </row>
    <row r="73" spans="1:9" ht="12" customHeight="1" x14ac:dyDescent="0.2">
      <c r="A73" s="53" t="s">
        <v>113</v>
      </c>
      <c r="B73" s="52" t="s">
        <v>114</v>
      </c>
      <c r="C73" s="54">
        <v>0</v>
      </c>
      <c r="D73" s="54"/>
      <c r="E73" s="33"/>
      <c r="I73" s="36">
        <f t="shared" si="2"/>
        <v>0</v>
      </c>
    </row>
    <row r="74" spans="1:9" ht="12" customHeight="1" x14ac:dyDescent="0.2">
      <c r="A74" s="53" t="s">
        <v>115</v>
      </c>
      <c r="B74" s="52" t="s">
        <v>116</v>
      </c>
      <c r="C74" s="54">
        <v>0</v>
      </c>
      <c r="D74" s="54"/>
      <c r="E74" s="33"/>
      <c r="I74" s="36">
        <f t="shared" si="2"/>
        <v>0</v>
      </c>
    </row>
    <row r="75" spans="1:9" ht="12" customHeight="1" x14ac:dyDescent="0.2">
      <c r="A75" s="53" t="s">
        <v>117</v>
      </c>
      <c r="B75" s="52" t="s">
        <v>118</v>
      </c>
      <c r="C75" s="54">
        <v>0</v>
      </c>
      <c r="D75" s="54"/>
      <c r="E75" s="33"/>
      <c r="I75" s="36">
        <f t="shared" si="2"/>
        <v>0</v>
      </c>
    </row>
    <row r="76" spans="1:9" ht="11.25" customHeight="1" x14ac:dyDescent="0.2">
      <c r="A76" s="53" t="s">
        <v>119</v>
      </c>
      <c r="B76" s="52" t="s">
        <v>120</v>
      </c>
      <c r="C76" s="54">
        <v>0</v>
      </c>
      <c r="D76" s="54"/>
      <c r="E76" s="33"/>
      <c r="I76" s="36">
        <f t="shared" si="2"/>
        <v>0</v>
      </c>
    </row>
    <row r="77" spans="1:9" ht="12" customHeight="1" x14ac:dyDescent="0.2">
      <c r="A77" s="53" t="s">
        <v>121</v>
      </c>
      <c r="B77" s="52" t="s">
        <v>122</v>
      </c>
      <c r="C77" s="54">
        <v>237</v>
      </c>
      <c r="D77" s="54"/>
      <c r="E77" s="33"/>
      <c r="I77" s="36">
        <f t="shared" si="2"/>
        <v>-237</v>
      </c>
    </row>
    <row r="78" spans="1:9" ht="11.25" customHeight="1" x14ac:dyDescent="0.2">
      <c r="A78" s="53" t="s">
        <v>123</v>
      </c>
      <c r="B78" s="52" t="s">
        <v>124</v>
      </c>
      <c r="C78" s="54">
        <v>0</v>
      </c>
      <c r="D78" s="54"/>
      <c r="E78" s="33"/>
      <c r="I78" s="36">
        <f t="shared" si="2"/>
        <v>0</v>
      </c>
    </row>
    <row r="79" spans="1:9" ht="11.25" customHeight="1" x14ac:dyDescent="0.2">
      <c r="A79" s="53" t="s">
        <v>125</v>
      </c>
      <c r="B79" s="52" t="s">
        <v>126</v>
      </c>
      <c r="C79" s="54">
        <v>239</v>
      </c>
      <c r="D79" s="54"/>
      <c r="E79" s="33"/>
      <c r="I79" s="36">
        <f t="shared" si="2"/>
        <v>-239</v>
      </c>
    </row>
    <row r="80" spans="1:9" ht="11.25" customHeight="1" x14ac:dyDescent="0.2">
      <c r="A80" s="53" t="s">
        <v>127</v>
      </c>
      <c r="B80" s="52" t="s">
        <v>128</v>
      </c>
      <c r="C80" s="54">
        <v>58</v>
      </c>
      <c r="D80" s="54"/>
      <c r="E80" s="33"/>
      <c r="I80" s="36">
        <f t="shared" si="2"/>
        <v>-58</v>
      </c>
    </row>
    <row r="81" spans="1:9" ht="11.25" customHeight="1" x14ac:dyDescent="0.2">
      <c r="A81" s="53" t="s">
        <v>129</v>
      </c>
      <c r="B81" s="52" t="s">
        <v>130</v>
      </c>
      <c r="C81" s="54">
        <v>0</v>
      </c>
      <c r="D81" s="54"/>
      <c r="E81" s="33"/>
      <c r="I81" s="36">
        <f t="shared" si="2"/>
        <v>0</v>
      </c>
    </row>
    <row r="82" spans="1:9" ht="11.25" customHeight="1" x14ac:dyDescent="0.2">
      <c r="A82" s="53" t="s">
        <v>80</v>
      </c>
      <c r="B82" s="44">
        <v>31</v>
      </c>
      <c r="C82" s="54">
        <v>0</v>
      </c>
      <c r="D82" s="54"/>
      <c r="E82" s="33"/>
      <c r="I82" s="36">
        <f t="shared" si="2"/>
        <v>0</v>
      </c>
    </row>
    <row r="83" spans="1:9" ht="11.25" customHeight="1" x14ac:dyDescent="0.2">
      <c r="A83" s="53" t="s">
        <v>16</v>
      </c>
      <c r="B83" s="44" t="s">
        <v>13</v>
      </c>
      <c r="C83" s="55"/>
      <c r="D83" s="55"/>
      <c r="E83" s="38"/>
      <c r="I83" s="36">
        <f t="shared" si="2"/>
        <v>0</v>
      </c>
    </row>
    <row r="84" spans="1:9" ht="12" customHeight="1" x14ac:dyDescent="0.2">
      <c r="A84" s="53" t="s">
        <v>131</v>
      </c>
      <c r="B84" s="44" t="s">
        <v>132</v>
      </c>
      <c r="C84" s="54">
        <v>0</v>
      </c>
      <c r="D84" s="54"/>
      <c r="E84" s="33"/>
      <c r="I84" s="36">
        <f t="shared" si="2"/>
        <v>0</v>
      </c>
    </row>
    <row r="85" spans="1:9" ht="12" customHeight="1" x14ac:dyDescent="0.2">
      <c r="A85" s="53" t="s">
        <v>133</v>
      </c>
      <c r="B85" s="44" t="s">
        <v>134</v>
      </c>
      <c r="C85" s="54">
        <v>0</v>
      </c>
      <c r="D85" s="54"/>
      <c r="E85" s="33"/>
      <c r="I85" s="36">
        <f t="shared" si="2"/>
        <v>0</v>
      </c>
    </row>
    <row r="86" spans="1:9" ht="12" customHeight="1" x14ac:dyDescent="0.2">
      <c r="A86" s="53" t="s">
        <v>135</v>
      </c>
      <c r="B86" s="44" t="s">
        <v>136</v>
      </c>
      <c r="C86" s="54">
        <v>0</v>
      </c>
      <c r="D86" s="54"/>
      <c r="E86" s="33"/>
      <c r="I86" s="36">
        <f t="shared" si="2"/>
        <v>0</v>
      </c>
    </row>
    <row r="87" spans="1:9" ht="12" customHeight="1" x14ac:dyDescent="0.2">
      <c r="A87" s="53" t="s">
        <v>137</v>
      </c>
      <c r="B87" s="44" t="s">
        <v>138</v>
      </c>
      <c r="C87" s="54">
        <v>0</v>
      </c>
      <c r="D87" s="54"/>
      <c r="E87" s="33"/>
      <c r="I87" s="36">
        <f t="shared" si="2"/>
        <v>0</v>
      </c>
    </row>
    <row r="88" spans="1:9" ht="27.75" customHeight="1" x14ac:dyDescent="0.2">
      <c r="A88" s="53" t="s">
        <v>139</v>
      </c>
      <c r="B88" s="44" t="s">
        <v>140</v>
      </c>
      <c r="C88" s="54">
        <f>ROUND(([1]осв!G40+[1]осв!G44)/1000,0)</f>
        <v>3353</v>
      </c>
      <c r="D88" s="54"/>
      <c r="E88" s="33"/>
      <c r="I88" s="36">
        <f>D88-C88</f>
        <v>-3353</v>
      </c>
    </row>
    <row r="89" spans="1:9" ht="12" customHeight="1" x14ac:dyDescent="0.2">
      <c r="A89" s="53" t="s">
        <v>141</v>
      </c>
      <c r="B89" s="44" t="s">
        <v>142</v>
      </c>
      <c r="C89" s="54">
        <v>0</v>
      </c>
      <c r="D89" s="54"/>
      <c r="E89" s="33"/>
      <c r="I89" s="36">
        <f>D89-C89</f>
        <v>0</v>
      </c>
    </row>
    <row r="90" spans="1:9" ht="12" customHeight="1" x14ac:dyDescent="0.2">
      <c r="A90" s="53" t="s">
        <v>143</v>
      </c>
      <c r="B90" s="44" t="s">
        <v>144</v>
      </c>
      <c r="C90" s="54">
        <f>ROUND(0/1000,0)</f>
        <v>0</v>
      </c>
      <c r="D90" s="54"/>
      <c r="E90" s="33"/>
      <c r="I90" s="36">
        <f>D90-C90</f>
        <v>0</v>
      </c>
    </row>
    <row r="91" spans="1:9" ht="12" customHeight="1" x14ac:dyDescent="0.2">
      <c r="A91" s="53" t="s">
        <v>145</v>
      </c>
      <c r="B91" s="44" t="s">
        <v>146</v>
      </c>
      <c r="C91" s="51">
        <f>ROUND([1]осв!G52/1000,0)</f>
        <v>125</v>
      </c>
      <c r="D91" s="51"/>
      <c r="E91" s="33"/>
      <c r="I91" s="36">
        <f>D91-C91</f>
        <v>-125</v>
      </c>
    </row>
    <row r="92" spans="1:9" ht="12" customHeight="1" x14ac:dyDescent="0.2">
      <c r="A92" s="53" t="s">
        <v>147</v>
      </c>
      <c r="B92" s="44" t="s">
        <v>148</v>
      </c>
      <c r="C92" s="56"/>
      <c r="D92" s="56"/>
      <c r="E92" s="33"/>
      <c r="I92" s="36"/>
    </row>
    <row r="93" spans="1:9" ht="12" customHeight="1" x14ac:dyDescent="0.2">
      <c r="A93" s="53" t="s">
        <v>149</v>
      </c>
      <c r="B93" s="44">
        <v>37</v>
      </c>
      <c r="C93" s="51">
        <f>ROUND(0/1000,0)</f>
        <v>0</v>
      </c>
      <c r="D93" s="51"/>
      <c r="E93" s="33"/>
      <c r="I93" s="36">
        <f>D93-C93</f>
        <v>0</v>
      </c>
    </row>
    <row r="94" spans="1:9" ht="12" customHeight="1" x14ac:dyDescent="0.2">
      <c r="A94" s="57" t="s">
        <v>150</v>
      </c>
      <c r="B94" s="46">
        <v>38</v>
      </c>
      <c r="C94" s="47">
        <f>C62+C63+C64+C65+C66+C67+C68+C69+C82+C88+C89+C90+C91+C93</f>
        <v>5022</v>
      </c>
      <c r="D94" s="47">
        <f>D62+D63+D64+D65+D66+D67+D68+D69+D82+D88+D89+D90+D91+D93</f>
        <v>0</v>
      </c>
      <c r="E94" s="48"/>
      <c r="I94" s="36"/>
    </row>
    <row r="95" spans="1:9" ht="12" customHeight="1" x14ac:dyDescent="0.2">
      <c r="A95" s="58" t="s">
        <v>151</v>
      </c>
      <c r="B95" s="44" t="s">
        <v>13</v>
      </c>
      <c r="C95" s="55"/>
      <c r="D95" s="55"/>
      <c r="E95" s="38"/>
      <c r="I95" s="36"/>
    </row>
    <row r="96" spans="1:9" x14ac:dyDescent="0.2">
      <c r="A96" s="53" t="s">
        <v>152</v>
      </c>
      <c r="B96" s="44" t="s">
        <v>153</v>
      </c>
      <c r="C96" s="59">
        <v>1225200</v>
      </c>
      <c r="D96" s="59"/>
      <c r="E96" s="33"/>
      <c r="I96" s="36"/>
    </row>
    <row r="97" spans="1:9" ht="12" customHeight="1" x14ac:dyDescent="0.2">
      <c r="A97" s="53" t="s">
        <v>16</v>
      </c>
      <c r="B97" s="44" t="s">
        <v>13</v>
      </c>
      <c r="C97" s="55"/>
      <c r="D97" s="55"/>
      <c r="E97" s="38"/>
      <c r="I97" s="36"/>
    </row>
    <row r="98" spans="1:9" ht="12" customHeight="1" x14ac:dyDescent="0.2">
      <c r="A98" s="53" t="s">
        <v>154</v>
      </c>
      <c r="B98" s="44" t="s">
        <v>155</v>
      </c>
      <c r="C98" s="59">
        <v>1225200</v>
      </c>
      <c r="D98" s="59"/>
      <c r="E98" s="33"/>
      <c r="I98" s="36"/>
    </row>
    <row r="99" spans="1:9" ht="12" customHeight="1" x14ac:dyDescent="0.2">
      <c r="A99" s="53" t="s">
        <v>156</v>
      </c>
      <c r="B99" s="44" t="s">
        <v>157</v>
      </c>
      <c r="C99" s="54">
        <v>0</v>
      </c>
      <c r="D99" s="54"/>
      <c r="E99" s="33"/>
      <c r="I99" s="36"/>
    </row>
    <row r="100" spans="1:9" ht="12" customHeight="1" x14ac:dyDescent="0.2">
      <c r="A100" s="53" t="s">
        <v>158</v>
      </c>
      <c r="B100" s="44" t="s">
        <v>159</v>
      </c>
      <c r="C100" s="54">
        <v>0</v>
      </c>
      <c r="D100" s="54"/>
      <c r="E100" s="33"/>
      <c r="I100" s="36"/>
    </row>
    <row r="101" spans="1:9" ht="12" customHeight="1" x14ac:dyDescent="0.2">
      <c r="A101" s="53" t="s">
        <v>160</v>
      </c>
      <c r="B101" s="44" t="s">
        <v>161</v>
      </c>
      <c r="C101" s="54">
        <v>0</v>
      </c>
      <c r="D101" s="54"/>
      <c r="E101" s="33"/>
      <c r="I101" s="36"/>
    </row>
    <row r="102" spans="1:9" ht="12" customHeight="1" x14ac:dyDescent="0.2">
      <c r="A102" s="60" t="s">
        <v>162</v>
      </c>
      <c r="B102" s="44" t="s">
        <v>163</v>
      </c>
      <c r="C102" s="54">
        <v>0</v>
      </c>
      <c r="D102" s="54"/>
      <c r="E102" s="33"/>
      <c r="I102" s="36"/>
    </row>
    <row r="103" spans="1:9" ht="12" customHeight="1" x14ac:dyDescent="0.2">
      <c r="A103" s="61" t="s">
        <v>164</v>
      </c>
      <c r="B103" s="62" t="s">
        <v>165</v>
      </c>
      <c r="C103" s="54">
        <v>0</v>
      </c>
      <c r="D103" s="63"/>
      <c r="E103" s="33"/>
      <c r="I103" s="36">
        <f>C103-D103</f>
        <v>0</v>
      </c>
    </row>
    <row r="104" spans="1:9" ht="22.5" customHeight="1" x14ac:dyDescent="0.2">
      <c r="A104" s="61" t="s">
        <v>166</v>
      </c>
      <c r="B104" s="62" t="s">
        <v>167</v>
      </c>
      <c r="C104" s="63">
        <v>0</v>
      </c>
      <c r="D104" s="63"/>
      <c r="E104" s="33"/>
    </row>
    <row r="105" spans="1:9" ht="12" customHeight="1" x14ac:dyDescent="0.2">
      <c r="A105" s="61" t="s">
        <v>168</v>
      </c>
      <c r="B105" s="62" t="s">
        <v>169</v>
      </c>
      <c r="C105" s="63">
        <v>0</v>
      </c>
      <c r="D105" s="63"/>
      <c r="E105" s="33"/>
    </row>
    <row r="106" spans="1:9" ht="22.5" customHeight="1" x14ac:dyDescent="0.2">
      <c r="A106" s="61" t="s">
        <v>170</v>
      </c>
      <c r="B106" s="62" t="s">
        <v>171</v>
      </c>
      <c r="C106" s="63"/>
      <c r="D106" s="63"/>
      <c r="E106" s="33"/>
    </row>
    <row r="107" spans="1:9" ht="12" customHeight="1" x14ac:dyDescent="0.2">
      <c r="A107" s="61" t="s">
        <v>172</v>
      </c>
      <c r="B107" s="62" t="s">
        <v>173</v>
      </c>
      <c r="C107" s="63">
        <f>SUM(C109:C110)</f>
        <v>23771</v>
      </c>
      <c r="D107" s="63"/>
      <c r="E107" s="33"/>
    </row>
    <row r="108" spans="1:9" x14ac:dyDescent="0.2">
      <c r="A108" s="61" t="s">
        <v>16</v>
      </c>
      <c r="B108" s="62" t="s">
        <v>13</v>
      </c>
      <c r="C108" s="64"/>
      <c r="D108" s="64"/>
      <c r="E108" s="38"/>
    </row>
    <row r="109" spans="1:9" ht="12" customHeight="1" x14ac:dyDescent="0.2">
      <c r="A109" s="61" t="s">
        <v>174</v>
      </c>
      <c r="B109" s="62" t="s">
        <v>175</v>
      </c>
      <c r="C109" s="63">
        <f>D107</f>
        <v>0</v>
      </c>
      <c r="D109" s="63"/>
      <c r="E109" s="33"/>
    </row>
    <row r="110" spans="1:9" ht="12" customHeight="1" x14ac:dyDescent="0.2">
      <c r="A110" s="61" t="s">
        <v>176</v>
      </c>
      <c r="B110" s="62" t="s">
        <v>177</v>
      </c>
      <c r="C110" s="63">
        <f>ROUND([1]осв!G61/1000,0)</f>
        <v>23771</v>
      </c>
      <c r="D110" s="63"/>
      <c r="E110" s="33"/>
      <c r="F110" s="34">
        <f>ОПУ!D109</f>
        <v>23771</v>
      </c>
      <c r="G110" s="34">
        <f>F110-C110</f>
        <v>0</v>
      </c>
    </row>
    <row r="111" spans="1:9" ht="12" customHeight="1" x14ac:dyDescent="0.2">
      <c r="A111" s="65" t="s">
        <v>178</v>
      </c>
      <c r="B111" s="66" t="s">
        <v>179</v>
      </c>
      <c r="C111" s="67">
        <f>C96+C100+C101+C103+C106+C107</f>
        <v>1248971</v>
      </c>
      <c r="D111" s="67">
        <f>D96+D100+D101+D103+D106+D107</f>
        <v>0</v>
      </c>
      <c r="E111" s="48"/>
    </row>
    <row r="112" spans="1:9" ht="12" customHeight="1" x14ac:dyDescent="0.2">
      <c r="A112" s="68" t="s">
        <v>180</v>
      </c>
      <c r="B112" s="66" t="s">
        <v>181</v>
      </c>
      <c r="C112" s="67">
        <f>C94+C111</f>
        <v>1253993</v>
      </c>
      <c r="D112" s="67">
        <f>D94+D111</f>
        <v>0</v>
      </c>
      <c r="E112" s="48"/>
    </row>
    <row r="113" spans="1:7" ht="12" customHeight="1" x14ac:dyDescent="0.2">
      <c r="C113" s="69">
        <f>C60-C112</f>
        <v>0</v>
      </c>
      <c r="D113" s="69">
        <f>D60-D112</f>
        <v>0</v>
      </c>
      <c r="E113" s="70"/>
    </row>
    <row r="114" spans="1:7" x14ac:dyDescent="0.2">
      <c r="A114" s="10" t="s">
        <v>182</v>
      </c>
      <c r="C114" s="71"/>
      <c r="D114" s="71"/>
    </row>
    <row r="115" spans="1:7" ht="13.9" customHeight="1" x14ac:dyDescent="0.2">
      <c r="A115" s="72"/>
      <c r="B115" s="73"/>
      <c r="C115" s="73"/>
      <c r="D115" s="73"/>
      <c r="E115" s="74"/>
    </row>
    <row r="116" spans="1:7" ht="13.9" customHeight="1" x14ac:dyDescent="0.2"/>
    <row r="117" spans="1:7" ht="15" x14ac:dyDescent="0.25">
      <c r="A117" s="75" t="s">
        <v>183</v>
      </c>
      <c r="B117" s="76" t="s">
        <v>2</v>
      </c>
      <c r="C117" s="77"/>
      <c r="D117" s="78"/>
      <c r="E117" s="78"/>
      <c r="F117" s="79"/>
      <c r="G117" s="80"/>
    </row>
    <row r="118" spans="1:7" ht="21.75" customHeight="1" x14ac:dyDescent="0.25">
      <c r="A118" s="75" t="s">
        <v>184</v>
      </c>
      <c r="B118" s="76" t="s">
        <v>185</v>
      </c>
      <c r="C118" s="77"/>
      <c r="D118" s="78"/>
      <c r="E118" s="78"/>
      <c r="F118" s="79"/>
      <c r="G118" s="80"/>
    </row>
    <row r="119" spans="1:7" ht="15" x14ac:dyDescent="0.25">
      <c r="A119" s="75" t="s">
        <v>186</v>
      </c>
      <c r="B119" s="76" t="s">
        <v>187</v>
      </c>
      <c r="C119" s="77"/>
      <c r="D119" s="78"/>
      <c r="E119" s="78"/>
      <c r="F119" s="79"/>
      <c r="G119" s="80"/>
    </row>
    <row r="120" spans="1:7" ht="15" x14ac:dyDescent="0.25">
      <c r="A120" s="75" t="s">
        <v>188</v>
      </c>
      <c r="B120" s="81" t="s">
        <v>189</v>
      </c>
      <c r="C120" s="77"/>
      <c r="D120" s="78"/>
      <c r="E120" s="78"/>
      <c r="F120" s="79"/>
      <c r="G120" s="80"/>
    </row>
    <row r="121" spans="1:7" x14ac:dyDescent="0.2">
      <c r="A121" s="82"/>
      <c r="B121" s="83"/>
      <c r="C121" s="83"/>
      <c r="D121" s="83"/>
      <c r="E121" s="83"/>
      <c r="F121" s="83"/>
      <c r="G121" s="83"/>
    </row>
    <row r="122" spans="1:7" x14ac:dyDescent="0.2">
      <c r="A122" s="75" t="s">
        <v>190</v>
      </c>
      <c r="B122" s="75" t="s">
        <v>191</v>
      </c>
      <c r="C122" s="84"/>
      <c r="D122" s="85"/>
      <c r="E122" s="85"/>
      <c r="F122" s="86"/>
      <c r="G122" s="75"/>
    </row>
    <row r="123" spans="1:7" ht="15" x14ac:dyDescent="0.25">
      <c r="A123" s="86"/>
      <c r="B123" s="86"/>
      <c r="C123" s="86"/>
      <c r="D123" s="86"/>
      <c r="E123" s="86"/>
      <c r="F123" s="86"/>
      <c r="G123" s="87"/>
    </row>
    <row r="124" spans="1:7" ht="15" x14ac:dyDescent="0.25">
      <c r="A124" s="75" t="s">
        <v>192</v>
      </c>
      <c r="B124" s="75" t="str">
        <f>B122</f>
        <v>Старикова-Тлеухан М.В.</v>
      </c>
      <c r="C124" s="86"/>
      <c r="D124" s="85"/>
      <c r="E124" s="85"/>
      <c r="F124" s="88" t="s">
        <v>193</v>
      </c>
      <c r="G124" s="87"/>
    </row>
    <row r="125" spans="1:7" ht="15" x14ac:dyDescent="0.25">
      <c r="A125" s="89"/>
      <c r="B125" s="84"/>
      <c r="C125" s="84"/>
      <c r="D125" s="86"/>
      <c r="E125" s="86"/>
      <c r="F125" s="75"/>
      <c r="G125" s="87"/>
    </row>
    <row r="126" spans="1:7" ht="15" x14ac:dyDescent="0.25">
      <c r="A126" s="75" t="s">
        <v>194</v>
      </c>
      <c r="B126" s="88" t="s">
        <v>195</v>
      </c>
      <c r="C126" s="86"/>
      <c r="D126" s="85"/>
      <c r="E126" s="85"/>
      <c r="F126" s="88" t="s">
        <v>196</v>
      </c>
      <c r="G126" s="87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1" t="s">
        <v>197</v>
      </c>
      <c r="B128" s="92">
        <v>44750</v>
      </c>
      <c r="D128" s="90"/>
      <c r="E128" s="90"/>
      <c r="F128" s="90"/>
      <c r="G128" s="90"/>
    </row>
    <row r="129" spans="1:7" x14ac:dyDescent="0.2">
      <c r="A129" s="93"/>
      <c r="B129" s="93"/>
      <c r="C129" s="90"/>
      <c r="D129" s="90"/>
      <c r="E129" s="90"/>
      <c r="F129" s="90"/>
      <c r="G129" s="90"/>
    </row>
    <row r="130" spans="1:7" x14ac:dyDescent="0.2">
      <c r="A130" s="94" t="s">
        <v>198</v>
      </c>
      <c r="B130" s="93"/>
      <c r="C130" s="90"/>
      <c r="D130" s="90"/>
      <c r="E130" s="90"/>
      <c r="F130" s="90"/>
      <c r="G130" s="90"/>
    </row>
  </sheetData>
  <mergeCells count="5">
    <mergeCell ref="C1:D1"/>
    <mergeCell ref="A2:D2"/>
    <mergeCell ref="A3:D3"/>
    <mergeCell ref="F6:G6"/>
    <mergeCell ref="A115:D115"/>
  </mergeCells>
  <hyperlinks>
    <hyperlink ref="B120" r:id="rId1" xr:uid="{F31151AE-7C59-4FCB-92C4-68D04A201ED1}"/>
  </hyperlinks>
  <pageMargins left="0.98425196850393704" right="0.51181102362204722" top="0.74803149606299213" bottom="0.74803149606299213" header="0.31496062992125984" footer="0.31496062992125984"/>
  <pageSetup scale="73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81AD-5C04-482A-A2AE-D0FC8B1059E2}">
  <sheetPr>
    <tabColor theme="6" tint="0.59999389629810485"/>
    <pageSetUpPr fitToPage="1"/>
  </sheetPr>
  <dimension ref="A1:K137"/>
  <sheetViews>
    <sheetView tabSelected="1" topLeftCell="A108" zoomScale="90" zoomScaleNormal="90" workbookViewId="0">
      <selection activeCell="E127" sqref="E127"/>
    </sheetView>
  </sheetViews>
  <sheetFormatPr defaultRowHeight="15" x14ac:dyDescent="0.25"/>
  <cols>
    <col min="1" max="1" width="71.5703125" style="87" customWidth="1"/>
    <col min="2" max="2" width="8" style="87" customWidth="1"/>
    <col min="3" max="5" width="16.140625" style="87" customWidth="1"/>
    <col min="6" max="6" width="16.85546875" style="87" customWidth="1"/>
    <col min="7" max="7" width="3.85546875" style="87" customWidth="1"/>
    <col min="8" max="8" width="15" style="87" customWidth="1"/>
    <col min="9" max="142" width="9.140625" style="87"/>
    <col min="143" max="143" width="57.85546875" style="87" customWidth="1"/>
    <col min="144" max="144" width="10.85546875" style="87" customWidth="1"/>
    <col min="145" max="145" width="15.28515625" style="87" customWidth="1"/>
    <col min="146" max="146" width="15.42578125" style="87" customWidth="1"/>
    <col min="147" max="147" width="16" style="87" customWidth="1"/>
    <col min="148" max="148" width="21.42578125" style="87" customWidth="1"/>
    <col min="149" max="149" width="11.42578125" style="87" customWidth="1"/>
    <col min="150" max="398" width="9.140625" style="87"/>
    <col min="399" max="399" width="57.85546875" style="87" customWidth="1"/>
    <col min="400" max="400" width="10.85546875" style="87" customWidth="1"/>
    <col min="401" max="401" width="15.28515625" style="87" customWidth="1"/>
    <col min="402" max="402" width="15.42578125" style="87" customWidth="1"/>
    <col min="403" max="403" width="16" style="87" customWidth="1"/>
    <col min="404" max="404" width="21.42578125" style="87" customWidth="1"/>
    <col min="405" max="405" width="11.42578125" style="87" customWidth="1"/>
    <col min="406" max="654" width="9.140625" style="87"/>
    <col min="655" max="655" width="57.85546875" style="87" customWidth="1"/>
    <col min="656" max="656" width="10.85546875" style="87" customWidth="1"/>
    <col min="657" max="657" width="15.28515625" style="87" customWidth="1"/>
    <col min="658" max="658" width="15.42578125" style="87" customWidth="1"/>
    <col min="659" max="659" width="16" style="87" customWidth="1"/>
    <col min="660" max="660" width="21.42578125" style="87" customWidth="1"/>
    <col min="661" max="661" width="11.42578125" style="87" customWidth="1"/>
    <col min="662" max="910" width="9.140625" style="87"/>
    <col min="911" max="911" width="57.85546875" style="87" customWidth="1"/>
    <col min="912" max="912" width="10.85546875" style="87" customWidth="1"/>
    <col min="913" max="913" width="15.28515625" style="87" customWidth="1"/>
    <col min="914" max="914" width="15.42578125" style="87" customWidth="1"/>
    <col min="915" max="915" width="16" style="87" customWidth="1"/>
    <col min="916" max="916" width="21.42578125" style="87" customWidth="1"/>
    <col min="917" max="917" width="11.42578125" style="87" customWidth="1"/>
    <col min="918" max="1166" width="9.140625" style="87"/>
    <col min="1167" max="1167" width="57.85546875" style="87" customWidth="1"/>
    <col min="1168" max="1168" width="10.85546875" style="87" customWidth="1"/>
    <col min="1169" max="1169" width="15.28515625" style="87" customWidth="1"/>
    <col min="1170" max="1170" width="15.42578125" style="87" customWidth="1"/>
    <col min="1171" max="1171" width="16" style="87" customWidth="1"/>
    <col min="1172" max="1172" width="21.42578125" style="87" customWidth="1"/>
    <col min="1173" max="1173" width="11.42578125" style="87" customWidth="1"/>
    <col min="1174" max="1422" width="9.140625" style="87"/>
    <col min="1423" max="1423" width="57.85546875" style="87" customWidth="1"/>
    <col min="1424" max="1424" width="10.85546875" style="87" customWidth="1"/>
    <col min="1425" max="1425" width="15.28515625" style="87" customWidth="1"/>
    <col min="1426" max="1426" width="15.42578125" style="87" customWidth="1"/>
    <col min="1427" max="1427" width="16" style="87" customWidth="1"/>
    <col min="1428" max="1428" width="21.42578125" style="87" customWidth="1"/>
    <col min="1429" max="1429" width="11.42578125" style="87" customWidth="1"/>
    <col min="1430" max="1678" width="9.140625" style="87"/>
    <col min="1679" max="1679" width="57.85546875" style="87" customWidth="1"/>
    <col min="1680" max="1680" width="10.85546875" style="87" customWidth="1"/>
    <col min="1681" max="1681" width="15.28515625" style="87" customWidth="1"/>
    <col min="1682" max="1682" width="15.42578125" style="87" customWidth="1"/>
    <col min="1683" max="1683" width="16" style="87" customWidth="1"/>
    <col min="1684" max="1684" width="21.42578125" style="87" customWidth="1"/>
    <col min="1685" max="1685" width="11.42578125" style="87" customWidth="1"/>
    <col min="1686" max="1934" width="9.140625" style="87"/>
    <col min="1935" max="1935" width="57.85546875" style="87" customWidth="1"/>
    <col min="1936" max="1936" width="10.85546875" style="87" customWidth="1"/>
    <col min="1937" max="1937" width="15.28515625" style="87" customWidth="1"/>
    <col min="1938" max="1938" width="15.42578125" style="87" customWidth="1"/>
    <col min="1939" max="1939" width="16" style="87" customWidth="1"/>
    <col min="1940" max="1940" width="21.42578125" style="87" customWidth="1"/>
    <col min="1941" max="1941" width="11.42578125" style="87" customWidth="1"/>
    <col min="1942" max="2190" width="9.140625" style="87"/>
    <col min="2191" max="2191" width="57.85546875" style="87" customWidth="1"/>
    <col min="2192" max="2192" width="10.85546875" style="87" customWidth="1"/>
    <col min="2193" max="2193" width="15.28515625" style="87" customWidth="1"/>
    <col min="2194" max="2194" width="15.42578125" style="87" customWidth="1"/>
    <col min="2195" max="2195" width="16" style="87" customWidth="1"/>
    <col min="2196" max="2196" width="21.42578125" style="87" customWidth="1"/>
    <col min="2197" max="2197" width="11.42578125" style="87" customWidth="1"/>
    <col min="2198" max="2446" width="9.140625" style="87"/>
    <col min="2447" max="2447" width="57.85546875" style="87" customWidth="1"/>
    <col min="2448" max="2448" width="10.85546875" style="87" customWidth="1"/>
    <col min="2449" max="2449" width="15.28515625" style="87" customWidth="1"/>
    <col min="2450" max="2450" width="15.42578125" style="87" customWidth="1"/>
    <col min="2451" max="2451" width="16" style="87" customWidth="1"/>
    <col min="2452" max="2452" width="21.42578125" style="87" customWidth="1"/>
    <col min="2453" max="2453" width="11.42578125" style="87" customWidth="1"/>
    <col min="2454" max="2702" width="9.140625" style="87"/>
    <col min="2703" max="2703" width="57.85546875" style="87" customWidth="1"/>
    <col min="2704" max="2704" width="10.85546875" style="87" customWidth="1"/>
    <col min="2705" max="2705" width="15.28515625" style="87" customWidth="1"/>
    <col min="2706" max="2706" width="15.42578125" style="87" customWidth="1"/>
    <col min="2707" max="2707" width="16" style="87" customWidth="1"/>
    <col min="2708" max="2708" width="21.42578125" style="87" customWidth="1"/>
    <col min="2709" max="2709" width="11.42578125" style="87" customWidth="1"/>
    <col min="2710" max="2958" width="9.140625" style="87"/>
    <col min="2959" max="2959" width="57.85546875" style="87" customWidth="1"/>
    <col min="2960" max="2960" width="10.85546875" style="87" customWidth="1"/>
    <col min="2961" max="2961" width="15.28515625" style="87" customWidth="1"/>
    <col min="2962" max="2962" width="15.42578125" style="87" customWidth="1"/>
    <col min="2963" max="2963" width="16" style="87" customWidth="1"/>
    <col min="2964" max="2964" width="21.42578125" style="87" customWidth="1"/>
    <col min="2965" max="2965" width="11.42578125" style="87" customWidth="1"/>
    <col min="2966" max="3214" width="9.140625" style="87"/>
    <col min="3215" max="3215" width="57.85546875" style="87" customWidth="1"/>
    <col min="3216" max="3216" width="10.85546875" style="87" customWidth="1"/>
    <col min="3217" max="3217" width="15.28515625" style="87" customWidth="1"/>
    <col min="3218" max="3218" width="15.42578125" style="87" customWidth="1"/>
    <col min="3219" max="3219" width="16" style="87" customWidth="1"/>
    <col min="3220" max="3220" width="21.42578125" style="87" customWidth="1"/>
    <col min="3221" max="3221" width="11.42578125" style="87" customWidth="1"/>
    <col min="3222" max="3470" width="9.140625" style="87"/>
    <col min="3471" max="3471" width="57.85546875" style="87" customWidth="1"/>
    <col min="3472" max="3472" width="10.85546875" style="87" customWidth="1"/>
    <col min="3473" max="3473" width="15.28515625" style="87" customWidth="1"/>
    <col min="3474" max="3474" width="15.42578125" style="87" customWidth="1"/>
    <col min="3475" max="3475" width="16" style="87" customWidth="1"/>
    <col min="3476" max="3476" width="21.42578125" style="87" customWidth="1"/>
    <col min="3477" max="3477" width="11.42578125" style="87" customWidth="1"/>
    <col min="3478" max="3726" width="9.140625" style="87"/>
    <col min="3727" max="3727" width="57.85546875" style="87" customWidth="1"/>
    <col min="3728" max="3728" width="10.85546875" style="87" customWidth="1"/>
    <col min="3729" max="3729" width="15.28515625" style="87" customWidth="1"/>
    <col min="3730" max="3730" width="15.42578125" style="87" customWidth="1"/>
    <col min="3731" max="3731" width="16" style="87" customWidth="1"/>
    <col min="3732" max="3732" width="21.42578125" style="87" customWidth="1"/>
    <col min="3733" max="3733" width="11.42578125" style="87" customWidth="1"/>
    <col min="3734" max="3982" width="9.140625" style="87"/>
    <col min="3983" max="3983" width="57.85546875" style="87" customWidth="1"/>
    <col min="3984" max="3984" width="10.85546875" style="87" customWidth="1"/>
    <col min="3985" max="3985" width="15.28515625" style="87" customWidth="1"/>
    <col min="3986" max="3986" width="15.42578125" style="87" customWidth="1"/>
    <col min="3987" max="3987" width="16" style="87" customWidth="1"/>
    <col min="3988" max="3988" width="21.42578125" style="87" customWidth="1"/>
    <col min="3989" max="3989" width="11.42578125" style="87" customWidth="1"/>
    <col min="3990" max="4238" width="9.140625" style="87"/>
    <col min="4239" max="4239" width="57.85546875" style="87" customWidth="1"/>
    <col min="4240" max="4240" width="10.85546875" style="87" customWidth="1"/>
    <col min="4241" max="4241" width="15.28515625" style="87" customWidth="1"/>
    <col min="4242" max="4242" width="15.42578125" style="87" customWidth="1"/>
    <col min="4243" max="4243" width="16" style="87" customWidth="1"/>
    <col min="4244" max="4244" width="21.42578125" style="87" customWidth="1"/>
    <col min="4245" max="4245" width="11.42578125" style="87" customWidth="1"/>
    <col min="4246" max="4494" width="9.140625" style="87"/>
    <col min="4495" max="4495" width="57.85546875" style="87" customWidth="1"/>
    <col min="4496" max="4496" width="10.85546875" style="87" customWidth="1"/>
    <col min="4497" max="4497" width="15.28515625" style="87" customWidth="1"/>
    <col min="4498" max="4498" width="15.42578125" style="87" customWidth="1"/>
    <col min="4499" max="4499" width="16" style="87" customWidth="1"/>
    <col min="4500" max="4500" width="21.42578125" style="87" customWidth="1"/>
    <col min="4501" max="4501" width="11.42578125" style="87" customWidth="1"/>
    <col min="4502" max="4750" width="9.140625" style="87"/>
    <col min="4751" max="4751" width="57.85546875" style="87" customWidth="1"/>
    <col min="4752" max="4752" width="10.85546875" style="87" customWidth="1"/>
    <col min="4753" max="4753" width="15.28515625" style="87" customWidth="1"/>
    <col min="4754" max="4754" width="15.42578125" style="87" customWidth="1"/>
    <col min="4755" max="4755" width="16" style="87" customWidth="1"/>
    <col min="4756" max="4756" width="21.42578125" style="87" customWidth="1"/>
    <col min="4757" max="4757" width="11.42578125" style="87" customWidth="1"/>
    <col min="4758" max="5006" width="9.140625" style="87"/>
    <col min="5007" max="5007" width="57.85546875" style="87" customWidth="1"/>
    <col min="5008" max="5008" width="10.85546875" style="87" customWidth="1"/>
    <col min="5009" max="5009" width="15.28515625" style="87" customWidth="1"/>
    <col min="5010" max="5010" width="15.42578125" style="87" customWidth="1"/>
    <col min="5011" max="5011" width="16" style="87" customWidth="1"/>
    <col min="5012" max="5012" width="21.42578125" style="87" customWidth="1"/>
    <col min="5013" max="5013" width="11.42578125" style="87" customWidth="1"/>
    <col min="5014" max="5262" width="9.140625" style="87"/>
    <col min="5263" max="5263" width="57.85546875" style="87" customWidth="1"/>
    <col min="5264" max="5264" width="10.85546875" style="87" customWidth="1"/>
    <col min="5265" max="5265" width="15.28515625" style="87" customWidth="1"/>
    <col min="5266" max="5266" width="15.42578125" style="87" customWidth="1"/>
    <col min="5267" max="5267" width="16" style="87" customWidth="1"/>
    <col min="5268" max="5268" width="21.42578125" style="87" customWidth="1"/>
    <col min="5269" max="5269" width="11.42578125" style="87" customWidth="1"/>
    <col min="5270" max="5518" width="9.140625" style="87"/>
    <col min="5519" max="5519" width="57.85546875" style="87" customWidth="1"/>
    <col min="5520" max="5520" width="10.85546875" style="87" customWidth="1"/>
    <col min="5521" max="5521" width="15.28515625" style="87" customWidth="1"/>
    <col min="5522" max="5522" width="15.42578125" style="87" customWidth="1"/>
    <col min="5523" max="5523" width="16" style="87" customWidth="1"/>
    <col min="5524" max="5524" width="21.42578125" style="87" customWidth="1"/>
    <col min="5525" max="5525" width="11.42578125" style="87" customWidth="1"/>
    <col min="5526" max="5774" width="9.140625" style="87"/>
    <col min="5775" max="5775" width="57.85546875" style="87" customWidth="1"/>
    <col min="5776" max="5776" width="10.85546875" style="87" customWidth="1"/>
    <col min="5777" max="5777" width="15.28515625" style="87" customWidth="1"/>
    <col min="5778" max="5778" width="15.42578125" style="87" customWidth="1"/>
    <col min="5779" max="5779" width="16" style="87" customWidth="1"/>
    <col min="5780" max="5780" width="21.42578125" style="87" customWidth="1"/>
    <col min="5781" max="5781" width="11.42578125" style="87" customWidth="1"/>
    <col min="5782" max="6030" width="9.140625" style="87"/>
    <col min="6031" max="6031" width="57.85546875" style="87" customWidth="1"/>
    <col min="6032" max="6032" width="10.85546875" style="87" customWidth="1"/>
    <col min="6033" max="6033" width="15.28515625" style="87" customWidth="1"/>
    <col min="6034" max="6034" width="15.42578125" style="87" customWidth="1"/>
    <col min="6035" max="6035" width="16" style="87" customWidth="1"/>
    <col min="6036" max="6036" width="21.42578125" style="87" customWidth="1"/>
    <col min="6037" max="6037" width="11.42578125" style="87" customWidth="1"/>
    <col min="6038" max="6286" width="9.140625" style="87"/>
    <col min="6287" max="6287" width="57.85546875" style="87" customWidth="1"/>
    <col min="6288" max="6288" width="10.85546875" style="87" customWidth="1"/>
    <col min="6289" max="6289" width="15.28515625" style="87" customWidth="1"/>
    <col min="6290" max="6290" width="15.42578125" style="87" customWidth="1"/>
    <col min="6291" max="6291" width="16" style="87" customWidth="1"/>
    <col min="6292" max="6292" width="21.42578125" style="87" customWidth="1"/>
    <col min="6293" max="6293" width="11.42578125" style="87" customWidth="1"/>
    <col min="6294" max="6542" width="9.140625" style="87"/>
    <col min="6543" max="6543" width="57.85546875" style="87" customWidth="1"/>
    <col min="6544" max="6544" width="10.85546875" style="87" customWidth="1"/>
    <col min="6545" max="6545" width="15.28515625" style="87" customWidth="1"/>
    <col min="6546" max="6546" width="15.42578125" style="87" customWidth="1"/>
    <col min="6547" max="6547" width="16" style="87" customWidth="1"/>
    <col min="6548" max="6548" width="21.42578125" style="87" customWidth="1"/>
    <col min="6549" max="6549" width="11.42578125" style="87" customWidth="1"/>
    <col min="6550" max="6798" width="9.140625" style="87"/>
    <col min="6799" max="6799" width="57.85546875" style="87" customWidth="1"/>
    <col min="6800" max="6800" width="10.85546875" style="87" customWidth="1"/>
    <col min="6801" max="6801" width="15.28515625" style="87" customWidth="1"/>
    <col min="6802" max="6802" width="15.42578125" style="87" customWidth="1"/>
    <col min="6803" max="6803" width="16" style="87" customWidth="1"/>
    <col min="6804" max="6804" width="21.42578125" style="87" customWidth="1"/>
    <col min="6805" max="6805" width="11.42578125" style="87" customWidth="1"/>
    <col min="6806" max="7054" width="9.140625" style="87"/>
    <col min="7055" max="7055" width="57.85546875" style="87" customWidth="1"/>
    <col min="7056" max="7056" width="10.85546875" style="87" customWidth="1"/>
    <col min="7057" max="7057" width="15.28515625" style="87" customWidth="1"/>
    <col min="7058" max="7058" width="15.42578125" style="87" customWidth="1"/>
    <col min="7059" max="7059" width="16" style="87" customWidth="1"/>
    <col min="7060" max="7060" width="21.42578125" style="87" customWidth="1"/>
    <col min="7061" max="7061" width="11.42578125" style="87" customWidth="1"/>
    <col min="7062" max="7310" width="9.140625" style="87"/>
    <col min="7311" max="7311" width="57.85546875" style="87" customWidth="1"/>
    <col min="7312" max="7312" width="10.85546875" style="87" customWidth="1"/>
    <col min="7313" max="7313" width="15.28515625" style="87" customWidth="1"/>
    <col min="7314" max="7314" width="15.42578125" style="87" customWidth="1"/>
    <col min="7315" max="7315" width="16" style="87" customWidth="1"/>
    <col min="7316" max="7316" width="21.42578125" style="87" customWidth="1"/>
    <col min="7317" max="7317" width="11.42578125" style="87" customWidth="1"/>
    <col min="7318" max="7566" width="9.140625" style="87"/>
    <col min="7567" max="7567" width="57.85546875" style="87" customWidth="1"/>
    <col min="7568" max="7568" width="10.85546875" style="87" customWidth="1"/>
    <col min="7569" max="7569" width="15.28515625" style="87" customWidth="1"/>
    <col min="7570" max="7570" width="15.42578125" style="87" customWidth="1"/>
    <col min="7571" max="7571" width="16" style="87" customWidth="1"/>
    <col min="7572" max="7572" width="21.42578125" style="87" customWidth="1"/>
    <col min="7573" max="7573" width="11.42578125" style="87" customWidth="1"/>
    <col min="7574" max="7822" width="9.140625" style="87"/>
    <col min="7823" max="7823" width="57.85546875" style="87" customWidth="1"/>
    <col min="7824" max="7824" width="10.85546875" style="87" customWidth="1"/>
    <col min="7825" max="7825" width="15.28515625" style="87" customWidth="1"/>
    <col min="7826" max="7826" width="15.42578125" style="87" customWidth="1"/>
    <col min="7827" max="7827" width="16" style="87" customWidth="1"/>
    <col min="7828" max="7828" width="21.42578125" style="87" customWidth="1"/>
    <col min="7829" max="7829" width="11.42578125" style="87" customWidth="1"/>
    <col min="7830" max="8078" width="9.140625" style="87"/>
    <col min="8079" max="8079" width="57.85546875" style="87" customWidth="1"/>
    <col min="8080" max="8080" width="10.85546875" style="87" customWidth="1"/>
    <col min="8081" max="8081" width="15.28515625" style="87" customWidth="1"/>
    <col min="8082" max="8082" width="15.42578125" style="87" customWidth="1"/>
    <col min="8083" max="8083" width="16" style="87" customWidth="1"/>
    <col min="8084" max="8084" width="21.42578125" style="87" customWidth="1"/>
    <col min="8085" max="8085" width="11.42578125" style="87" customWidth="1"/>
    <col min="8086" max="8334" width="9.140625" style="87"/>
    <col min="8335" max="8335" width="57.85546875" style="87" customWidth="1"/>
    <col min="8336" max="8336" width="10.85546875" style="87" customWidth="1"/>
    <col min="8337" max="8337" width="15.28515625" style="87" customWidth="1"/>
    <col min="8338" max="8338" width="15.42578125" style="87" customWidth="1"/>
    <col min="8339" max="8339" width="16" style="87" customWidth="1"/>
    <col min="8340" max="8340" width="21.42578125" style="87" customWidth="1"/>
    <col min="8341" max="8341" width="11.42578125" style="87" customWidth="1"/>
    <col min="8342" max="8590" width="9.140625" style="87"/>
    <col min="8591" max="8591" width="57.85546875" style="87" customWidth="1"/>
    <col min="8592" max="8592" width="10.85546875" style="87" customWidth="1"/>
    <col min="8593" max="8593" width="15.28515625" style="87" customWidth="1"/>
    <col min="8594" max="8594" width="15.42578125" style="87" customWidth="1"/>
    <col min="8595" max="8595" width="16" style="87" customWidth="1"/>
    <col min="8596" max="8596" width="21.42578125" style="87" customWidth="1"/>
    <col min="8597" max="8597" width="11.42578125" style="87" customWidth="1"/>
    <col min="8598" max="8846" width="9.140625" style="87"/>
    <col min="8847" max="8847" width="57.85546875" style="87" customWidth="1"/>
    <col min="8848" max="8848" width="10.85546875" style="87" customWidth="1"/>
    <col min="8849" max="8849" width="15.28515625" style="87" customWidth="1"/>
    <col min="8850" max="8850" width="15.42578125" style="87" customWidth="1"/>
    <col min="8851" max="8851" width="16" style="87" customWidth="1"/>
    <col min="8852" max="8852" width="21.42578125" style="87" customWidth="1"/>
    <col min="8853" max="8853" width="11.42578125" style="87" customWidth="1"/>
    <col min="8854" max="9102" width="9.140625" style="87"/>
    <col min="9103" max="9103" width="57.85546875" style="87" customWidth="1"/>
    <col min="9104" max="9104" width="10.85546875" style="87" customWidth="1"/>
    <col min="9105" max="9105" width="15.28515625" style="87" customWidth="1"/>
    <col min="9106" max="9106" width="15.42578125" style="87" customWidth="1"/>
    <col min="9107" max="9107" width="16" style="87" customWidth="1"/>
    <col min="9108" max="9108" width="21.42578125" style="87" customWidth="1"/>
    <col min="9109" max="9109" width="11.42578125" style="87" customWidth="1"/>
    <col min="9110" max="9358" width="9.140625" style="87"/>
    <col min="9359" max="9359" width="57.85546875" style="87" customWidth="1"/>
    <col min="9360" max="9360" width="10.85546875" style="87" customWidth="1"/>
    <col min="9361" max="9361" width="15.28515625" style="87" customWidth="1"/>
    <col min="9362" max="9362" width="15.42578125" style="87" customWidth="1"/>
    <col min="9363" max="9363" width="16" style="87" customWidth="1"/>
    <col min="9364" max="9364" width="21.42578125" style="87" customWidth="1"/>
    <col min="9365" max="9365" width="11.42578125" style="87" customWidth="1"/>
    <col min="9366" max="9614" width="9.140625" style="87"/>
    <col min="9615" max="9615" width="57.85546875" style="87" customWidth="1"/>
    <col min="9616" max="9616" width="10.85546875" style="87" customWidth="1"/>
    <col min="9617" max="9617" width="15.28515625" style="87" customWidth="1"/>
    <col min="9618" max="9618" width="15.42578125" style="87" customWidth="1"/>
    <col min="9619" max="9619" width="16" style="87" customWidth="1"/>
    <col min="9620" max="9620" width="21.42578125" style="87" customWidth="1"/>
    <col min="9621" max="9621" width="11.42578125" style="87" customWidth="1"/>
    <col min="9622" max="9870" width="9.140625" style="87"/>
    <col min="9871" max="9871" width="57.85546875" style="87" customWidth="1"/>
    <col min="9872" max="9872" width="10.85546875" style="87" customWidth="1"/>
    <col min="9873" max="9873" width="15.28515625" style="87" customWidth="1"/>
    <col min="9874" max="9874" width="15.42578125" style="87" customWidth="1"/>
    <col min="9875" max="9875" width="16" style="87" customWidth="1"/>
    <col min="9876" max="9876" width="21.42578125" style="87" customWidth="1"/>
    <col min="9877" max="9877" width="11.42578125" style="87" customWidth="1"/>
    <col min="9878" max="10126" width="9.140625" style="87"/>
    <col min="10127" max="10127" width="57.85546875" style="87" customWidth="1"/>
    <col min="10128" max="10128" width="10.85546875" style="87" customWidth="1"/>
    <col min="10129" max="10129" width="15.28515625" style="87" customWidth="1"/>
    <col min="10130" max="10130" width="15.42578125" style="87" customWidth="1"/>
    <col min="10131" max="10131" width="16" style="87" customWidth="1"/>
    <col min="10132" max="10132" width="21.42578125" style="87" customWidth="1"/>
    <col min="10133" max="10133" width="11.42578125" style="87" customWidth="1"/>
    <col min="10134" max="10382" width="9.140625" style="87"/>
    <col min="10383" max="10383" width="57.85546875" style="87" customWidth="1"/>
    <col min="10384" max="10384" width="10.85546875" style="87" customWidth="1"/>
    <col min="10385" max="10385" width="15.28515625" style="87" customWidth="1"/>
    <col min="10386" max="10386" width="15.42578125" style="87" customWidth="1"/>
    <col min="10387" max="10387" width="16" style="87" customWidth="1"/>
    <col min="10388" max="10388" width="21.42578125" style="87" customWidth="1"/>
    <col min="10389" max="10389" width="11.42578125" style="87" customWidth="1"/>
    <col min="10390" max="10638" width="9.140625" style="87"/>
    <col min="10639" max="10639" width="57.85546875" style="87" customWidth="1"/>
    <col min="10640" max="10640" width="10.85546875" style="87" customWidth="1"/>
    <col min="10641" max="10641" width="15.28515625" style="87" customWidth="1"/>
    <col min="10642" max="10642" width="15.42578125" style="87" customWidth="1"/>
    <col min="10643" max="10643" width="16" style="87" customWidth="1"/>
    <col min="10644" max="10644" width="21.42578125" style="87" customWidth="1"/>
    <col min="10645" max="10645" width="11.42578125" style="87" customWidth="1"/>
    <col min="10646" max="10894" width="9.140625" style="87"/>
    <col min="10895" max="10895" width="57.85546875" style="87" customWidth="1"/>
    <col min="10896" max="10896" width="10.85546875" style="87" customWidth="1"/>
    <col min="10897" max="10897" width="15.28515625" style="87" customWidth="1"/>
    <col min="10898" max="10898" width="15.42578125" style="87" customWidth="1"/>
    <col min="10899" max="10899" width="16" style="87" customWidth="1"/>
    <col min="10900" max="10900" width="21.42578125" style="87" customWidth="1"/>
    <col min="10901" max="10901" width="11.42578125" style="87" customWidth="1"/>
    <col min="10902" max="11150" width="9.140625" style="87"/>
    <col min="11151" max="11151" width="57.85546875" style="87" customWidth="1"/>
    <col min="11152" max="11152" width="10.85546875" style="87" customWidth="1"/>
    <col min="11153" max="11153" width="15.28515625" style="87" customWidth="1"/>
    <col min="11154" max="11154" width="15.42578125" style="87" customWidth="1"/>
    <col min="11155" max="11155" width="16" style="87" customWidth="1"/>
    <col min="11156" max="11156" width="21.42578125" style="87" customWidth="1"/>
    <col min="11157" max="11157" width="11.42578125" style="87" customWidth="1"/>
    <col min="11158" max="11406" width="9.140625" style="87"/>
    <col min="11407" max="11407" width="57.85546875" style="87" customWidth="1"/>
    <col min="11408" max="11408" width="10.85546875" style="87" customWidth="1"/>
    <col min="11409" max="11409" width="15.28515625" style="87" customWidth="1"/>
    <col min="11410" max="11410" width="15.42578125" style="87" customWidth="1"/>
    <col min="11411" max="11411" width="16" style="87" customWidth="1"/>
    <col min="11412" max="11412" width="21.42578125" style="87" customWidth="1"/>
    <col min="11413" max="11413" width="11.42578125" style="87" customWidth="1"/>
    <col min="11414" max="11662" width="9.140625" style="87"/>
    <col min="11663" max="11663" width="57.85546875" style="87" customWidth="1"/>
    <col min="11664" max="11664" width="10.85546875" style="87" customWidth="1"/>
    <col min="11665" max="11665" width="15.28515625" style="87" customWidth="1"/>
    <col min="11666" max="11666" width="15.42578125" style="87" customWidth="1"/>
    <col min="11667" max="11667" width="16" style="87" customWidth="1"/>
    <col min="11668" max="11668" width="21.42578125" style="87" customWidth="1"/>
    <col min="11669" max="11669" width="11.42578125" style="87" customWidth="1"/>
    <col min="11670" max="11918" width="9.140625" style="87"/>
    <col min="11919" max="11919" width="57.85546875" style="87" customWidth="1"/>
    <col min="11920" max="11920" width="10.85546875" style="87" customWidth="1"/>
    <col min="11921" max="11921" width="15.28515625" style="87" customWidth="1"/>
    <col min="11922" max="11922" width="15.42578125" style="87" customWidth="1"/>
    <col min="11923" max="11923" width="16" style="87" customWidth="1"/>
    <col min="11924" max="11924" width="21.42578125" style="87" customWidth="1"/>
    <col min="11925" max="11925" width="11.42578125" style="87" customWidth="1"/>
    <col min="11926" max="12174" width="9.140625" style="87"/>
    <col min="12175" max="12175" width="57.85546875" style="87" customWidth="1"/>
    <col min="12176" max="12176" width="10.85546875" style="87" customWidth="1"/>
    <col min="12177" max="12177" width="15.28515625" style="87" customWidth="1"/>
    <col min="12178" max="12178" width="15.42578125" style="87" customWidth="1"/>
    <col min="12179" max="12179" width="16" style="87" customWidth="1"/>
    <col min="12180" max="12180" width="21.42578125" style="87" customWidth="1"/>
    <col min="12181" max="12181" width="11.42578125" style="87" customWidth="1"/>
    <col min="12182" max="12430" width="9.140625" style="87"/>
    <col min="12431" max="12431" width="57.85546875" style="87" customWidth="1"/>
    <col min="12432" max="12432" width="10.85546875" style="87" customWidth="1"/>
    <col min="12433" max="12433" width="15.28515625" style="87" customWidth="1"/>
    <col min="12434" max="12434" width="15.42578125" style="87" customWidth="1"/>
    <col min="12435" max="12435" width="16" style="87" customWidth="1"/>
    <col min="12436" max="12436" width="21.42578125" style="87" customWidth="1"/>
    <col min="12437" max="12437" width="11.42578125" style="87" customWidth="1"/>
    <col min="12438" max="12686" width="9.140625" style="87"/>
    <col min="12687" max="12687" width="57.85546875" style="87" customWidth="1"/>
    <col min="12688" max="12688" width="10.85546875" style="87" customWidth="1"/>
    <col min="12689" max="12689" width="15.28515625" style="87" customWidth="1"/>
    <col min="12690" max="12690" width="15.42578125" style="87" customWidth="1"/>
    <col min="12691" max="12691" width="16" style="87" customWidth="1"/>
    <col min="12692" max="12692" width="21.42578125" style="87" customWidth="1"/>
    <col min="12693" max="12693" width="11.42578125" style="87" customWidth="1"/>
    <col min="12694" max="12942" width="9.140625" style="87"/>
    <col min="12943" max="12943" width="57.85546875" style="87" customWidth="1"/>
    <col min="12944" max="12944" width="10.85546875" style="87" customWidth="1"/>
    <col min="12945" max="12945" width="15.28515625" style="87" customWidth="1"/>
    <col min="12946" max="12946" width="15.42578125" style="87" customWidth="1"/>
    <col min="12947" max="12947" width="16" style="87" customWidth="1"/>
    <col min="12948" max="12948" width="21.42578125" style="87" customWidth="1"/>
    <col min="12949" max="12949" width="11.42578125" style="87" customWidth="1"/>
    <col min="12950" max="13198" width="9.140625" style="87"/>
    <col min="13199" max="13199" width="57.85546875" style="87" customWidth="1"/>
    <col min="13200" max="13200" width="10.85546875" style="87" customWidth="1"/>
    <col min="13201" max="13201" width="15.28515625" style="87" customWidth="1"/>
    <col min="13202" max="13202" width="15.42578125" style="87" customWidth="1"/>
    <col min="13203" max="13203" width="16" style="87" customWidth="1"/>
    <col min="13204" max="13204" width="21.42578125" style="87" customWidth="1"/>
    <col min="13205" max="13205" width="11.42578125" style="87" customWidth="1"/>
    <col min="13206" max="13454" width="9.140625" style="87"/>
    <col min="13455" max="13455" width="57.85546875" style="87" customWidth="1"/>
    <col min="13456" max="13456" width="10.85546875" style="87" customWidth="1"/>
    <col min="13457" max="13457" width="15.28515625" style="87" customWidth="1"/>
    <col min="13458" max="13458" width="15.42578125" style="87" customWidth="1"/>
    <col min="13459" max="13459" width="16" style="87" customWidth="1"/>
    <col min="13460" max="13460" width="21.42578125" style="87" customWidth="1"/>
    <col min="13461" max="13461" width="11.42578125" style="87" customWidth="1"/>
    <col min="13462" max="13710" width="9.140625" style="87"/>
    <col min="13711" max="13711" width="57.85546875" style="87" customWidth="1"/>
    <col min="13712" max="13712" width="10.85546875" style="87" customWidth="1"/>
    <col min="13713" max="13713" width="15.28515625" style="87" customWidth="1"/>
    <col min="13714" max="13714" width="15.42578125" style="87" customWidth="1"/>
    <col min="13715" max="13715" width="16" style="87" customWidth="1"/>
    <col min="13716" max="13716" width="21.42578125" style="87" customWidth="1"/>
    <col min="13717" max="13717" width="11.42578125" style="87" customWidth="1"/>
    <col min="13718" max="13966" width="9.140625" style="87"/>
    <col min="13967" max="13967" width="57.85546875" style="87" customWidth="1"/>
    <col min="13968" max="13968" width="10.85546875" style="87" customWidth="1"/>
    <col min="13969" max="13969" width="15.28515625" style="87" customWidth="1"/>
    <col min="13970" max="13970" width="15.42578125" style="87" customWidth="1"/>
    <col min="13971" max="13971" width="16" style="87" customWidth="1"/>
    <col min="13972" max="13972" width="21.42578125" style="87" customWidth="1"/>
    <col min="13973" max="13973" width="11.42578125" style="87" customWidth="1"/>
    <col min="13974" max="14222" width="9.140625" style="87"/>
    <col min="14223" max="14223" width="57.85546875" style="87" customWidth="1"/>
    <col min="14224" max="14224" width="10.85546875" style="87" customWidth="1"/>
    <col min="14225" max="14225" width="15.28515625" style="87" customWidth="1"/>
    <col min="14226" max="14226" width="15.42578125" style="87" customWidth="1"/>
    <col min="14227" max="14227" width="16" style="87" customWidth="1"/>
    <col min="14228" max="14228" width="21.42578125" style="87" customWidth="1"/>
    <col min="14229" max="14229" width="11.42578125" style="87" customWidth="1"/>
    <col min="14230" max="14478" width="9.140625" style="87"/>
    <col min="14479" max="14479" width="57.85546875" style="87" customWidth="1"/>
    <col min="14480" max="14480" width="10.85546875" style="87" customWidth="1"/>
    <col min="14481" max="14481" width="15.28515625" style="87" customWidth="1"/>
    <col min="14482" max="14482" width="15.42578125" style="87" customWidth="1"/>
    <col min="14483" max="14483" width="16" style="87" customWidth="1"/>
    <col min="14484" max="14484" width="21.42578125" style="87" customWidth="1"/>
    <col min="14485" max="14485" width="11.42578125" style="87" customWidth="1"/>
    <col min="14486" max="14734" width="9.140625" style="87"/>
    <col min="14735" max="14735" width="57.85546875" style="87" customWidth="1"/>
    <col min="14736" max="14736" width="10.85546875" style="87" customWidth="1"/>
    <col min="14737" max="14737" width="15.28515625" style="87" customWidth="1"/>
    <col min="14738" max="14738" width="15.42578125" style="87" customWidth="1"/>
    <col min="14739" max="14739" width="16" style="87" customWidth="1"/>
    <col min="14740" max="14740" width="21.42578125" style="87" customWidth="1"/>
    <col min="14741" max="14741" width="11.42578125" style="87" customWidth="1"/>
    <col min="14742" max="14990" width="9.140625" style="87"/>
    <col min="14991" max="14991" width="57.85546875" style="87" customWidth="1"/>
    <col min="14992" max="14992" width="10.85546875" style="87" customWidth="1"/>
    <col min="14993" max="14993" width="15.28515625" style="87" customWidth="1"/>
    <col min="14994" max="14994" width="15.42578125" style="87" customWidth="1"/>
    <col min="14995" max="14995" width="16" style="87" customWidth="1"/>
    <col min="14996" max="14996" width="21.42578125" style="87" customWidth="1"/>
    <col min="14997" max="14997" width="11.42578125" style="87" customWidth="1"/>
    <col min="14998" max="15246" width="9.140625" style="87"/>
    <col min="15247" max="15247" width="57.85546875" style="87" customWidth="1"/>
    <col min="15248" max="15248" width="10.85546875" style="87" customWidth="1"/>
    <col min="15249" max="15249" width="15.28515625" style="87" customWidth="1"/>
    <col min="15250" max="15250" width="15.42578125" style="87" customWidth="1"/>
    <col min="15251" max="15251" width="16" style="87" customWidth="1"/>
    <col min="15252" max="15252" width="21.42578125" style="87" customWidth="1"/>
    <col min="15253" max="15253" width="11.42578125" style="87" customWidth="1"/>
    <col min="15254" max="15502" width="9.140625" style="87"/>
    <col min="15503" max="15503" width="57.85546875" style="87" customWidth="1"/>
    <col min="15504" max="15504" width="10.85546875" style="87" customWidth="1"/>
    <col min="15505" max="15505" width="15.28515625" style="87" customWidth="1"/>
    <col min="15506" max="15506" width="15.42578125" style="87" customWidth="1"/>
    <col min="15507" max="15507" width="16" style="87" customWidth="1"/>
    <col min="15508" max="15508" width="21.42578125" style="87" customWidth="1"/>
    <col min="15509" max="15509" width="11.42578125" style="87" customWidth="1"/>
    <col min="15510" max="15758" width="9.140625" style="87"/>
    <col min="15759" max="15759" width="57.85546875" style="87" customWidth="1"/>
    <col min="15760" max="15760" width="10.85546875" style="87" customWidth="1"/>
    <col min="15761" max="15761" width="15.28515625" style="87" customWidth="1"/>
    <col min="15762" max="15762" width="15.42578125" style="87" customWidth="1"/>
    <col min="15763" max="15763" width="16" style="87" customWidth="1"/>
    <col min="15764" max="15764" width="21.42578125" style="87" customWidth="1"/>
    <col min="15765" max="15765" width="11.42578125" style="87" customWidth="1"/>
    <col min="15766" max="16014" width="9.140625" style="87"/>
    <col min="16015" max="16015" width="57.85546875" style="87" customWidth="1"/>
    <col min="16016" max="16016" width="10.85546875" style="87" customWidth="1"/>
    <col min="16017" max="16017" width="15.28515625" style="87" customWidth="1"/>
    <col min="16018" max="16018" width="15.42578125" style="87" customWidth="1"/>
    <col min="16019" max="16019" width="16" style="87" customWidth="1"/>
    <col min="16020" max="16020" width="21.42578125" style="87" customWidth="1"/>
    <col min="16021" max="16021" width="11.42578125" style="87" customWidth="1"/>
    <col min="16022" max="16384" width="9.140625" style="87"/>
  </cols>
  <sheetData>
    <row r="1" spans="1:11" x14ac:dyDescent="0.25">
      <c r="D1" s="95" t="s">
        <v>199</v>
      </c>
      <c r="E1" s="96"/>
      <c r="F1" s="96"/>
    </row>
    <row r="2" spans="1:11" x14ac:dyDescent="0.25">
      <c r="A2" s="7" t="s">
        <v>200</v>
      </c>
      <c r="B2" s="7"/>
      <c r="C2" s="7"/>
      <c r="D2" s="7"/>
      <c r="E2" s="7"/>
      <c r="F2" s="7"/>
    </row>
    <row r="3" spans="1:11" x14ac:dyDescent="0.25">
      <c r="A3" s="98" t="s">
        <v>2</v>
      </c>
      <c r="B3" s="98"/>
      <c r="C3" s="98"/>
      <c r="D3" s="98"/>
      <c r="E3" s="98"/>
      <c r="F3" s="98"/>
    </row>
    <row r="4" spans="1:11" x14ac:dyDescent="0.25">
      <c r="A4" s="99" t="s">
        <v>3</v>
      </c>
      <c r="B4" s="87" t="s">
        <v>4</v>
      </c>
    </row>
    <row r="5" spans="1:11" s="100" customFormat="1" x14ac:dyDescent="0.25">
      <c r="F5" s="101" t="s">
        <v>201</v>
      </c>
    </row>
    <row r="6" spans="1:11" ht="114" x14ac:dyDescent="0.25">
      <c r="A6" s="102" t="s">
        <v>6</v>
      </c>
      <c r="B6" s="102" t="s">
        <v>7</v>
      </c>
      <c r="C6" s="102" t="s">
        <v>345</v>
      </c>
      <c r="D6" s="102" t="s">
        <v>202</v>
      </c>
      <c r="E6" s="103" t="s">
        <v>203</v>
      </c>
      <c r="F6" s="102" t="s">
        <v>204</v>
      </c>
    </row>
    <row r="7" spans="1:11" x14ac:dyDescent="0.25">
      <c r="A7" s="104">
        <v>1</v>
      </c>
      <c r="B7" s="104">
        <v>2</v>
      </c>
      <c r="C7" s="104">
        <v>3</v>
      </c>
      <c r="D7" s="104">
        <v>4</v>
      </c>
      <c r="E7" s="105">
        <v>5</v>
      </c>
      <c r="F7" s="104">
        <v>6</v>
      </c>
    </row>
    <row r="8" spans="1:11" x14ac:dyDescent="0.25">
      <c r="A8" s="106" t="s">
        <v>205</v>
      </c>
      <c r="B8" s="107" t="s">
        <v>15</v>
      </c>
      <c r="C8" s="108">
        <v>43260</v>
      </c>
      <c r="D8" s="108">
        <v>68714</v>
      </c>
      <c r="E8" s="108"/>
      <c r="F8" s="108"/>
      <c r="H8" s="180"/>
      <c r="K8" s="180"/>
    </row>
    <row r="9" spans="1:11" x14ac:dyDescent="0.25">
      <c r="A9" s="109" t="s">
        <v>206</v>
      </c>
      <c r="B9" s="107" t="s">
        <v>13</v>
      </c>
      <c r="C9" s="110" t="s">
        <v>13</v>
      </c>
      <c r="D9" s="111" t="s">
        <v>13</v>
      </c>
      <c r="E9" s="112"/>
      <c r="F9" s="113"/>
      <c r="H9" s="180"/>
      <c r="K9" s="180"/>
    </row>
    <row r="10" spans="1:11" x14ac:dyDescent="0.25">
      <c r="A10" s="114" t="s">
        <v>207</v>
      </c>
      <c r="B10" s="107" t="s">
        <v>18</v>
      </c>
      <c r="C10" s="115">
        <v>0</v>
      </c>
      <c r="D10" s="116">
        <v>0</v>
      </c>
      <c r="E10" s="117"/>
      <c r="F10" s="118"/>
      <c r="H10" s="180"/>
      <c r="K10" s="180"/>
    </row>
    <row r="11" spans="1:11" x14ac:dyDescent="0.25">
      <c r="A11" s="114" t="s">
        <v>208</v>
      </c>
      <c r="B11" s="107" t="s">
        <v>20</v>
      </c>
      <c r="C11" s="115">
        <v>0</v>
      </c>
      <c r="D11" s="119">
        <v>0</v>
      </c>
      <c r="E11" s="120"/>
      <c r="F11" s="121"/>
      <c r="H11" s="180"/>
      <c r="K11" s="180"/>
    </row>
    <row r="12" spans="1:11" x14ac:dyDescent="0.25">
      <c r="A12" s="122" t="s">
        <v>206</v>
      </c>
      <c r="B12" s="107" t="s">
        <v>13</v>
      </c>
      <c r="C12" s="110" t="s">
        <v>13</v>
      </c>
      <c r="D12" s="123" t="s">
        <v>13</v>
      </c>
      <c r="E12" s="124"/>
      <c r="F12" s="125"/>
      <c r="H12" s="180"/>
      <c r="K12" s="180"/>
    </row>
    <row r="13" spans="1:11" ht="30" x14ac:dyDescent="0.25">
      <c r="A13" s="126" t="s">
        <v>209</v>
      </c>
      <c r="B13" s="127" t="s">
        <v>210</v>
      </c>
      <c r="C13" s="128">
        <v>0</v>
      </c>
      <c r="D13" s="128">
        <v>0</v>
      </c>
      <c r="E13" s="128"/>
      <c r="F13" s="128"/>
      <c r="H13" s="180"/>
      <c r="K13" s="180"/>
    </row>
    <row r="14" spans="1:11" x14ac:dyDescent="0.25">
      <c r="A14" s="122" t="s">
        <v>206</v>
      </c>
      <c r="B14" s="107"/>
      <c r="C14" s="119"/>
      <c r="D14" s="129"/>
      <c r="E14" s="120"/>
      <c r="F14" s="121"/>
      <c r="H14" s="180"/>
      <c r="K14" s="180"/>
    </row>
    <row r="15" spans="1:11" ht="45" x14ac:dyDescent="0.25">
      <c r="A15" s="130" t="s">
        <v>211</v>
      </c>
      <c r="B15" s="107" t="s">
        <v>212</v>
      </c>
      <c r="C15" s="119">
        <v>0</v>
      </c>
      <c r="D15" s="129">
        <v>0</v>
      </c>
      <c r="E15" s="120"/>
      <c r="F15" s="121"/>
      <c r="H15" s="180"/>
      <c r="K15" s="180"/>
    </row>
    <row r="16" spans="1:11" ht="45" x14ac:dyDescent="0.25">
      <c r="A16" s="130" t="s">
        <v>213</v>
      </c>
      <c r="B16" s="107" t="s">
        <v>214</v>
      </c>
      <c r="C16" s="115">
        <v>0</v>
      </c>
      <c r="D16" s="129">
        <v>0</v>
      </c>
      <c r="E16" s="120"/>
      <c r="F16" s="121"/>
      <c r="H16" s="180"/>
      <c r="K16" s="180"/>
    </row>
    <row r="17" spans="1:11" ht="30" x14ac:dyDescent="0.25">
      <c r="A17" s="126" t="s">
        <v>215</v>
      </c>
      <c r="B17" s="127" t="s">
        <v>216</v>
      </c>
      <c r="C17" s="128">
        <v>0</v>
      </c>
      <c r="D17" s="128">
        <v>0</v>
      </c>
      <c r="E17" s="128"/>
      <c r="F17" s="128"/>
      <c r="H17" s="180"/>
      <c r="K17" s="180"/>
    </row>
    <row r="18" spans="1:11" x14ac:dyDescent="0.25">
      <c r="A18" s="122" t="s">
        <v>206</v>
      </c>
      <c r="B18" s="107"/>
      <c r="C18" s="119"/>
      <c r="D18" s="129"/>
      <c r="E18" s="120"/>
      <c r="F18" s="121"/>
      <c r="H18" s="180"/>
      <c r="K18" s="180"/>
    </row>
    <row r="19" spans="1:11" ht="45" x14ac:dyDescent="0.25">
      <c r="A19" s="130" t="s">
        <v>217</v>
      </c>
      <c r="B19" s="107" t="s">
        <v>218</v>
      </c>
      <c r="C19" s="115">
        <v>0</v>
      </c>
      <c r="D19" s="129"/>
      <c r="E19" s="120"/>
      <c r="F19" s="121"/>
      <c r="H19" s="180"/>
      <c r="K19" s="180"/>
    </row>
    <row r="20" spans="1:11" ht="30" x14ac:dyDescent="0.25">
      <c r="A20" s="130" t="s">
        <v>219</v>
      </c>
      <c r="B20" s="107" t="s">
        <v>220</v>
      </c>
      <c r="C20" s="115">
        <v>0</v>
      </c>
      <c r="D20" s="129">
        <v>0</v>
      </c>
      <c r="E20" s="120"/>
      <c r="F20" s="121"/>
      <c r="H20" s="180"/>
      <c r="K20" s="180"/>
    </row>
    <row r="21" spans="1:11" ht="30" x14ac:dyDescent="0.25">
      <c r="A21" s="126" t="s">
        <v>221</v>
      </c>
      <c r="B21" s="127" t="s">
        <v>222</v>
      </c>
      <c r="C21" s="128">
        <v>0</v>
      </c>
      <c r="D21" s="128">
        <v>0</v>
      </c>
      <c r="E21" s="128"/>
      <c r="F21" s="128"/>
      <c r="H21" s="180"/>
      <c r="K21" s="180"/>
    </row>
    <row r="22" spans="1:11" x14ac:dyDescent="0.25">
      <c r="A22" s="122" t="s">
        <v>206</v>
      </c>
      <c r="B22" s="107"/>
      <c r="C22" s="119"/>
      <c r="D22" s="129"/>
      <c r="E22" s="120"/>
      <c r="F22" s="121"/>
      <c r="H22" s="180"/>
      <c r="K22" s="180"/>
    </row>
    <row r="23" spans="1:11" ht="30" x14ac:dyDescent="0.25">
      <c r="A23" s="130" t="s">
        <v>223</v>
      </c>
      <c r="B23" s="107" t="s">
        <v>224</v>
      </c>
      <c r="C23" s="115">
        <v>0</v>
      </c>
      <c r="D23" s="129">
        <v>0</v>
      </c>
      <c r="E23" s="120"/>
      <c r="F23" s="121"/>
      <c r="H23" s="180"/>
      <c r="K23" s="180"/>
    </row>
    <row r="24" spans="1:11" x14ac:dyDescent="0.25">
      <c r="A24" s="131" t="s">
        <v>225</v>
      </c>
      <c r="B24" s="107" t="s">
        <v>226</v>
      </c>
      <c r="C24" s="115">
        <v>43260</v>
      </c>
      <c r="D24" s="129">
        <v>68714</v>
      </c>
      <c r="E24" s="120"/>
      <c r="F24" s="121"/>
      <c r="H24" s="180"/>
      <c r="K24" s="180"/>
    </row>
    <row r="25" spans="1:11" x14ac:dyDescent="0.25">
      <c r="A25" s="131" t="s">
        <v>227</v>
      </c>
      <c r="B25" s="107" t="s">
        <v>228</v>
      </c>
      <c r="C25" s="115">
        <v>0</v>
      </c>
      <c r="D25" s="129">
        <v>0</v>
      </c>
      <c r="E25" s="120"/>
      <c r="F25" s="121"/>
      <c r="H25" s="180"/>
      <c r="K25" s="180"/>
    </row>
    <row r="26" spans="1:11" x14ac:dyDescent="0.25">
      <c r="A26" s="132" t="s">
        <v>229</v>
      </c>
      <c r="B26" s="107" t="s">
        <v>22</v>
      </c>
      <c r="C26" s="108">
        <v>14384</v>
      </c>
      <c r="D26" s="133">
        <v>14384</v>
      </c>
      <c r="E26" s="133"/>
      <c r="F26" s="133"/>
      <c r="H26" s="180"/>
      <c r="K26" s="180"/>
    </row>
    <row r="27" spans="1:11" x14ac:dyDescent="0.25">
      <c r="A27" s="109" t="s">
        <v>16</v>
      </c>
      <c r="B27" s="107" t="s">
        <v>13</v>
      </c>
      <c r="C27" s="110" t="s">
        <v>13</v>
      </c>
      <c r="D27" s="123" t="s">
        <v>13</v>
      </c>
      <c r="E27" s="124"/>
      <c r="F27" s="125"/>
      <c r="H27" s="180"/>
      <c r="K27" s="180"/>
    </row>
    <row r="28" spans="1:11" x14ac:dyDescent="0.25">
      <c r="A28" s="114" t="s">
        <v>230</v>
      </c>
      <c r="B28" s="107" t="s">
        <v>231</v>
      </c>
      <c r="C28" s="115">
        <v>3500</v>
      </c>
      <c r="D28" s="119">
        <v>3500</v>
      </c>
      <c r="E28" s="120"/>
      <c r="F28" s="121"/>
      <c r="H28" s="180"/>
      <c r="K28" s="180"/>
    </row>
    <row r="29" spans="1:11" x14ac:dyDescent="0.25">
      <c r="A29" s="134" t="s">
        <v>16</v>
      </c>
      <c r="B29" s="135" t="s">
        <v>13</v>
      </c>
      <c r="C29" s="115"/>
      <c r="D29" s="136" t="s">
        <v>13</v>
      </c>
      <c r="E29" s="120"/>
      <c r="F29" s="125"/>
      <c r="H29" s="180"/>
      <c r="K29" s="180"/>
    </row>
    <row r="30" spans="1:11" x14ac:dyDescent="0.25">
      <c r="A30" s="131" t="s">
        <v>232</v>
      </c>
      <c r="B30" s="137" t="s">
        <v>233</v>
      </c>
      <c r="C30" s="115">
        <v>0</v>
      </c>
      <c r="D30" s="138">
        <v>0</v>
      </c>
      <c r="E30" s="120"/>
      <c r="F30" s="121"/>
      <c r="H30" s="180"/>
      <c r="K30" s="180"/>
    </row>
    <row r="31" spans="1:11" x14ac:dyDescent="0.25">
      <c r="A31" s="131" t="s">
        <v>234</v>
      </c>
      <c r="B31" s="137" t="s">
        <v>235</v>
      </c>
      <c r="C31" s="115">
        <v>3500</v>
      </c>
      <c r="D31" s="138">
        <v>3500</v>
      </c>
      <c r="E31" s="120"/>
      <c r="F31" s="121"/>
      <c r="H31" s="180"/>
      <c r="K31" s="180"/>
    </row>
    <row r="32" spans="1:11" x14ac:dyDescent="0.25">
      <c r="A32" s="114" t="s">
        <v>236</v>
      </c>
      <c r="B32" s="137" t="s">
        <v>237</v>
      </c>
      <c r="C32" s="115">
        <v>2432</v>
      </c>
      <c r="D32" s="138">
        <v>2432</v>
      </c>
      <c r="E32" s="120"/>
      <c r="F32" s="121"/>
      <c r="H32" s="180"/>
      <c r="K32" s="180"/>
    </row>
    <row r="33" spans="1:11" x14ac:dyDescent="0.25">
      <c r="A33" s="114" t="s">
        <v>238</v>
      </c>
      <c r="B33" s="137" t="s">
        <v>239</v>
      </c>
      <c r="C33" s="115">
        <v>0</v>
      </c>
      <c r="D33" s="138">
        <v>0</v>
      </c>
      <c r="E33" s="120"/>
      <c r="F33" s="121"/>
      <c r="H33" s="180"/>
      <c r="K33" s="180"/>
    </row>
    <row r="34" spans="1:11" x14ac:dyDescent="0.25">
      <c r="A34" s="114" t="s">
        <v>240</v>
      </c>
      <c r="B34" s="137" t="s">
        <v>241</v>
      </c>
      <c r="C34" s="115">
        <v>8083</v>
      </c>
      <c r="D34" s="138">
        <v>8083</v>
      </c>
      <c r="E34" s="120"/>
      <c r="F34" s="121"/>
      <c r="H34" s="180"/>
      <c r="K34" s="180"/>
    </row>
    <row r="35" spans="1:11" x14ac:dyDescent="0.25">
      <c r="A35" s="114" t="s">
        <v>242</v>
      </c>
      <c r="B35" s="137" t="s">
        <v>243</v>
      </c>
      <c r="C35" s="115">
        <v>268</v>
      </c>
      <c r="D35" s="138">
        <v>268</v>
      </c>
      <c r="E35" s="120"/>
      <c r="F35" s="121"/>
      <c r="H35" s="180"/>
      <c r="K35" s="180"/>
    </row>
    <row r="36" spans="1:11" x14ac:dyDescent="0.25">
      <c r="A36" s="114" t="s">
        <v>244</v>
      </c>
      <c r="B36" s="137" t="s">
        <v>245</v>
      </c>
      <c r="C36" s="115">
        <v>0</v>
      </c>
      <c r="D36" s="138">
        <v>0</v>
      </c>
      <c r="E36" s="120"/>
      <c r="F36" s="121"/>
      <c r="H36" s="180"/>
      <c r="K36" s="180"/>
    </row>
    <row r="37" spans="1:11" x14ac:dyDescent="0.25">
      <c r="A37" s="114" t="s">
        <v>246</v>
      </c>
      <c r="B37" s="137" t="s">
        <v>247</v>
      </c>
      <c r="C37" s="115">
        <v>101</v>
      </c>
      <c r="D37" s="139">
        <v>101</v>
      </c>
      <c r="E37" s="120"/>
      <c r="F37" s="121"/>
      <c r="H37" s="180"/>
      <c r="K37" s="180"/>
    </row>
    <row r="38" spans="1:11" x14ac:dyDescent="0.25">
      <c r="A38" s="114" t="s">
        <v>249</v>
      </c>
      <c r="B38" s="137" t="s">
        <v>250</v>
      </c>
      <c r="C38" s="115">
        <v>0</v>
      </c>
      <c r="D38" s="138">
        <v>0</v>
      </c>
      <c r="E38" s="120"/>
      <c r="F38" s="121"/>
      <c r="H38" s="180"/>
      <c r="K38" s="180"/>
    </row>
    <row r="39" spans="1:11" x14ac:dyDescent="0.25">
      <c r="A39" s="114" t="s">
        <v>76</v>
      </c>
      <c r="B39" s="137" t="s">
        <v>251</v>
      </c>
      <c r="C39" s="115">
        <v>0</v>
      </c>
      <c r="D39" s="138">
        <v>0</v>
      </c>
      <c r="E39" s="120"/>
      <c r="F39" s="121"/>
      <c r="H39" s="180"/>
      <c r="K39" s="180"/>
    </row>
    <row r="40" spans="1:11" x14ac:dyDescent="0.25">
      <c r="A40" s="132" t="s">
        <v>252</v>
      </c>
      <c r="B40" s="137" t="s">
        <v>24</v>
      </c>
      <c r="C40" s="108">
        <v>0</v>
      </c>
      <c r="D40" s="140">
        <v>0</v>
      </c>
      <c r="E40" s="141"/>
      <c r="F40" s="142"/>
      <c r="H40" s="180"/>
      <c r="K40" s="180"/>
    </row>
    <row r="41" spans="1:11" ht="42.75" x14ac:dyDescent="0.25">
      <c r="A41" s="132" t="s">
        <v>253</v>
      </c>
      <c r="B41" s="137" t="s">
        <v>28</v>
      </c>
      <c r="C41" s="108">
        <v>0</v>
      </c>
      <c r="D41" s="140">
        <v>0</v>
      </c>
      <c r="E41" s="141"/>
      <c r="F41" s="142"/>
      <c r="H41" s="180"/>
      <c r="K41" s="180"/>
    </row>
    <row r="42" spans="1:11" x14ac:dyDescent="0.25">
      <c r="A42" s="132" t="s">
        <v>254</v>
      </c>
      <c r="B42" s="137" t="s">
        <v>31</v>
      </c>
      <c r="C42" s="108">
        <v>1</v>
      </c>
      <c r="D42" s="140">
        <v>1</v>
      </c>
      <c r="E42" s="141"/>
      <c r="F42" s="142"/>
      <c r="H42" s="180"/>
      <c r="K42" s="180"/>
    </row>
    <row r="43" spans="1:11" x14ac:dyDescent="0.25">
      <c r="A43" s="132" t="s">
        <v>255</v>
      </c>
      <c r="B43" s="137" t="s">
        <v>34</v>
      </c>
      <c r="C43" s="108">
        <v>4</v>
      </c>
      <c r="D43" s="140">
        <v>4</v>
      </c>
      <c r="E43" s="141"/>
      <c r="F43" s="142"/>
      <c r="H43" s="180"/>
      <c r="K43" s="180"/>
    </row>
    <row r="44" spans="1:11" x14ac:dyDescent="0.25">
      <c r="A44" s="132" t="s">
        <v>256</v>
      </c>
      <c r="B44" s="137" t="s">
        <v>38</v>
      </c>
      <c r="C44" s="108">
        <v>0</v>
      </c>
      <c r="D44" s="140">
        <v>0</v>
      </c>
      <c r="E44" s="141"/>
      <c r="F44" s="142"/>
      <c r="H44" s="180"/>
      <c r="K44" s="180"/>
    </row>
    <row r="45" spans="1:11" x14ac:dyDescent="0.25">
      <c r="A45" s="132" t="s">
        <v>257</v>
      </c>
      <c r="B45" s="137" t="s">
        <v>41</v>
      </c>
      <c r="C45" s="108">
        <v>0</v>
      </c>
      <c r="D45" s="140">
        <v>0</v>
      </c>
      <c r="E45" s="141"/>
      <c r="F45" s="142"/>
      <c r="H45" s="180"/>
      <c r="K45" s="180"/>
    </row>
    <row r="46" spans="1:11" ht="28.5" x14ac:dyDescent="0.25">
      <c r="A46" s="132" t="s">
        <v>258</v>
      </c>
      <c r="B46" s="137" t="s">
        <v>43</v>
      </c>
      <c r="C46" s="108">
        <v>0</v>
      </c>
      <c r="D46" s="140">
        <v>0</v>
      </c>
      <c r="E46" s="141"/>
      <c r="F46" s="142"/>
      <c r="H46" s="180"/>
      <c r="K46" s="180"/>
    </row>
    <row r="47" spans="1:11" x14ac:dyDescent="0.25">
      <c r="A47" s="132" t="s">
        <v>259</v>
      </c>
      <c r="B47" s="137" t="s">
        <v>45</v>
      </c>
      <c r="C47" s="108">
        <v>0</v>
      </c>
      <c r="D47" s="140">
        <v>0</v>
      </c>
      <c r="E47" s="141"/>
      <c r="F47" s="142"/>
      <c r="H47" s="180"/>
      <c r="K47" s="180"/>
    </row>
    <row r="48" spans="1:11" x14ac:dyDescent="0.25">
      <c r="A48" s="109" t="s">
        <v>16</v>
      </c>
      <c r="B48" s="137" t="s">
        <v>13</v>
      </c>
      <c r="C48" s="110" t="s">
        <v>13</v>
      </c>
      <c r="D48" s="143" t="s">
        <v>13</v>
      </c>
      <c r="E48" s="124"/>
      <c r="F48" s="125"/>
      <c r="H48" s="180"/>
      <c r="K48" s="180"/>
    </row>
    <row r="49" spans="1:11" x14ac:dyDescent="0.25">
      <c r="A49" s="114" t="s">
        <v>260</v>
      </c>
      <c r="B49" s="137" t="s">
        <v>261</v>
      </c>
      <c r="C49" s="115">
        <v>0</v>
      </c>
      <c r="D49" s="138">
        <v>0</v>
      </c>
      <c r="E49" s="120"/>
      <c r="F49" s="121"/>
      <c r="H49" s="180"/>
      <c r="K49" s="180"/>
    </row>
    <row r="50" spans="1:11" x14ac:dyDescent="0.25">
      <c r="A50" s="114" t="s">
        <v>262</v>
      </c>
      <c r="B50" s="144" t="s">
        <v>263</v>
      </c>
      <c r="C50" s="115">
        <v>0</v>
      </c>
      <c r="D50" s="145">
        <v>0</v>
      </c>
      <c r="E50" s="120"/>
      <c r="F50" s="121"/>
      <c r="H50" s="180"/>
      <c r="K50" s="180"/>
    </row>
    <row r="51" spans="1:11" x14ac:dyDescent="0.25">
      <c r="A51" s="114" t="s">
        <v>264</v>
      </c>
      <c r="B51" s="137" t="s">
        <v>265</v>
      </c>
      <c r="C51" s="115">
        <v>0</v>
      </c>
      <c r="D51" s="138">
        <v>0</v>
      </c>
      <c r="E51" s="120"/>
      <c r="F51" s="121"/>
      <c r="H51" s="180"/>
      <c r="K51" s="180"/>
    </row>
    <row r="52" spans="1:11" x14ac:dyDescent="0.25">
      <c r="A52" s="114" t="s">
        <v>266</v>
      </c>
      <c r="B52" s="137" t="s">
        <v>267</v>
      </c>
      <c r="C52" s="115">
        <v>0</v>
      </c>
      <c r="D52" s="138">
        <v>0</v>
      </c>
      <c r="E52" s="120"/>
      <c r="F52" s="121"/>
      <c r="H52" s="180"/>
      <c r="K52" s="180"/>
    </row>
    <row r="53" spans="1:11" ht="28.5" x14ac:dyDescent="0.25">
      <c r="A53" s="132" t="s">
        <v>268</v>
      </c>
      <c r="B53" s="137" t="s">
        <v>47</v>
      </c>
      <c r="C53" s="108">
        <v>0</v>
      </c>
      <c r="D53" s="140">
        <v>0</v>
      </c>
      <c r="E53" s="141"/>
      <c r="F53" s="142"/>
      <c r="H53" s="180"/>
      <c r="K53" s="180"/>
    </row>
    <row r="54" spans="1:11" x14ac:dyDescent="0.25">
      <c r="A54" s="132" t="s">
        <v>269</v>
      </c>
      <c r="B54" s="137" t="s">
        <v>49</v>
      </c>
      <c r="C54" s="108">
        <v>0</v>
      </c>
      <c r="D54" s="146"/>
      <c r="E54" s="147"/>
      <c r="F54" s="148"/>
      <c r="H54" s="180"/>
      <c r="K54" s="180"/>
    </row>
    <row r="55" spans="1:11" x14ac:dyDescent="0.25">
      <c r="A55" s="149" t="s">
        <v>270</v>
      </c>
      <c r="B55" s="150" t="s">
        <v>51</v>
      </c>
      <c r="C55" s="151">
        <v>57649</v>
      </c>
      <c r="D55" s="151">
        <v>83103</v>
      </c>
      <c r="E55" s="151"/>
      <c r="F55" s="151"/>
      <c r="H55" s="180"/>
      <c r="K55" s="180"/>
    </row>
    <row r="56" spans="1:11" x14ac:dyDescent="0.25">
      <c r="A56" s="132" t="s">
        <v>271</v>
      </c>
      <c r="B56" s="137" t="s">
        <v>53</v>
      </c>
      <c r="C56" s="108">
        <v>0</v>
      </c>
      <c r="D56" s="108">
        <v>0</v>
      </c>
      <c r="E56" s="108"/>
      <c r="F56" s="108"/>
      <c r="H56" s="180"/>
      <c r="K56" s="180"/>
    </row>
    <row r="57" spans="1:11" x14ac:dyDescent="0.25">
      <c r="A57" s="109" t="s">
        <v>206</v>
      </c>
      <c r="B57" s="137" t="s">
        <v>13</v>
      </c>
      <c r="C57" s="110" t="s">
        <v>13</v>
      </c>
      <c r="D57" s="143" t="s">
        <v>13</v>
      </c>
      <c r="E57" s="124"/>
      <c r="F57" s="125"/>
      <c r="H57" s="180"/>
      <c r="K57" s="180"/>
    </row>
    <row r="58" spans="1:11" x14ac:dyDescent="0.25">
      <c r="A58" s="114" t="s">
        <v>272</v>
      </c>
      <c r="B58" s="137" t="s">
        <v>273</v>
      </c>
      <c r="C58" s="115">
        <v>0</v>
      </c>
      <c r="D58" s="138">
        <v>0</v>
      </c>
      <c r="E58" s="120"/>
      <c r="F58" s="121"/>
      <c r="H58" s="180"/>
      <c r="K58" s="180"/>
    </row>
    <row r="59" spans="1:11" x14ac:dyDescent="0.25">
      <c r="A59" s="114" t="s">
        <v>274</v>
      </c>
      <c r="B59" s="137" t="s">
        <v>275</v>
      </c>
      <c r="C59" s="115">
        <v>0</v>
      </c>
      <c r="D59" s="138">
        <v>0</v>
      </c>
      <c r="E59" s="120"/>
      <c r="F59" s="121"/>
      <c r="H59" s="180"/>
      <c r="K59" s="180"/>
    </row>
    <row r="60" spans="1:11" x14ac:dyDescent="0.25">
      <c r="A60" s="114" t="s">
        <v>276</v>
      </c>
      <c r="B60" s="137" t="s">
        <v>277</v>
      </c>
      <c r="C60" s="115">
        <v>0</v>
      </c>
      <c r="D60" s="138">
        <v>0</v>
      </c>
      <c r="E60" s="120"/>
      <c r="F60" s="121"/>
      <c r="H60" s="180"/>
      <c r="K60" s="180"/>
    </row>
    <row r="61" spans="1:11" x14ac:dyDescent="0.25">
      <c r="A61" s="114" t="s">
        <v>278</v>
      </c>
      <c r="B61" s="137" t="s">
        <v>279</v>
      </c>
      <c r="C61" s="115">
        <v>0</v>
      </c>
      <c r="D61" s="138">
        <v>0</v>
      </c>
      <c r="E61" s="120"/>
      <c r="F61" s="121"/>
      <c r="H61" s="180"/>
      <c r="K61" s="180"/>
    </row>
    <row r="62" spans="1:11" x14ac:dyDescent="0.25">
      <c r="A62" s="132" t="s">
        <v>280</v>
      </c>
      <c r="B62" s="137" t="s">
        <v>55</v>
      </c>
      <c r="C62" s="108">
        <f>SUM(C66:C68)</f>
        <v>1185</v>
      </c>
      <c r="D62" s="133">
        <v>1690</v>
      </c>
      <c r="E62" s="133"/>
      <c r="F62" s="133"/>
      <c r="H62" s="180"/>
      <c r="K62" s="180"/>
    </row>
    <row r="63" spans="1:11" x14ac:dyDescent="0.25">
      <c r="A63" s="109" t="s">
        <v>16</v>
      </c>
      <c r="B63" s="137" t="s">
        <v>13</v>
      </c>
      <c r="C63" s="110" t="s">
        <v>13</v>
      </c>
      <c r="D63" s="143"/>
      <c r="E63" s="124"/>
      <c r="F63" s="125"/>
      <c r="H63" s="180"/>
      <c r="K63" s="180"/>
    </row>
    <row r="64" spans="1:11" x14ac:dyDescent="0.25">
      <c r="A64" s="114" t="s">
        <v>281</v>
      </c>
      <c r="B64" s="137" t="s">
        <v>282</v>
      </c>
      <c r="C64" s="115">
        <v>0</v>
      </c>
      <c r="D64" s="138">
        <v>0</v>
      </c>
      <c r="E64" s="120"/>
      <c r="F64" s="121"/>
      <c r="H64" s="180"/>
      <c r="K64" s="180"/>
    </row>
    <row r="65" spans="1:11" x14ac:dyDescent="0.25">
      <c r="A65" s="114" t="s">
        <v>283</v>
      </c>
      <c r="B65" s="137" t="s">
        <v>284</v>
      </c>
      <c r="C65" s="115">
        <v>0</v>
      </c>
      <c r="D65" s="138">
        <v>0</v>
      </c>
      <c r="E65" s="120"/>
      <c r="F65" s="121"/>
      <c r="H65" s="180"/>
      <c r="K65" s="180"/>
    </row>
    <row r="66" spans="1:11" x14ac:dyDescent="0.25">
      <c r="A66" s="114" t="s">
        <v>285</v>
      </c>
      <c r="B66" s="137" t="s">
        <v>286</v>
      </c>
      <c r="C66" s="115">
        <v>358</v>
      </c>
      <c r="D66" s="138">
        <v>496</v>
      </c>
      <c r="E66" s="120"/>
      <c r="F66" s="121"/>
      <c r="H66" s="180"/>
      <c r="K66" s="180"/>
    </row>
    <row r="67" spans="1:11" x14ac:dyDescent="0.25">
      <c r="A67" s="114" t="s">
        <v>287</v>
      </c>
      <c r="B67" s="137" t="s">
        <v>288</v>
      </c>
      <c r="C67" s="115">
        <v>145</v>
      </c>
      <c r="D67" s="138">
        <v>233</v>
      </c>
      <c r="E67" s="120"/>
      <c r="F67" s="121"/>
      <c r="H67" s="180"/>
      <c r="K67" s="180"/>
    </row>
    <row r="68" spans="1:11" x14ac:dyDescent="0.25">
      <c r="A68" s="114" t="s">
        <v>289</v>
      </c>
      <c r="B68" s="137" t="s">
        <v>290</v>
      </c>
      <c r="C68" s="115">
        <v>682</v>
      </c>
      <c r="D68" s="138">
        <v>961</v>
      </c>
      <c r="E68" s="120"/>
      <c r="F68" s="121"/>
      <c r="H68" s="180"/>
      <c r="K68" s="180"/>
    </row>
    <row r="69" spans="1:11" x14ac:dyDescent="0.25">
      <c r="A69" s="114" t="s">
        <v>291</v>
      </c>
      <c r="B69" s="137" t="s">
        <v>292</v>
      </c>
      <c r="C69" s="115">
        <v>0</v>
      </c>
      <c r="D69" s="138">
        <v>0</v>
      </c>
      <c r="E69" s="120"/>
      <c r="F69" s="121"/>
      <c r="H69" s="180"/>
      <c r="K69" s="180"/>
    </row>
    <row r="70" spans="1:11" ht="28.5" x14ac:dyDescent="0.25">
      <c r="A70" s="132" t="s">
        <v>293</v>
      </c>
      <c r="B70" s="137" t="s">
        <v>57</v>
      </c>
      <c r="C70" s="152">
        <v>0</v>
      </c>
      <c r="D70" s="153">
        <v>0</v>
      </c>
      <c r="E70" s="141"/>
      <c r="F70" s="142"/>
      <c r="H70" s="180"/>
      <c r="K70" s="180"/>
    </row>
    <row r="71" spans="1:11" x14ac:dyDescent="0.25">
      <c r="A71" s="109" t="s">
        <v>16</v>
      </c>
      <c r="B71" s="144" t="s">
        <v>13</v>
      </c>
      <c r="C71" s="110" t="s">
        <v>13</v>
      </c>
      <c r="D71" s="143" t="s">
        <v>13</v>
      </c>
      <c r="E71" s="124"/>
      <c r="F71" s="125"/>
      <c r="H71" s="180"/>
      <c r="K71" s="180"/>
    </row>
    <row r="72" spans="1:11" x14ac:dyDescent="0.25">
      <c r="A72" s="114" t="s">
        <v>294</v>
      </c>
      <c r="B72" s="137" t="s">
        <v>59</v>
      </c>
      <c r="C72" s="115">
        <v>0</v>
      </c>
      <c r="D72" s="138">
        <v>0</v>
      </c>
      <c r="E72" s="120"/>
      <c r="F72" s="121"/>
      <c r="H72" s="180"/>
      <c r="K72" s="180"/>
    </row>
    <row r="73" spans="1:11" x14ac:dyDescent="0.25">
      <c r="A73" s="114" t="s">
        <v>295</v>
      </c>
      <c r="B73" s="137" t="s">
        <v>65</v>
      </c>
      <c r="C73" s="115">
        <v>0</v>
      </c>
      <c r="D73" s="138">
        <v>0</v>
      </c>
      <c r="E73" s="120"/>
      <c r="F73" s="121"/>
      <c r="H73" s="180"/>
      <c r="K73" s="180"/>
    </row>
    <row r="74" spans="1:11" x14ac:dyDescent="0.25">
      <c r="A74" s="114" t="s">
        <v>296</v>
      </c>
      <c r="B74" s="137" t="s">
        <v>67</v>
      </c>
      <c r="C74" s="115">
        <v>0</v>
      </c>
      <c r="D74" s="138">
        <v>0</v>
      </c>
      <c r="E74" s="120"/>
      <c r="F74" s="121"/>
      <c r="H74" s="180"/>
      <c r="K74" s="180"/>
    </row>
    <row r="75" spans="1:11" x14ac:dyDescent="0.25">
      <c r="A75" s="114" t="s">
        <v>297</v>
      </c>
      <c r="B75" s="137" t="s">
        <v>69</v>
      </c>
      <c r="C75" s="115">
        <v>0</v>
      </c>
      <c r="D75" s="138">
        <v>0</v>
      </c>
      <c r="E75" s="120"/>
      <c r="F75" s="121"/>
      <c r="H75" s="180"/>
      <c r="K75" s="180"/>
    </row>
    <row r="76" spans="1:11" x14ac:dyDescent="0.25">
      <c r="A76" s="114" t="s">
        <v>298</v>
      </c>
      <c r="B76" s="137" t="s">
        <v>71</v>
      </c>
      <c r="C76" s="115">
        <v>0</v>
      </c>
      <c r="D76" s="138">
        <v>0</v>
      </c>
      <c r="E76" s="120"/>
      <c r="F76" s="121"/>
      <c r="H76" s="180"/>
      <c r="K76" s="180"/>
    </row>
    <row r="77" spans="1:11" x14ac:dyDescent="0.25">
      <c r="A77" s="132" t="s">
        <v>299</v>
      </c>
      <c r="B77" s="137" t="s">
        <v>81</v>
      </c>
      <c r="C77" s="108">
        <v>1</v>
      </c>
      <c r="D77" s="140">
        <v>1</v>
      </c>
      <c r="E77" s="141"/>
      <c r="F77" s="142"/>
      <c r="H77" s="180"/>
      <c r="K77" s="180"/>
    </row>
    <row r="78" spans="1:11" ht="42.75" x14ac:dyDescent="0.25">
      <c r="A78" s="132" t="s">
        <v>300</v>
      </c>
      <c r="B78" s="137" t="s">
        <v>91</v>
      </c>
      <c r="C78" s="108">
        <v>3</v>
      </c>
      <c r="D78" s="140">
        <v>3</v>
      </c>
      <c r="E78" s="141"/>
      <c r="F78" s="142"/>
      <c r="H78" s="180"/>
      <c r="K78" s="180"/>
    </row>
    <row r="79" spans="1:11" x14ac:dyDescent="0.25">
      <c r="A79" s="132" t="s">
        <v>301</v>
      </c>
      <c r="B79" s="137" t="s">
        <v>93</v>
      </c>
      <c r="C79" s="108">
        <v>0</v>
      </c>
      <c r="D79" s="140">
        <v>0</v>
      </c>
      <c r="E79" s="141"/>
      <c r="F79" s="142"/>
      <c r="H79" s="180"/>
      <c r="K79" s="180"/>
    </row>
    <row r="80" spans="1:11" x14ac:dyDescent="0.25">
      <c r="A80" s="132" t="s">
        <v>302</v>
      </c>
      <c r="B80" s="137" t="s">
        <v>95</v>
      </c>
      <c r="C80" s="108">
        <v>1</v>
      </c>
      <c r="D80" s="140">
        <v>1</v>
      </c>
      <c r="E80" s="141"/>
      <c r="F80" s="142"/>
      <c r="H80" s="180"/>
      <c r="K80" s="180"/>
    </row>
    <row r="81" spans="1:11" x14ac:dyDescent="0.25">
      <c r="A81" s="132" t="s">
        <v>303</v>
      </c>
      <c r="B81" s="137" t="s">
        <v>97</v>
      </c>
      <c r="C81" s="108">
        <v>0</v>
      </c>
      <c r="D81" s="140">
        <v>0</v>
      </c>
      <c r="E81" s="141"/>
      <c r="F81" s="142"/>
      <c r="H81" s="180"/>
      <c r="K81" s="180"/>
    </row>
    <row r="82" spans="1:11" x14ac:dyDescent="0.25">
      <c r="A82" s="132" t="s">
        <v>304</v>
      </c>
      <c r="B82" s="137" t="s">
        <v>99</v>
      </c>
      <c r="C82" s="108">
        <v>0</v>
      </c>
      <c r="D82" s="140">
        <v>0</v>
      </c>
      <c r="E82" s="141"/>
      <c r="F82" s="142"/>
      <c r="H82" s="180"/>
      <c r="K82" s="180"/>
    </row>
    <row r="83" spans="1:11" ht="28.5" x14ac:dyDescent="0.25">
      <c r="A83" s="132" t="s">
        <v>305</v>
      </c>
      <c r="B83" s="137" t="s">
        <v>306</v>
      </c>
      <c r="C83" s="108">
        <v>0</v>
      </c>
      <c r="D83" s="146">
        <v>0</v>
      </c>
      <c r="E83" s="147"/>
      <c r="F83" s="148"/>
      <c r="H83" s="180"/>
      <c r="K83" s="180"/>
    </row>
    <row r="84" spans="1:11" ht="28.5" x14ac:dyDescent="0.25">
      <c r="A84" s="132" t="s">
        <v>307</v>
      </c>
      <c r="B84" s="137" t="s">
        <v>308</v>
      </c>
      <c r="C84" s="108">
        <v>0</v>
      </c>
      <c r="D84" s="146">
        <v>0</v>
      </c>
      <c r="E84" s="147"/>
      <c r="F84" s="148"/>
      <c r="H84" s="180"/>
      <c r="K84" s="180"/>
    </row>
    <row r="85" spans="1:11" x14ac:dyDescent="0.25">
      <c r="A85" s="109" t="s">
        <v>16</v>
      </c>
      <c r="B85" s="137" t="s">
        <v>13</v>
      </c>
      <c r="C85" s="110" t="s">
        <v>13</v>
      </c>
      <c r="D85" s="154" t="s">
        <v>13</v>
      </c>
      <c r="E85" s="112"/>
      <c r="F85" s="113"/>
      <c r="H85" s="180"/>
      <c r="K85" s="180"/>
    </row>
    <row r="86" spans="1:11" x14ac:dyDescent="0.25">
      <c r="A86" s="114" t="s">
        <v>309</v>
      </c>
      <c r="B86" s="137" t="s">
        <v>310</v>
      </c>
      <c r="C86" s="115">
        <v>0</v>
      </c>
      <c r="D86" s="152">
        <v>0</v>
      </c>
      <c r="E86" s="117"/>
      <c r="F86" s="118"/>
      <c r="H86" s="180"/>
      <c r="K86" s="180"/>
    </row>
    <row r="87" spans="1:11" x14ac:dyDescent="0.25">
      <c r="A87" s="114" t="s">
        <v>311</v>
      </c>
      <c r="B87" s="137" t="s">
        <v>312</v>
      </c>
      <c r="C87" s="115">
        <v>0</v>
      </c>
      <c r="D87" s="152">
        <v>0</v>
      </c>
      <c r="E87" s="117"/>
      <c r="F87" s="118"/>
      <c r="H87" s="180"/>
      <c r="K87" s="180"/>
    </row>
    <row r="88" spans="1:11" x14ac:dyDescent="0.25">
      <c r="A88" s="114" t="s">
        <v>313</v>
      </c>
      <c r="B88" s="137" t="s">
        <v>314</v>
      </c>
      <c r="C88" s="115">
        <v>0</v>
      </c>
      <c r="D88" s="138">
        <v>0</v>
      </c>
      <c r="E88" s="120"/>
      <c r="F88" s="121"/>
      <c r="H88" s="180"/>
      <c r="K88" s="180"/>
    </row>
    <row r="89" spans="1:11" x14ac:dyDescent="0.25">
      <c r="A89" s="114" t="s">
        <v>315</v>
      </c>
      <c r="B89" s="137" t="s">
        <v>316</v>
      </c>
      <c r="C89" s="115">
        <v>0</v>
      </c>
      <c r="D89" s="138">
        <v>0</v>
      </c>
      <c r="E89" s="120"/>
      <c r="F89" s="121"/>
      <c r="H89" s="180"/>
      <c r="K89" s="180"/>
    </row>
    <row r="90" spans="1:11" ht="28.5" x14ac:dyDescent="0.25">
      <c r="A90" s="132" t="s">
        <v>317</v>
      </c>
      <c r="B90" s="137" t="s">
        <v>318</v>
      </c>
      <c r="C90" s="108">
        <v>0</v>
      </c>
      <c r="D90" s="133">
        <v>0</v>
      </c>
      <c r="E90" s="141"/>
      <c r="F90" s="142"/>
      <c r="H90" s="180"/>
      <c r="K90" s="180"/>
    </row>
    <row r="91" spans="1:11" x14ac:dyDescent="0.25">
      <c r="A91" s="132" t="s">
        <v>319</v>
      </c>
      <c r="B91" s="137" t="s">
        <v>320</v>
      </c>
      <c r="C91" s="108">
        <f>SUM(C93:C98)</f>
        <v>42162</v>
      </c>
      <c r="D91" s="133">
        <v>57637</v>
      </c>
      <c r="E91" s="133"/>
      <c r="F91" s="133"/>
      <c r="H91" s="180"/>
      <c r="K91" s="180"/>
    </row>
    <row r="92" spans="1:11" x14ac:dyDescent="0.25">
      <c r="A92" s="109" t="s">
        <v>16</v>
      </c>
      <c r="B92" s="144" t="s">
        <v>13</v>
      </c>
      <c r="C92" s="110" t="s">
        <v>13</v>
      </c>
      <c r="D92" s="155" t="s">
        <v>13</v>
      </c>
      <c r="E92" s="124"/>
      <c r="F92" s="125"/>
      <c r="H92" s="180"/>
      <c r="K92" s="180"/>
    </row>
    <row r="93" spans="1:11" x14ac:dyDescent="0.25">
      <c r="A93" s="114" t="s">
        <v>321</v>
      </c>
      <c r="B93" s="137" t="s">
        <v>322</v>
      </c>
      <c r="C93" s="115">
        <v>28400</v>
      </c>
      <c r="D93" s="138">
        <v>39235</v>
      </c>
      <c r="E93" s="120"/>
      <c r="F93" s="121"/>
      <c r="H93" s="180"/>
      <c r="K93" s="180"/>
    </row>
    <row r="94" spans="1:11" x14ac:dyDescent="0.25">
      <c r="A94" s="156" t="s">
        <v>323</v>
      </c>
      <c r="B94" s="157" t="s">
        <v>324</v>
      </c>
      <c r="C94" s="115">
        <v>192</v>
      </c>
      <c r="D94" s="158">
        <v>192</v>
      </c>
      <c r="E94" s="120"/>
      <c r="F94" s="121"/>
      <c r="H94" s="180"/>
      <c r="K94" s="180"/>
    </row>
    <row r="95" spans="1:11" x14ac:dyDescent="0.25">
      <c r="A95" s="156" t="s">
        <v>325</v>
      </c>
      <c r="B95" s="157" t="s">
        <v>326</v>
      </c>
      <c r="C95" s="115">
        <v>10055</v>
      </c>
      <c r="D95" s="159">
        <v>13163</v>
      </c>
      <c r="E95" s="120"/>
      <c r="F95" s="121"/>
      <c r="H95" s="180"/>
      <c r="K95" s="180"/>
    </row>
    <row r="96" spans="1:11" x14ac:dyDescent="0.25">
      <c r="A96" s="156" t="s">
        <v>327</v>
      </c>
      <c r="B96" s="157" t="s">
        <v>328</v>
      </c>
      <c r="C96" s="115">
        <v>602</v>
      </c>
      <c r="D96" s="160">
        <v>753</v>
      </c>
      <c r="E96" s="117"/>
      <c r="F96" s="118"/>
      <c r="H96" s="180"/>
      <c r="K96" s="180"/>
    </row>
    <row r="97" spans="1:11" ht="30" x14ac:dyDescent="0.25">
      <c r="A97" s="156" t="s">
        <v>329</v>
      </c>
      <c r="B97" s="157" t="s">
        <v>330</v>
      </c>
      <c r="C97" s="115">
        <v>2913</v>
      </c>
      <c r="D97" s="160">
        <v>4294</v>
      </c>
      <c r="E97" s="117"/>
      <c r="F97" s="118"/>
      <c r="H97" s="180"/>
      <c r="K97" s="180"/>
    </row>
    <row r="98" spans="1:11" x14ac:dyDescent="0.25">
      <c r="A98" s="156" t="s">
        <v>331</v>
      </c>
      <c r="B98" s="157" t="s">
        <v>332</v>
      </c>
      <c r="C98" s="115">
        <v>0</v>
      </c>
      <c r="D98" s="118">
        <v>0</v>
      </c>
      <c r="E98" s="117"/>
      <c r="F98" s="118"/>
      <c r="H98" s="180"/>
      <c r="K98" s="180"/>
    </row>
    <row r="99" spans="1:11" x14ac:dyDescent="0.25">
      <c r="A99" s="161" t="s">
        <v>248</v>
      </c>
      <c r="B99" s="157" t="s">
        <v>333</v>
      </c>
      <c r="C99" s="115">
        <v>0</v>
      </c>
      <c r="D99" s="118">
        <v>0</v>
      </c>
      <c r="E99" s="117"/>
      <c r="F99" s="118"/>
      <c r="H99" s="180"/>
      <c r="K99" s="180"/>
    </row>
    <row r="100" spans="1:11" x14ac:dyDescent="0.25">
      <c r="A100" s="162" t="s">
        <v>334</v>
      </c>
      <c r="B100" s="163" t="s">
        <v>335</v>
      </c>
      <c r="C100" s="164">
        <f>C91+C62+C77+C78+C80</f>
        <v>43352</v>
      </c>
      <c r="D100" s="164">
        <f>D91+D62+D77+D78+D80</f>
        <v>59332</v>
      </c>
      <c r="E100" s="164"/>
      <c r="F100" s="164"/>
      <c r="H100" s="180"/>
      <c r="K100" s="180"/>
    </row>
    <row r="101" spans="1:11" x14ac:dyDescent="0.25">
      <c r="A101" s="156" t="s">
        <v>13</v>
      </c>
      <c r="B101" s="157" t="s">
        <v>13</v>
      </c>
      <c r="C101" s="165" t="s">
        <v>13</v>
      </c>
      <c r="D101" s="166" t="s">
        <v>13</v>
      </c>
      <c r="E101" s="166"/>
      <c r="F101" s="166"/>
      <c r="H101" s="180"/>
      <c r="K101" s="180"/>
    </row>
    <row r="102" spans="1:11" ht="28.5" x14ac:dyDescent="0.25">
      <c r="A102" s="162" t="s">
        <v>336</v>
      </c>
      <c r="B102" s="163" t="s">
        <v>337</v>
      </c>
      <c r="C102" s="164">
        <f>C55-C100</f>
        <v>14297</v>
      </c>
      <c r="D102" s="164">
        <f>D55-D100</f>
        <v>23771</v>
      </c>
      <c r="E102" s="164"/>
      <c r="F102" s="164"/>
      <c r="H102" s="180"/>
      <c r="K102" s="180"/>
    </row>
    <row r="103" spans="1:11" x14ac:dyDescent="0.25">
      <c r="A103" s="156" t="s">
        <v>13</v>
      </c>
      <c r="B103" s="157" t="s">
        <v>13</v>
      </c>
      <c r="C103" s="165" t="s">
        <v>13</v>
      </c>
      <c r="D103" s="166" t="s">
        <v>13</v>
      </c>
      <c r="E103" s="167"/>
      <c r="F103" s="113"/>
      <c r="H103" s="180"/>
      <c r="K103" s="180"/>
    </row>
    <row r="104" spans="1:11" x14ac:dyDescent="0.25">
      <c r="A104" s="161" t="s">
        <v>338</v>
      </c>
      <c r="B104" s="157" t="s">
        <v>339</v>
      </c>
      <c r="C104" s="115">
        <v>0</v>
      </c>
      <c r="D104" s="168">
        <v>0</v>
      </c>
      <c r="E104" s="117"/>
      <c r="F104" s="142"/>
      <c r="H104" s="180"/>
      <c r="K104" s="180"/>
    </row>
    <row r="105" spans="1:11" x14ac:dyDescent="0.25">
      <c r="A105" s="156" t="s">
        <v>13</v>
      </c>
      <c r="B105" s="157" t="s">
        <v>13</v>
      </c>
      <c r="C105" s="165" t="s">
        <v>13</v>
      </c>
      <c r="D105" s="166" t="s">
        <v>13</v>
      </c>
      <c r="E105" s="167"/>
      <c r="F105" s="113"/>
      <c r="H105" s="180"/>
      <c r="K105" s="180"/>
    </row>
    <row r="106" spans="1:11" ht="28.5" x14ac:dyDescent="0.25">
      <c r="A106" s="162" t="s">
        <v>340</v>
      </c>
      <c r="B106" s="163" t="s">
        <v>341</v>
      </c>
      <c r="C106" s="164">
        <f>C102-C104</f>
        <v>14297</v>
      </c>
      <c r="D106" s="164">
        <f>D102-D104</f>
        <v>23771</v>
      </c>
      <c r="E106" s="164"/>
      <c r="F106" s="164"/>
      <c r="H106" s="180"/>
      <c r="K106" s="180"/>
    </row>
    <row r="107" spans="1:11" x14ac:dyDescent="0.25">
      <c r="A107" s="161" t="s">
        <v>342</v>
      </c>
      <c r="B107" s="157" t="s">
        <v>140</v>
      </c>
      <c r="C107" s="169">
        <v>0</v>
      </c>
      <c r="D107" s="169">
        <v>0</v>
      </c>
      <c r="E107" s="170"/>
      <c r="F107" s="148"/>
      <c r="H107" s="180"/>
      <c r="K107" s="180"/>
    </row>
    <row r="108" spans="1:11" x14ac:dyDescent="0.25">
      <c r="A108" s="156" t="s">
        <v>13</v>
      </c>
      <c r="B108" s="157" t="s">
        <v>13</v>
      </c>
      <c r="C108" s="165" t="s">
        <v>13</v>
      </c>
      <c r="D108" s="165" t="s">
        <v>13</v>
      </c>
      <c r="E108" s="167"/>
      <c r="F108" s="113"/>
      <c r="H108" s="180"/>
      <c r="K108" s="180"/>
    </row>
    <row r="109" spans="1:11" x14ac:dyDescent="0.25">
      <c r="A109" s="162" t="s">
        <v>343</v>
      </c>
      <c r="B109" s="163" t="s">
        <v>142</v>
      </c>
      <c r="C109" s="164">
        <f>C106+C107</f>
        <v>14297</v>
      </c>
      <c r="D109" s="164">
        <f>D106+D107</f>
        <v>23771</v>
      </c>
      <c r="E109" s="164"/>
      <c r="F109" s="164"/>
      <c r="H109" s="180"/>
      <c r="K109" s="180"/>
    </row>
    <row r="110" spans="1:11" x14ac:dyDescent="0.25">
      <c r="A110" s="171" t="s">
        <v>344</v>
      </c>
      <c r="B110" s="171"/>
      <c r="C110" s="171"/>
      <c r="D110" s="172"/>
      <c r="E110" s="97"/>
      <c r="F110" s="173"/>
    </row>
    <row r="111" spans="1:11" x14ac:dyDescent="0.25">
      <c r="A111" s="87" t="s">
        <v>182</v>
      </c>
      <c r="B111" s="174"/>
      <c r="C111" s="174"/>
      <c r="D111" s="175"/>
      <c r="F111" s="176"/>
    </row>
    <row r="112" spans="1:11" ht="11.25" customHeight="1" x14ac:dyDescent="0.25">
      <c r="A112" s="177"/>
      <c r="B112" s="177"/>
      <c r="C112" s="177"/>
      <c r="D112" s="177"/>
      <c r="E112" s="177"/>
      <c r="F112" s="177"/>
    </row>
    <row r="114" spans="1:6" x14ac:dyDescent="0.25">
      <c r="A114" s="178"/>
      <c r="B114" s="179"/>
      <c r="C114" s="179"/>
      <c r="D114" s="179"/>
      <c r="E114" s="180"/>
    </row>
    <row r="115" spans="1:6" x14ac:dyDescent="0.25">
      <c r="A115" s="75" t="s">
        <v>183</v>
      </c>
      <c r="B115" s="76" t="s">
        <v>2</v>
      </c>
      <c r="C115" s="77"/>
      <c r="D115" s="78"/>
      <c r="E115" s="78"/>
      <c r="F115" s="79"/>
    </row>
    <row r="116" spans="1:6" x14ac:dyDescent="0.25">
      <c r="A116" s="75" t="s">
        <v>184</v>
      </c>
      <c r="B116" s="76" t="s">
        <v>185</v>
      </c>
      <c r="C116" s="77"/>
      <c r="D116" s="78"/>
      <c r="E116" s="78"/>
      <c r="F116" s="79"/>
    </row>
    <row r="117" spans="1:6" x14ac:dyDescent="0.25">
      <c r="A117" s="75" t="s">
        <v>186</v>
      </c>
      <c r="B117" s="76" t="s">
        <v>187</v>
      </c>
      <c r="C117" s="77"/>
      <c r="D117" s="78"/>
      <c r="E117" s="78"/>
      <c r="F117" s="79"/>
    </row>
    <row r="118" spans="1:6" x14ac:dyDescent="0.25">
      <c r="A118" s="75" t="s">
        <v>188</v>
      </c>
      <c r="B118" s="81" t="s">
        <v>189</v>
      </c>
      <c r="C118" s="77"/>
      <c r="D118" s="78"/>
      <c r="E118" s="78"/>
      <c r="F118" s="79"/>
    </row>
    <row r="119" spans="1:6" x14ac:dyDescent="0.25">
      <c r="A119" s="82"/>
      <c r="B119" s="83"/>
      <c r="C119" s="83"/>
      <c r="D119" s="83"/>
      <c r="E119" s="83"/>
      <c r="F119" s="83"/>
    </row>
    <row r="120" spans="1:6" x14ac:dyDescent="0.25">
      <c r="A120" s="75" t="s">
        <v>190</v>
      </c>
      <c r="B120" s="75" t="s">
        <v>191</v>
      </c>
      <c r="C120" s="84"/>
      <c r="D120" s="85"/>
      <c r="E120" s="85"/>
      <c r="F120" s="86"/>
    </row>
    <row r="121" spans="1:6" ht="26.25" customHeight="1" x14ac:dyDescent="0.25">
      <c r="A121" s="86"/>
      <c r="B121" s="86"/>
      <c r="C121" s="86"/>
      <c r="D121" s="86"/>
      <c r="E121" s="86"/>
      <c r="F121" s="86"/>
    </row>
    <row r="122" spans="1:6" x14ac:dyDescent="0.25">
      <c r="A122" s="75" t="s">
        <v>192</v>
      </c>
      <c r="B122" s="75" t="s">
        <v>191</v>
      </c>
      <c r="C122" s="86"/>
      <c r="D122" s="85"/>
      <c r="E122" s="85"/>
      <c r="F122" s="88" t="s">
        <v>193</v>
      </c>
    </row>
    <row r="123" spans="1:6" x14ac:dyDescent="0.25">
      <c r="A123" s="89"/>
      <c r="B123" s="84"/>
      <c r="C123" s="84"/>
      <c r="D123" s="86"/>
      <c r="E123" s="86"/>
      <c r="F123" s="75"/>
    </row>
    <row r="124" spans="1:6" x14ac:dyDescent="0.25">
      <c r="A124" s="75" t="s">
        <v>194</v>
      </c>
      <c r="B124" s="88" t="s">
        <v>195</v>
      </c>
      <c r="C124" s="86"/>
      <c r="D124" s="85"/>
      <c r="E124" s="85"/>
      <c r="F124" s="88" t="s">
        <v>196</v>
      </c>
    </row>
    <row r="125" spans="1:6" x14ac:dyDescent="0.25">
      <c r="A125" s="90"/>
      <c r="B125" s="90"/>
      <c r="C125" s="90"/>
      <c r="D125" s="90"/>
      <c r="E125" s="90"/>
      <c r="F125" s="90"/>
    </row>
    <row r="126" spans="1:6" x14ac:dyDescent="0.25">
      <c r="A126" s="91" t="s">
        <v>197</v>
      </c>
      <c r="C126" s="92">
        <v>44750</v>
      </c>
      <c r="D126" s="90"/>
      <c r="E126" s="90"/>
      <c r="F126" s="90"/>
    </row>
    <row r="127" spans="1:6" x14ac:dyDescent="0.25">
      <c r="A127" s="93"/>
      <c r="B127" s="93"/>
      <c r="C127" s="90"/>
      <c r="D127" s="90"/>
      <c r="E127" s="90"/>
      <c r="F127" s="90"/>
    </row>
    <row r="128" spans="1:6" x14ac:dyDescent="0.25">
      <c r="A128" s="94" t="s">
        <v>198</v>
      </c>
      <c r="B128" s="93"/>
      <c r="C128" s="90"/>
      <c r="D128" s="90"/>
      <c r="E128" s="90"/>
      <c r="F128" s="90"/>
    </row>
    <row r="137" spans="3:4" x14ac:dyDescent="0.25">
      <c r="C137" s="181"/>
      <c r="D137" s="181"/>
    </row>
  </sheetData>
  <mergeCells count="5">
    <mergeCell ref="D1:F1"/>
    <mergeCell ref="A2:F2"/>
    <mergeCell ref="A3:F3"/>
    <mergeCell ref="A112:F112"/>
    <mergeCell ref="A114:D114"/>
  </mergeCells>
  <hyperlinks>
    <hyperlink ref="B118" r:id="rId1" xr:uid="{C02F7D84-C777-47D0-8EE1-F91A0ECF2EDE}"/>
  </hyperlinks>
  <pageMargins left="0.70866141732283472" right="0.70866141732283472" top="0.39370078740157483" bottom="0.39370078740157483" header="0" footer="0"/>
  <pageSetup scale="62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ОПУ</vt:lpstr>
      <vt:lpstr>Баланс!Область_печати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2022-07-08T09:34:20Z</dcterms:created>
  <dcterms:modified xsi:type="dcterms:W3CDTF">2022-07-08T10:12:47Z</dcterms:modified>
</cp:coreProperties>
</file>