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 activeTab="3"/>
  </bookViews>
  <sheets>
    <sheet name="Баланс" sheetId="1" r:id="rId1"/>
    <sheet name="Отчет о прибылях и убытках" sheetId="2" r:id="rId2"/>
    <sheet name="Отчет о движении капитала" sheetId="3" r:id="rId3"/>
    <sheet name="Отчет о движении денег" sheetId="4" r:id="rId4"/>
  </sheets>
  <calcPr calcId="145621"/>
</workbook>
</file>

<file path=xl/calcChain.xml><?xml version="1.0" encoding="utf-8"?>
<calcChain xmlns="http://schemas.openxmlformats.org/spreadsheetml/2006/main">
  <c r="E13" i="3" l="1"/>
  <c r="D13" i="3"/>
  <c r="C13" i="3"/>
  <c r="B13" i="3"/>
  <c r="F3" i="3"/>
  <c r="F4" i="3"/>
  <c r="F5" i="3"/>
  <c r="F6" i="3"/>
  <c r="F7" i="3"/>
  <c r="F8" i="3"/>
  <c r="F9" i="3"/>
  <c r="F10" i="3"/>
  <c r="F11" i="3"/>
  <c r="F12" i="3"/>
  <c r="F2" i="3"/>
  <c r="F46" i="4"/>
  <c r="E46" i="4"/>
  <c r="F41" i="4"/>
  <c r="E41" i="4"/>
  <c r="F32" i="4"/>
  <c r="E32" i="4"/>
  <c r="F25" i="4"/>
  <c r="E25" i="4"/>
  <c r="F23" i="4"/>
  <c r="E23" i="4"/>
  <c r="F14" i="4"/>
  <c r="E14" i="4"/>
  <c r="H22" i="2" l="1"/>
  <c r="I22" i="2"/>
  <c r="J22" i="2"/>
  <c r="G22" i="2"/>
  <c r="H19" i="2"/>
  <c r="I19" i="2"/>
  <c r="J19" i="2"/>
  <c r="G19" i="2"/>
  <c r="H10" i="2"/>
  <c r="I10" i="2"/>
  <c r="J10" i="2"/>
  <c r="G10" i="2"/>
  <c r="H7" i="2"/>
  <c r="I7" i="2"/>
  <c r="J7" i="2"/>
  <c r="G7" i="2"/>
  <c r="F46" i="1"/>
  <c r="E46" i="1"/>
  <c r="F45" i="1"/>
  <c r="E45" i="1"/>
  <c r="F36" i="1"/>
  <c r="E36" i="1"/>
  <c r="F28" i="1"/>
  <c r="E28" i="1"/>
  <c r="F20" i="1"/>
  <c r="E20" i="1"/>
  <c r="F11" i="1"/>
  <c r="E11" i="1"/>
</calcChain>
</file>

<file path=xl/sharedStrings.xml><?xml version="1.0" encoding="utf-8"?>
<sst xmlns="http://schemas.openxmlformats.org/spreadsheetml/2006/main" count="144" uniqueCount="116">
  <si>
    <t>В тысячах долларов США</t>
  </si>
  <si>
    <t>Прим.</t>
  </si>
  <si>
    <t>30 июня 2014 года</t>
  </si>
  <si>
    <t>(неаудировано)</t>
  </si>
  <si>
    <t>31 декабря 2013 года (аудировано)</t>
  </si>
  <si>
    <t>АКТИВЫ</t>
  </si>
  <si>
    <t>Долгосрочные активы</t>
  </si>
  <si>
    <t>Активы по разведке и оценке</t>
  </si>
  <si>
    <t>Основные средства</t>
  </si>
  <si>
    <t>Денежные средства, ограниченные в использовании</t>
  </si>
  <si>
    <t>Авансы за долгосрочные активы</t>
  </si>
  <si>
    <t>Долгосрочные инвестиции</t>
  </si>
  <si>
    <t>−</t>
  </si>
  <si>
    <t>Текущие активы</t>
  </si>
  <si>
    <t>Товарно-материальные запасы</t>
  </si>
  <si>
    <t>Торговая дебиторская задолженность</t>
  </si>
  <si>
    <t>Предоплата и прочие краткосрочные активы</t>
  </si>
  <si>
    <t>Предоплата корпоративного подоходного налога</t>
  </si>
  <si>
    <t>Краткосрочные инвестиции</t>
  </si>
  <si>
    <t>Денежные средства и их эквиваленты</t>
  </si>
  <si>
    <t>Итого активов</t>
  </si>
  <si>
    <t>Капитал и обязательства</t>
  </si>
  <si>
    <t>Капитал Товарищества и резервы</t>
  </si>
  <si>
    <t>Капитал Товарищества</t>
  </si>
  <si>
    <t>Прочие резервы</t>
  </si>
  <si>
    <t xml:space="preserve">Нераспределённая прибыль </t>
  </si>
  <si>
    <t>ДОЛГОСРОЧНЫЕ ОБЯЗАТЕЛЬСТВА</t>
  </si>
  <si>
    <t>Долгосрочные займы</t>
  </si>
  <si>
    <t>Обязательства по ликвидации скважин и восстановлению участка</t>
  </si>
  <si>
    <t>Задолженность перед Правительством Казахстана</t>
  </si>
  <si>
    <t>Производные финансовые инструменты</t>
  </si>
  <si>
    <t>Обязательства по отложенному налогу</t>
  </si>
  <si>
    <t>Текущие обязательства</t>
  </si>
  <si>
    <t>Текущая часть долгосрочных займов</t>
  </si>
  <si>
    <t>Торговая кредиторская задолженность</t>
  </si>
  <si>
    <t>Авансы полученные</t>
  </si>
  <si>
    <t>Задолженность по корпоративному подоходному налогу</t>
  </si>
  <si>
    <t>Текущая часть задолженности перед Правительством Казахстана</t>
  </si>
  <si>
    <t>Прочие краткосрочные обязательства</t>
  </si>
  <si>
    <t>ИТОГО КАПИТАЛА И ОБЯЗАТЕЛЬСТВ</t>
  </si>
  <si>
    <t>Прим</t>
  </si>
  <si>
    <t>Три месяца, закончившиеся  30 июня</t>
  </si>
  <si>
    <t>Шесть месяцев, закончившиеся  30 июня</t>
  </si>
  <si>
    <t>2014 года (неауди-ровано)</t>
  </si>
  <si>
    <t>2013 года (неауди-ровано)</t>
  </si>
  <si>
    <t>Выручка</t>
  </si>
  <si>
    <t>Выручка от продаж на экспорт</t>
  </si>
  <si>
    <t>Выручка от продаж на внутреннем рынке</t>
  </si>
  <si>
    <t xml:space="preserve">Себестоимость реализации </t>
  </si>
  <si>
    <t>Валовая прибыль</t>
  </si>
  <si>
    <t>Общие и административные расходы</t>
  </si>
  <si>
    <t xml:space="preserve">Расходы на реализацию и транспортировку </t>
  </si>
  <si>
    <t>Финансовые затраты</t>
  </si>
  <si>
    <t>Убыток по производным финансовым инструментам</t>
  </si>
  <si>
    <t>Убыток от курсовой разницы</t>
  </si>
  <si>
    <t>Доход по процентам</t>
  </si>
  <si>
    <t>Прочие расходы</t>
  </si>
  <si>
    <t>Прочие доходы</t>
  </si>
  <si>
    <t>Прибыль до налогообложения</t>
  </si>
  <si>
    <t>Расходы по корпоративному подоходному налогу</t>
  </si>
  <si>
    <t>Прибыль за период</t>
  </si>
  <si>
    <t>Итого совокупного дохода за период</t>
  </si>
  <si>
    <t xml:space="preserve">Шесть месяцев, закончившиеся </t>
  </si>
  <si>
    <t>30 июня</t>
  </si>
  <si>
    <t>2014 года (неаудировано)</t>
  </si>
  <si>
    <t>2013 года (неаудировано)</t>
  </si>
  <si>
    <t>Денежные потоки от операционной деятельности</t>
  </si>
  <si>
    <t>Корректировки на:</t>
  </si>
  <si>
    <t>Износ, истощение и амортизацию</t>
  </si>
  <si>
    <t>11, 12</t>
  </si>
  <si>
    <t xml:space="preserve">Финансовые затраты </t>
  </si>
  <si>
    <t>Убыток от производного финансового инструмента</t>
  </si>
  <si>
    <t xml:space="preserve">Доход по процентам  </t>
  </si>
  <si>
    <t>Убыток от выбытия основных средств</t>
  </si>
  <si>
    <t xml:space="preserve">Положительную курсовую разницу по инвестиционной и финансовой деятельности </t>
  </si>
  <si>
    <t>Доход от операционной деятельности до изменений в оборотном капитале</t>
  </si>
  <si>
    <t>Изменения в оборотном капитале:</t>
  </si>
  <si>
    <t>Изменения в товарно-материальных запасах</t>
  </si>
  <si>
    <r>
      <t xml:space="preserve">Изменения </t>
    </r>
    <r>
      <rPr>
        <sz val="9"/>
        <color theme="1"/>
        <rFont val="Arial"/>
        <family val="2"/>
        <charset val="204"/>
      </rPr>
      <t>в торговой дебиторской задолженности</t>
    </r>
  </si>
  <si>
    <r>
      <t xml:space="preserve">Изменения </t>
    </r>
    <r>
      <rPr>
        <sz val="9"/>
        <color theme="1"/>
        <rFont val="Arial"/>
        <family val="2"/>
        <charset val="204"/>
      </rPr>
      <t>в предоплате и прочих краткосрочных активах</t>
    </r>
  </si>
  <si>
    <r>
      <t xml:space="preserve">Изменения </t>
    </r>
    <r>
      <rPr>
        <sz val="9"/>
        <color theme="1"/>
        <rFont val="Arial"/>
        <family val="2"/>
        <charset val="204"/>
      </rPr>
      <t>в торговой кредиторской задолженности</t>
    </r>
  </si>
  <si>
    <t>Изменения в авансах полученных</t>
  </si>
  <si>
    <r>
      <t>Изменения в обязательствах перед Правительством Казахстана</t>
    </r>
    <r>
      <rPr>
        <sz val="9"/>
        <color theme="1"/>
        <rFont val="Arial"/>
        <family val="2"/>
        <charset val="204"/>
      </rPr>
      <t xml:space="preserve"> </t>
    </r>
  </si>
  <si>
    <r>
      <t xml:space="preserve">Изменения </t>
    </r>
    <r>
      <rPr>
        <sz val="9"/>
        <color theme="1"/>
        <rFont val="Arial"/>
        <family val="2"/>
        <charset val="204"/>
      </rPr>
      <t>в прочих краткосрочных обязательствах</t>
    </r>
  </si>
  <si>
    <t>Поступление денежных средств от операционной деятельности</t>
  </si>
  <si>
    <t>Корпоративный подоходный налог уплаченный</t>
  </si>
  <si>
    <t>Чистый денежный поток в результате операционной деятельности</t>
  </si>
  <si>
    <t>Денежные потоки от инвестиционной деятельности</t>
  </si>
  <si>
    <t xml:space="preserve">Проценты полученные </t>
  </si>
  <si>
    <t>Приобретение основных средств</t>
  </si>
  <si>
    <t>Приобретение активов по разведке и оценке</t>
  </si>
  <si>
    <t>Выплата банковских депозитов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</si>
  <si>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</si>
  <si>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</si>
  <si>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Поступления от выпуска облигаций</t>
  </si>
  <si>
    <t>Перевод в денежные средства, ограниченные в использовании</t>
  </si>
  <si>
    <t>Выплата займов</t>
  </si>
  <si>
    <r>
      <t>Вложения в капитал товарищества</t>
    </r>
    <r>
      <rPr>
        <sz val="9"/>
        <color rgb="FF000000"/>
        <rFont val="Arial"/>
        <family val="2"/>
        <charset val="204"/>
      </rPr>
      <t xml:space="preserve"> </t>
    </r>
  </si>
  <si>
    <t xml:space="preserve">Финансовые затраты оплаченные </t>
  </si>
  <si>
    <t>Комиссии за выпуск облигаций</t>
  </si>
  <si>
    <t>Чистый денежный поток в результате финансовой деятельности</t>
  </si>
  <si>
    <t>Влияние изменений валютных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</si>
  <si>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</si>
  <si>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</si>
  <si>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</si>
  <si>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Нераспределенная прибыль</t>
  </si>
  <si>
    <t>Итого</t>
  </si>
  <si>
    <t>На 31 декабря 2012 года (аудировано)</t>
  </si>
  <si>
    <t xml:space="preserve">Итого совокупный доход за период </t>
  </si>
  <si>
    <t xml:space="preserve">Влияние других сделок с Участником </t>
  </si>
  <si>
    <t>Распределение прибыли</t>
  </si>
  <si>
    <t>На 30 июня 2013 года (неаудировано)</t>
  </si>
  <si>
    <t>На 31 декабря 2013 года (аудировано)</t>
  </si>
  <si>
    <t>Итого совокупный доход за период</t>
  </si>
  <si>
    <t xml:space="preserve">Увеличение в капитале товарищества </t>
  </si>
  <si>
    <t>На 30 июня 2014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</si>
</sst>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164" fontId="4" fillId="0" borderId="3" xfId="1" applyNumberFormat="1" applyFont="1" applyBorder="1" applyAlignment="1">
      <alignment vertical="center" wrapText="1"/>
    </xf>
    <xf numFmtId="164" fontId="2" fillId="0" borderId="4" xfId="1" applyNumberFormat="1" applyFont="1" applyBorder="1" applyAlignment="1">
      <alignment vertical="center" wrapText="1"/>
    </xf>
    <xf numFmtId="164" fontId="4" fillId="0" borderId="4" xfId="1" applyNumberFormat="1" applyFont="1" applyBorder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5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3" workbookViewId="0">
      <selection activeCell="F46" sqref="F46"/>
    </sheetView>
  </sheetViews>
  <sheetFormatPr defaultRowHeight="15" x14ac:dyDescent="0.25"/>
  <cols>
    <col min="1" max="1" width="42.42578125" customWidth="1"/>
    <col min="2" max="2" width="7.28515625" customWidth="1"/>
    <col min="3" max="4" width="15.7109375" customWidth="1"/>
  </cols>
  <sheetData>
    <row r="1" spans="1:6" ht="24" x14ac:dyDescent="0.25">
      <c r="A1" s="34" t="s">
        <v>0</v>
      </c>
      <c r="B1" s="36" t="s">
        <v>40</v>
      </c>
      <c r="C1" s="3" t="s">
        <v>2</v>
      </c>
      <c r="D1" s="38" t="s">
        <v>4</v>
      </c>
    </row>
    <row r="2" spans="1:6" ht="15.75" thickBot="1" x14ac:dyDescent="0.3">
      <c r="A2" s="35"/>
      <c r="B2" s="37"/>
      <c r="C2" s="4" t="s">
        <v>3</v>
      </c>
      <c r="D2" s="39"/>
    </row>
    <row r="3" spans="1:6" x14ac:dyDescent="0.25">
      <c r="A3" s="5"/>
      <c r="B3" s="6"/>
      <c r="C3" s="7"/>
      <c r="D3" s="8"/>
    </row>
    <row r="4" spans="1:6" x14ac:dyDescent="0.25">
      <c r="A4" s="5" t="s">
        <v>5</v>
      </c>
      <c r="B4" s="6"/>
      <c r="C4" s="7"/>
      <c r="D4" s="8"/>
    </row>
    <row r="5" spans="1:6" x14ac:dyDescent="0.25">
      <c r="A5" s="5" t="s">
        <v>6</v>
      </c>
      <c r="B5" s="6"/>
      <c r="C5" s="7"/>
      <c r="D5" s="8"/>
    </row>
    <row r="6" spans="1:6" x14ac:dyDescent="0.25">
      <c r="A6" s="9" t="s">
        <v>7</v>
      </c>
      <c r="B6" s="6">
        <v>3</v>
      </c>
      <c r="C6" s="18">
        <v>21514</v>
      </c>
      <c r="D6" s="19">
        <v>20434</v>
      </c>
    </row>
    <row r="7" spans="1:6" x14ac:dyDescent="0.25">
      <c r="A7" s="9" t="s">
        <v>8</v>
      </c>
      <c r="B7" s="6">
        <v>4</v>
      </c>
      <c r="C7" s="18">
        <v>1370299</v>
      </c>
      <c r="D7" s="19">
        <v>1331386</v>
      </c>
    </row>
    <row r="8" spans="1:6" x14ac:dyDescent="0.25">
      <c r="A8" s="9" t="s">
        <v>9</v>
      </c>
      <c r="B8" s="6"/>
      <c r="C8" s="18">
        <v>4618</v>
      </c>
      <c r="D8" s="19">
        <v>4217</v>
      </c>
    </row>
    <row r="9" spans="1:6" x14ac:dyDescent="0.25">
      <c r="A9" s="9" t="s">
        <v>10</v>
      </c>
      <c r="B9" s="6"/>
      <c r="C9" s="18">
        <v>39269</v>
      </c>
      <c r="D9" s="19">
        <v>10037</v>
      </c>
    </row>
    <row r="10" spans="1:6" ht="15.75" thickBot="1" x14ac:dyDescent="0.3">
      <c r="A10" s="10" t="s">
        <v>11</v>
      </c>
      <c r="B10" s="11">
        <v>5</v>
      </c>
      <c r="C10" s="20"/>
      <c r="D10" s="21">
        <v>25000</v>
      </c>
    </row>
    <row r="11" spans="1:6" ht="15.75" thickBot="1" x14ac:dyDescent="0.3">
      <c r="A11" s="10"/>
      <c r="B11" s="11"/>
      <c r="C11" s="20">
        <v>1435700</v>
      </c>
      <c r="D11" s="21">
        <v>1391074</v>
      </c>
      <c r="E11" s="24">
        <f>SUM(C6:C10)-C11</f>
        <v>0</v>
      </c>
      <c r="F11" s="24">
        <f>SUM(D6:D10)-D11</f>
        <v>0</v>
      </c>
    </row>
    <row r="12" spans="1:6" x14ac:dyDescent="0.25">
      <c r="A12" s="9"/>
      <c r="B12" s="6"/>
      <c r="C12" s="18"/>
      <c r="D12" s="19"/>
    </row>
    <row r="13" spans="1:6" x14ac:dyDescent="0.25">
      <c r="A13" s="5" t="s">
        <v>13</v>
      </c>
      <c r="B13" s="6"/>
      <c r="C13" s="18"/>
      <c r="D13" s="19"/>
    </row>
    <row r="14" spans="1:6" x14ac:dyDescent="0.25">
      <c r="A14" s="9" t="s">
        <v>14</v>
      </c>
      <c r="B14" s="6"/>
      <c r="C14" s="18">
        <v>23489</v>
      </c>
      <c r="D14" s="19">
        <v>22085</v>
      </c>
    </row>
    <row r="15" spans="1:6" x14ac:dyDescent="0.25">
      <c r="A15" s="9" t="s">
        <v>15</v>
      </c>
      <c r="B15" s="6">
        <v>6</v>
      </c>
      <c r="C15" s="18">
        <v>107241</v>
      </c>
      <c r="D15" s="19">
        <v>66564</v>
      </c>
    </row>
    <row r="16" spans="1:6" x14ac:dyDescent="0.25">
      <c r="A16" s="9" t="s">
        <v>16</v>
      </c>
      <c r="B16" s="6"/>
      <c r="C16" s="18">
        <v>42182</v>
      </c>
      <c r="D16" s="19">
        <v>29168</v>
      </c>
    </row>
    <row r="17" spans="1:6" x14ac:dyDescent="0.25">
      <c r="A17" s="9" t="s">
        <v>17</v>
      </c>
      <c r="B17" s="6"/>
      <c r="C17" s="18"/>
      <c r="D17" s="19">
        <v>5042</v>
      </c>
    </row>
    <row r="18" spans="1:6" x14ac:dyDescent="0.25">
      <c r="A18" s="9" t="s">
        <v>18</v>
      </c>
      <c r="B18" s="6">
        <v>5</v>
      </c>
      <c r="C18" s="18">
        <v>25000</v>
      </c>
      <c r="D18" s="19">
        <v>25000</v>
      </c>
    </row>
    <row r="19" spans="1:6" ht="15.75" thickBot="1" x14ac:dyDescent="0.3">
      <c r="A19" s="10" t="s">
        <v>19</v>
      </c>
      <c r="B19" s="11"/>
      <c r="C19" s="20">
        <v>393466</v>
      </c>
      <c r="D19" s="21">
        <v>170447</v>
      </c>
    </row>
    <row r="20" spans="1:6" ht="15.75" thickBot="1" x14ac:dyDescent="0.3">
      <c r="A20" s="12"/>
      <c r="B20" s="11"/>
      <c r="C20" s="20">
        <v>591378</v>
      </c>
      <c r="D20" s="21">
        <v>318306</v>
      </c>
      <c r="E20" s="24">
        <f>SUM(C14:C19)-C20</f>
        <v>0</v>
      </c>
      <c r="F20" s="24">
        <f>SUM(D14:D19)-D20</f>
        <v>0</v>
      </c>
    </row>
    <row r="21" spans="1:6" ht="15.75" thickBot="1" x14ac:dyDescent="0.3">
      <c r="A21" s="13" t="s">
        <v>20</v>
      </c>
      <c r="B21" s="14"/>
      <c r="C21" s="22">
        <v>2027078</v>
      </c>
      <c r="D21" s="23">
        <v>1709380</v>
      </c>
    </row>
    <row r="22" spans="1:6" ht="15.75" thickTop="1" x14ac:dyDescent="0.25">
      <c r="A22" s="5"/>
      <c r="B22" s="6"/>
      <c r="C22" s="18"/>
      <c r="D22" s="19"/>
    </row>
    <row r="23" spans="1:6" x14ac:dyDescent="0.25">
      <c r="A23" s="5" t="s">
        <v>21</v>
      </c>
      <c r="B23" s="6"/>
      <c r="C23" s="18"/>
      <c r="D23" s="19"/>
    </row>
    <row r="24" spans="1:6" x14ac:dyDescent="0.25">
      <c r="A24" s="9" t="s">
        <v>22</v>
      </c>
      <c r="B24" s="6"/>
      <c r="C24" s="18"/>
      <c r="D24" s="19"/>
    </row>
    <row r="25" spans="1:6" x14ac:dyDescent="0.25">
      <c r="A25" s="9" t="s">
        <v>23</v>
      </c>
      <c r="B25" s="6">
        <v>7</v>
      </c>
      <c r="C25" s="18">
        <v>4112</v>
      </c>
      <c r="D25" s="19">
        <v>4</v>
      </c>
    </row>
    <row r="26" spans="1:6" x14ac:dyDescent="0.25">
      <c r="A26" s="9" t="s">
        <v>24</v>
      </c>
      <c r="B26" s="6"/>
      <c r="C26" s="18">
        <v>32454</v>
      </c>
      <c r="D26" s="19">
        <v>32440</v>
      </c>
    </row>
    <row r="27" spans="1:6" ht="15.75" thickBot="1" x14ac:dyDescent="0.3">
      <c r="A27" s="10" t="s">
        <v>25</v>
      </c>
      <c r="B27" s="11"/>
      <c r="C27" s="20">
        <v>676270</v>
      </c>
      <c r="D27" s="21">
        <v>558877</v>
      </c>
    </row>
    <row r="28" spans="1:6" ht="15.75" thickBot="1" x14ac:dyDescent="0.3">
      <c r="A28" s="12"/>
      <c r="B28" s="11"/>
      <c r="C28" s="20">
        <v>712836</v>
      </c>
      <c r="D28" s="21">
        <v>591321</v>
      </c>
      <c r="E28" s="24">
        <f>SUM(C22:C27)-C28</f>
        <v>0</v>
      </c>
      <c r="F28" s="24">
        <f>SUM(D22:D27)-D28</f>
        <v>0</v>
      </c>
    </row>
    <row r="29" spans="1:6" x14ac:dyDescent="0.25">
      <c r="A29" s="5"/>
      <c r="B29" s="6"/>
      <c r="C29" s="18"/>
      <c r="D29" s="19"/>
    </row>
    <row r="30" spans="1:6" x14ac:dyDescent="0.25">
      <c r="A30" s="5" t="s">
        <v>26</v>
      </c>
      <c r="B30" s="6"/>
      <c r="C30" s="18"/>
      <c r="D30" s="19"/>
    </row>
    <row r="31" spans="1:6" x14ac:dyDescent="0.25">
      <c r="A31" s="9" t="s">
        <v>27</v>
      </c>
      <c r="B31" s="6">
        <v>8</v>
      </c>
      <c r="C31" s="18">
        <v>1031850</v>
      </c>
      <c r="D31" s="19">
        <v>830854</v>
      </c>
    </row>
    <row r="32" spans="1:6" x14ac:dyDescent="0.25">
      <c r="A32" s="9" t="s">
        <v>28</v>
      </c>
      <c r="B32" s="6"/>
      <c r="C32" s="18">
        <v>14485</v>
      </c>
      <c r="D32" s="19">
        <v>13874</v>
      </c>
    </row>
    <row r="33" spans="1:6" x14ac:dyDescent="0.25">
      <c r="A33" s="9" t="s">
        <v>29</v>
      </c>
      <c r="B33" s="6"/>
      <c r="C33" s="18">
        <v>5906</v>
      </c>
      <c r="D33" s="19">
        <v>6021</v>
      </c>
    </row>
    <row r="34" spans="1:6" x14ac:dyDescent="0.25">
      <c r="A34" s="9" t="s">
        <v>30</v>
      </c>
      <c r="B34" s="6">
        <v>16</v>
      </c>
      <c r="C34" s="18">
        <v>6126</v>
      </c>
      <c r="D34" s="19"/>
    </row>
    <row r="35" spans="1:6" ht="15.75" thickBot="1" x14ac:dyDescent="0.3">
      <c r="A35" s="10" t="s">
        <v>31</v>
      </c>
      <c r="B35" s="11"/>
      <c r="C35" s="20">
        <v>164496</v>
      </c>
      <c r="D35" s="21">
        <v>152545</v>
      </c>
    </row>
    <row r="36" spans="1:6" ht="15.75" thickBot="1" x14ac:dyDescent="0.3">
      <c r="A36" s="12"/>
      <c r="B36" s="11"/>
      <c r="C36" s="20">
        <v>1222863</v>
      </c>
      <c r="D36" s="21">
        <v>1003294</v>
      </c>
      <c r="E36" s="24">
        <f>SUM(C30:C35)-C36</f>
        <v>0</v>
      </c>
      <c r="F36" s="24">
        <f>SUM(D30:D35)-D36</f>
        <v>0</v>
      </c>
    </row>
    <row r="37" spans="1:6" x14ac:dyDescent="0.25">
      <c r="A37" s="5"/>
      <c r="B37" s="6"/>
      <c r="C37" s="18"/>
      <c r="D37" s="19"/>
    </row>
    <row r="38" spans="1:6" x14ac:dyDescent="0.25">
      <c r="A38" s="5" t="s">
        <v>32</v>
      </c>
      <c r="B38" s="6"/>
      <c r="C38" s="18"/>
      <c r="D38" s="19"/>
    </row>
    <row r="39" spans="1:6" x14ac:dyDescent="0.25">
      <c r="A39" s="9" t="s">
        <v>33</v>
      </c>
      <c r="B39" s="6">
        <v>8</v>
      </c>
      <c r="C39" s="18">
        <v>14914</v>
      </c>
      <c r="D39" s="19">
        <v>7449</v>
      </c>
    </row>
    <row r="40" spans="1:6" x14ac:dyDescent="0.25">
      <c r="A40" s="9" t="s">
        <v>34</v>
      </c>
      <c r="B40" s="6"/>
      <c r="C40" s="18">
        <v>41441</v>
      </c>
      <c r="D40" s="19">
        <v>56676</v>
      </c>
    </row>
    <row r="41" spans="1:6" x14ac:dyDescent="0.25">
      <c r="A41" s="9" t="s">
        <v>35</v>
      </c>
      <c r="B41" s="6"/>
      <c r="C41" s="18">
        <v>1218</v>
      </c>
      <c r="D41" s="19">
        <v>37</v>
      </c>
    </row>
    <row r="42" spans="1:6" x14ac:dyDescent="0.25">
      <c r="A42" s="9" t="s">
        <v>36</v>
      </c>
      <c r="B42" s="6"/>
      <c r="C42" s="18">
        <v>12246</v>
      </c>
      <c r="D42" s="19"/>
    </row>
    <row r="43" spans="1:6" x14ac:dyDescent="0.25">
      <c r="A43" s="9" t="s">
        <v>37</v>
      </c>
      <c r="B43" s="6"/>
      <c r="C43" s="18">
        <v>1031</v>
      </c>
      <c r="D43" s="19">
        <v>1031</v>
      </c>
    </row>
    <row r="44" spans="1:6" ht="15.75" thickBot="1" x14ac:dyDescent="0.3">
      <c r="A44" s="10" t="s">
        <v>38</v>
      </c>
      <c r="B44" s="11">
        <v>9</v>
      </c>
      <c r="C44" s="20">
        <v>20529</v>
      </c>
      <c r="D44" s="21">
        <v>49572</v>
      </c>
    </row>
    <row r="45" spans="1:6" ht="15.75" thickBot="1" x14ac:dyDescent="0.3">
      <c r="A45" s="12"/>
      <c r="B45" s="15"/>
      <c r="C45" s="20">
        <v>91379</v>
      </c>
      <c r="D45" s="21">
        <v>114765</v>
      </c>
      <c r="E45" s="24">
        <f>SUM(C39:C44)-C45</f>
        <v>0</v>
      </c>
      <c r="F45" s="24">
        <f>SUM(D39:D44)-D45</f>
        <v>0</v>
      </c>
    </row>
    <row r="46" spans="1:6" ht="15.75" thickBot="1" x14ac:dyDescent="0.3">
      <c r="A46" s="13" t="s">
        <v>39</v>
      </c>
      <c r="B46" s="16"/>
      <c r="C46" s="22">
        <v>2027078</v>
      </c>
      <c r="D46" s="23">
        <v>1709380</v>
      </c>
      <c r="E46" s="24">
        <f>C28+C36+C45-C46</f>
        <v>0</v>
      </c>
      <c r="F46" s="24">
        <f>D28+D36+D45-D46</f>
        <v>0</v>
      </c>
    </row>
    <row r="47" spans="1:6" ht="15.75" thickTop="1" x14ac:dyDescent="0.25"/>
  </sheetData>
  <mergeCells count="3">
    <mergeCell ref="A1:A2"/>
    <mergeCell ref="B1:B2"/>
    <mergeCell ref="D1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12" sqref="F12"/>
    </sheetView>
  </sheetViews>
  <sheetFormatPr defaultRowHeight="15" x14ac:dyDescent="0.25"/>
  <cols>
    <col min="1" max="1" width="31.85546875" customWidth="1"/>
    <col min="3" max="5" width="11.5703125" bestFit="1" customWidth="1"/>
    <col min="6" max="6" width="11.7109375" bestFit="1" customWidth="1"/>
    <col min="10" max="10" width="14.42578125" customWidth="1"/>
  </cols>
  <sheetData>
    <row r="1" spans="1:10" ht="36" customHeight="1" x14ac:dyDescent="0.25">
      <c r="A1" s="1"/>
      <c r="B1" s="2"/>
      <c r="C1" s="36" t="s">
        <v>41</v>
      </c>
      <c r="D1" s="36"/>
      <c r="E1" s="36" t="s">
        <v>42</v>
      </c>
      <c r="F1" s="36"/>
    </row>
    <row r="2" spans="1:10" ht="36.75" thickBot="1" x14ac:dyDescent="0.3">
      <c r="A2" s="25" t="s">
        <v>0</v>
      </c>
      <c r="B2" s="15" t="s">
        <v>1</v>
      </c>
      <c r="C2" s="4" t="s">
        <v>43</v>
      </c>
      <c r="D2" s="26" t="s">
        <v>44</v>
      </c>
      <c r="E2" s="4" t="s">
        <v>43</v>
      </c>
      <c r="F2" s="26" t="s">
        <v>44</v>
      </c>
    </row>
    <row r="3" spans="1:10" x14ac:dyDescent="0.25">
      <c r="A3" s="1"/>
      <c r="B3" s="6"/>
      <c r="C3" s="7"/>
      <c r="D3" s="7"/>
      <c r="E3" s="7"/>
      <c r="F3" s="7"/>
    </row>
    <row r="4" spans="1:10" x14ac:dyDescent="0.25">
      <c r="A4" s="5" t="s">
        <v>45</v>
      </c>
      <c r="B4" s="6"/>
      <c r="C4" s="18"/>
      <c r="D4" s="19"/>
      <c r="E4" s="19"/>
      <c r="F4" s="19"/>
    </row>
    <row r="5" spans="1:10" x14ac:dyDescent="0.25">
      <c r="A5" s="9" t="s">
        <v>46</v>
      </c>
      <c r="B5" s="6"/>
      <c r="C5" s="18">
        <v>192075</v>
      </c>
      <c r="D5" s="19">
        <v>181378</v>
      </c>
      <c r="E5" s="18">
        <v>389919</v>
      </c>
      <c r="F5" s="19">
        <v>378090</v>
      </c>
    </row>
    <row r="6" spans="1:10" ht="15.75" thickBot="1" x14ac:dyDescent="0.3">
      <c r="A6" s="10" t="s">
        <v>47</v>
      </c>
      <c r="B6" s="11"/>
      <c r="C6" s="20">
        <v>25950</v>
      </c>
      <c r="D6" s="21">
        <v>32595</v>
      </c>
      <c r="E6" s="20">
        <v>55058</v>
      </c>
      <c r="F6" s="21">
        <v>64409</v>
      </c>
    </row>
    <row r="7" spans="1:10" x14ac:dyDescent="0.25">
      <c r="A7" s="9"/>
      <c r="B7" s="6">
        <v>10</v>
      </c>
      <c r="C7" s="18">
        <v>218025</v>
      </c>
      <c r="D7" s="19">
        <v>213973</v>
      </c>
      <c r="E7" s="18">
        <v>444977</v>
      </c>
      <c r="F7" s="19">
        <v>442499</v>
      </c>
      <c r="G7" s="24">
        <f>SUM(C5:C6)-C7</f>
        <v>0</v>
      </c>
      <c r="H7" s="24">
        <f t="shared" ref="H7:J7" si="0">SUM(D5:D6)-D7</f>
        <v>0</v>
      </c>
      <c r="I7" s="24">
        <f t="shared" si="0"/>
        <v>0</v>
      </c>
      <c r="J7" s="24">
        <f t="shared" si="0"/>
        <v>0</v>
      </c>
    </row>
    <row r="8" spans="1:10" x14ac:dyDescent="0.25">
      <c r="A8" s="9"/>
      <c r="B8" s="40">
        <v>11</v>
      </c>
      <c r="C8" s="42">
        <v>-47632</v>
      </c>
      <c r="D8" s="44">
        <v>-62929</v>
      </c>
      <c r="E8" s="42">
        <v>-98853</v>
      </c>
      <c r="F8" s="44">
        <v>-135331</v>
      </c>
    </row>
    <row r="9" spans="1:10" ht="15.75" thickBot="1" x14ac:dyDescent="0.3">
      <c r="A9" s="10" t="s">
        <v>48</v>
      </c>
      <c r="B9" s="41"/>
      <c r="C9" s="43"/>
      <c r="D9" s="45"/>
      <c r="E9" s="43"/>
      <c r="F9" s="45"/>
    </row>
    <row r="10" spans="1:10" ht="15.75" thickBot="1" x14ac:dyDescent="0.3">
      <c r="A10" s="12" t="s">
        <v>49</v>
      </c>
      <c r="B10" s="11"/>
      <c r="C10" s="20">
        <v>170393</v>
      </c>
      <c r="D10" s="21">
        <v>151044</v>
      </c>
      <c r="E10" s="20">
        <v>346124</v>
      </c>
      <c r="F10" s="21">
        <v>307168</v>
      </c>
      <c r="G10" s="24">
        <f>SUM(C7:C9)-C10</f>
        <v>0</v>
      </c>
      <c r="H10" s="24">
        <f t="shared" ref="H10:J10" si="1">SUM(D7:D9)-D10</f>
        <v>0</v>
      </c>
      <c r="I10" s="24">
        <f t="shared" si="1"/>
        <v>0</v>
      </c>
      <c r="J10" s="24">
        <f t="shared" si="1"/>
        <v>0</v>
      </c>
    </row>
    <row r="11" spans="1:10" x14ac:dyDescent="0.25">
      <c r="A11" s="9" t="s">
        <v>50</v>
      </c>
      <c r="B11" s="6">
        <v>12</v>
      </c>
      <c r="C11" s="33">
        <v>-9850</v>
      </c>
      <c r="D11" s="33">
        <v>-8266</v>
      </c>
      <c r="E11" s="33">
        <v>-17233</v>
      </c>
      <c r="F11" s="33">
        <v>-14877</v>
      </c>
    </row>
    <row r="12" spans="1:10" x14ac:dyDescent="0.25">
      <c r="A12" s="9" t="s">
        <v>51</v>
      </c>
      <c r="B12" s="6">
        <v>13</v>
      </c>
      <c r="C12" s="19">
        <v>-33114</v>
      </c>
      <c r="D12" s="19">
        <v>-34279</v>
      </c>
      <c r="E12" s="19">
        <v>-63573</v>
      </c>
      <c r="F12" s="19">
        <v>-60814</v>
      </c>
    </row>
    <row r="13" spans="1:10" x14ac:dyDescent="0.25">
      <c r="A13" s="9" t="s">
        <v>52</v>
      </c>
      <c r="B13" s="6">
        <v>14</v>
      </c>
      <c r="C13" s="18">
        <v>-18228</v>
      </c>
      <c r="D13" s="19">
        <v>-17748</v>
      </c>
      <c r="E13" s="18">
        <v>-41914</v>
      </c>
      <c r="F13" s="19">
        <v>-34420</v>
      </c>
    </row>
    <row r="14" spans="1:10" x14ac:dyDescent="0.25">
      <c r="A14" s="9" t="s">
        <v>53</v>
      </c>
      <c r="B14" s="6">
        <v>16</v>
      </c>
      <c r="C14" s="18">
        <v>-5478</v>
      </c>
      <c r="D14" s="19" t="s">
        <v>12</v>
      </c>
      <c r="E14" s="18">
        <v>-6126</v>
      </c>
      <c r="F14" s="19">
        <v>0</v>
      </c>
    </row>
    <row r="15" spans="1:10" x14ac:dyDescent="0.25">
      <c r="A15" s="9" t="s">
        <v>54</v>
      </c>
      <c r="B15" s="6"/>
      <c r="C15" s="18">
        <v>-570</v>
      </c>
      <c r="D15" s="19">
        <v>-128</v>
      </c>
      <c r="E15" s="18">
        <v>-2066</v>
      </c>
      <c r="F15" s="19">
        <v>-226</v>
      </c>
    </row>
    <row r="16" spans="1:10" x14ac:dyDescent="0.25">
      <c r="A16" s="9" t="s">
        <v>55</v>
      </c>
      <c r="B16" s="6"/>
      <c r="C16" s="18">
        <v>130</v>
      </c>
      <c r="D16" s="19">
        <v>233</v>
      </c>
      <c r="E16" s="18">
        <v>634</v>
      </c>
      <c r="F16" s="19">
        <v>491</v>
      </c>
    </row>
    <row r="17" spans="1:10" x14ac:dyDescent="0.25">
      <c r="A17" s="9" t="s">
        <v>56</v>
      </c>
      <c r="B17" s="6"/>
      <c r="C17" s="18">
        <v>-7573</v>
      </c>
      <c r="D17" s="19">
        <v>-6013</v>
      </c>
      <c r="E17" s="18">
        <v>-14106</v>
      </c>
      <c r="F17" s="19">
        <v>-10646</v>
      </c>
    </row>
    <row r="18" spans="1:10" ht="15.75" thickBot="1" x14ac:dyDescent="0.3">
      <c r="A18" s="10" t="s">
        <v>57</v>
      </c>
      <c r="B18" s="11"/>
      <c r="C18" s="20">
        <v>839</v>
      </c>
      <c r="D18" s="21">
        <v>1095</v>
      </c>
      <c r="E18" s="20">
        <v>1713</v>
      </c>
      <c r="F18" s="21">
        <v>2100</v>
      </c>
    </row>
    <row r="19" spans="1:10" x14ac:dyDescent="0.25">
      <c r="A19" s="5" t="s">
        <v>58</v>
      </c>
      <c r="B19" s="6"/>
      <c r="C19" s="18">
        <v>96549</v>
      </c>
      <c r="D19" s="19">
        <v>85938</v>
      </c>
      <c r="E19" s="18">
        <v>203453</v>
      </c>
      <c r="F19" s="19">
        <v>188776</v>
      </c>
      <c r="G19" s="24">
        <f>SUM(C10:C18)-C19</f>
        <v>0</v>
      </c>
      <c r="H19" s="24">
        <f t="shared" ref="H19:J19" si="2">SUM(D10:D18)-D19</f>
        <v>0</v>
      </c>
      <c r="I19" s="24">
        <f t="shared" si="2"/>
        <v>0</v>
      </c>
      <c r="J19" s="24">
        <f t="shared" si="2"/>
        <v>0</v>
      </c>
    </row>
    <row r="20" spans="1:10" x14ac:dyDescent="0.25">
      <c r="A20" s="9"/>
      <c r="B20" s="40">
        <v>15</v>
      </c>
      <c r="C20" s="42">
        <v>-36229</v>
      </c>
      <c r="D20" s="44">
        <v>-35507</v>
      </c>
      <c r="E20" s="42">
        <v>-86060</v>
      </c>
      <c r="F20" s="44">
        <v>-73097</v>
      </c>
    </row>
    <row r="21" spans="1:10" ht="15.75" thickBot="1" x14ac:dyDescent="0.3">
      <c r="A21" s="10" t="s">
        <v>59</v>
      </c>
      <c r="B21" s="41"/>
      <c r="C21" s="43"/>
      <c r="D21" s="45"/>
      <c r="E21" s="43"/>
      <c r="F21" s="45"/>
    </row>
    <row r="22" spans="1:10" ht="15.75" thickBot="1" x14ac:dyDescent="0.3">
      <c r="A22" s="12" t="s">
        <v>60</v>
      </c>
      <c r="B22" s="11"/>
      <c r="C22" s="20">
        <v>60320</v>
      </c>
      <c r="D22" s="21">
        <v>50431</v>
      </c>
      <c r="E22" s="20">
        <v>117393</v>
      </c>
      <c r="F22" s="21">
        <v>115679</v>
      </c>
      <c r="G22" s="24">
        <f>SUM(C19:C21)-C22</f>
        <v>0</v>
      </c>
      <c r="H22" s="24">
        <f t="shared" ref="H22:J22" si="3">SUM(D19:D21)-D22</f>
        <v>0</v>
      </c>
      <c r="I22" s="24">
        <f t="shared" si="3"/>
        <v>0</v>
      </c>
      <c r="J22" s="24">
        <f t="shared" si="3"/>
        <v>0</v>
      </c>
    </row>
    <row r="23" spans="1:10" ht="15.75" thickBot="1" x14ac:dyDescent="0.3">
      <c r="A23" s="13" t="s">
        <v>61</v>
      </c>
      <c r="B23" s="14"/>
      <c r="C23" s="22">
        <v>60320</v>
      </c>
      <c r="D23" s="23">
        <v>50431</v>
      </c>
      <c r="E23" s="22">
        <v>117393</v>
      </c>
      <c r="F23" s="23">
        <v>115679</v>
      </c>
    </row>
    <row r="24" spans="1:10" ht="15.75" thickTop="1" x14ac:dyDescent="0.25"/>
  </sheetData>
  <mergeCells count="12">
    <mergeCell ref="C1:D1"/>
    <mergeCell ref="E1:F1"/>
    <mergeCell ref="B8:B9"/>
    <mergeCell ref="C8:C9"/>
    <mergeCell ref="D8:D9"/>
    <mergeCell ref="E8:E9"/>
    <mergeCell ref="F8:F9"/>
    <mergeCell ref="B20:B21"/>
    <mergeCell ref="C20:C21"/>
    <mergeCell ref="D20:D21"/>
    <mergeCell ref="E20:E21"/>
    <mergeCell ref="F20:F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2" sqref="F12"/>
    </sheetView>
  </sheetViews>
  <sheetFormatPr defaultRowHeight="15" x14ac:dyDescent="0.25"/>
  <cols>
    <col min="1" max="1" width="25.28515625" customWidth="1"/>
    <col min="2" max="2" width="17.28515625" customWidth="1"/>
    <col min="3" max="3" width="14.140625" customWidth="1"/>
    <col min="4" max="4" width="15.5703125" customWidth="1"/>
    <col min="5" max="5" width="11.5703125" bestFit="1" customWidth="1"/>
  </cols>
  <sheetData>
    <row r="1" spans="1:6" ht="24.75" thickBot="1" x14ac:dyDescent="0.3">
      <c r="A1" s="46" t="s">
        <v>0</v>
      </c>
      <c r="B1" s="4" t="s">
        <v>23</v>
      </c>
      <c r="C1" s="4" t="s">
        <v>24</v>
      </c>
      <c r="D1" s="4" t="s">
        <v>105</v>
      </c>
      <c r="E1" s="4" t="s">
        <v>106</v>
      </c>
    </row>
    <row r="2" spans="1:6" ht="24.75" thickBot="1" x14ac:dyDescent="0.3">
      <c r="A2" s="59" t="s">
        <v>107</v>
      </c>
      <c r="B2" s="74">
        <v>4</v>
      </c>
      <c r="C2" s="74">
        <v>32637</v>
      </c>
      <c r="D2" s="74">
        <v>340857</v>
      </c>
      <c r="E2" s="74">
        <v>373498</v>
      </c>
      <c r="F2" s="24">
        <f>SUM(B2:D2)-E2</f>
        <v>0</v>
      </c>
    </row>
    <row r="3" spans="1:6" ht="15.75" thickBot="1" x14ac:dyDescent="0.3">
      <c r="A3" s="58" t="s">
        <v>60</v>
      </c>
      <c r="B3" s="74" t="s">
        <v>12</v>
      </c>
      <c r="C3" s="74" t="s">
        <v>12</v>
      </c>
      <c r="D3" s="74">
        <v>115679</v>
      </c>
      <c r="E3" s="74">
        <v>115679</v>
      </c>
      <c r="F3" s="24">
        <f t="shared" ref="F3:F12" si="0">SUM(B3:D3)-E3</f>
        <v>0</v>
      </c>
    </row>
    <row r="4" spans="1:6" ht="24.75" thickBot="1" x14ac:dyDescent="0.3">
      <c r="A4" s="59" t="s">
        <v>108</v>
      </c>
      <c r="B4" s="32" t="s">
        <v>12</v>
      </c>
      <c r="C4" s="32" t="s">
        <v>12</v>
      </c>
      <c r="D4" s="32">
        <v>115679</v>
      </c>
      <c r="E4" s="32">
        <v>115679</v>
      </c>
      <c r="F4" s="24">
        <f t="shared" si="0"/>
        <v>0</v>
      </c>
    </row>
    <row r="5" spans="1:6" ht="24" x14ac:dyDescent="0.25">
      <c r="A5" s="8" t="s">
        <v>109</v>
      </c>
      <c r="B5" s="74" t="s">
        <v>12</v>
      </c>
      <c r="C5" s="74">
        <v>-197</v>
      </c>
      <c r="D5" s="74">
        <v>0</v>
      </c>
      <c r="E5" s="74">
        <v>-197</v>
      </c>
      <c r="F5" s="24">
        <f t="shared" si="0"/>
        <v>0</v>
      </c>
    </row>
    <row r="6" spans="1:6" ht="15.75" thickBot="1" x14ac:dyDescent="0.3">
      <c r="A6" s="58" t="s">
        <v>110</v>
      </c>
      <c r="B6" s="32" t="s">
        <v>12</v>
      </c>
      <c r="C6" s="32" t="s">
        <v>12</v>
      </c>
      <c r="D6" s="32">
        <v>-10000</v>
      </c>
      <c r="E6" s="32">
        <v>-10000</v>
      </c>
      <c r="F6" s="24">
        <f t="shared" si="0"/>
        <v>0</v>
      </c>
    </row>
    <row r="7" spans="1:6" ht="24.75" thickBot="1" x14ac:dyDescent="0.3">
      <c r="A7" s="59" t="s">
        <v>111</v>
      </c>
      <c r="B7" s="32">
        <v>4</v>
      </c>
      <c r="C7" s="32">
        <v>32440</v>
      </c>
      <c r="D7" s="32">
        <v>446536</v>
      </c>
      <c r="E7" s="32">
        <v>478980</v>
      </c>
      <c r="F7" s="24">
        <f t="shared" si="0"/>
        <v>0</v>
      </c>
    </row>
    <row r="8" spans="1:6" ht="24.75" thickBot="1" x14ac:dyDescent="0.3">
      <c r="A8" s="59" t="s">
        <v>112</v>
      </c>
      <c r="B8" s="74">
        <v>4</v>
      </c>
      <c r="C8" s="74">
        <v>32440</v>
      </c>
      <c r="D8" s="74">
        <v>558877</v>
      </c>
      <c r="E8" s="74">
        <v>591321</v>
      </c>
      <c r="F8" s="24">
        <f t="shared" si="0"/>
        <v>0</v>
      </c>
    </row>
    <row r="9" spans="1:6" ht="15.75" thickBot="1" x14ac:dyDescent="0.3">
      <c r="A9" s="58" t="s">
        <v>60</v>
      </c>
      <c r="B9" s="73" t="s">
        <v>12</v>
      </c>
      <c r="C9" s="73" t="s">
        <v>12</v>
      </c>
      <c r="D9" s="73">
        <v>117393</v>
      </c>
      <c r="E9" s="73">
        <v>117393</v>
      </c>
      <c r="F9" s="24">
        <f t="shared" si="0"/>
        <v>0</v>
      </c>
    </row>
    <row r="10" spans="1:6" ht="24.75" thickBot="1" x14ac:dyDescent="0.3">
      <c r="A10" s="59" t="s">
        <v>113</v>
      </c>
      <c r="B10" s="31" t="s">
        <v>12</v>
      </c>
      <c r="C10" s="31" t="s">
        <v>12</v>
      </c>
      <c r="D10" s="31">
        <v>117393</v>
      </c>
      <c r="E10" s="31">
        <v>117393</v>
      </c>
      <c r="F10" s="24">
        <f t="shared" si="0"/>
        <v>0</v>
      </c>
    </row>
    <row r="11" spans="1:6" ht="24.75" thickBot="1" x14ac:dyDescent="0.3">
      <c r="A11" s="58" t="s">
        <v>114</v>
      </c>
      <c r="B11" s="73">
        <v>4108</v>
      </c>
      <c r="C11" s="73">
        <v>14</v>
      </c>
      <c r="D11" s="73">
        <v>0</v>
      </c>
      <c r="E11" s="73">
        <v>4122</v>
      </c>
      <c r="F11" s="24">
        <f t="shared" si="0"/>
        <v>0</v>
      </c>
    </row>
    <row r="12" spans="1:6" ht="24.75" thickBot="1" x14ac:dyDescent="0.3">
      <c r="A12" s="65" t="s">
        <v>115</v>
      </c>
      <c r="B12" s="22">
        <v>4112</v>
      </c>
      <c r="C12" s="22">
        <v>32454</v>
      </c>
      <c r="D12" s="22">
        <v>676270</v>
      </c>
      <c r="E12" s="22">
        <v>712836</v>
      </c>
      <c r="F12" s="24">
        <f t="shared" si="0"/>
        <v>0</v>
      </c>
    </row>
    <row r="13" spans="1:6" ht="15.75" thickTop="1" x14ac:dyDescent="0.25">
      <c r="B13" s="24">
        <f>B8+B11-B12</f>
        <v>0</v>
      </c>
      <c r="C13" s="24">
        <f t="shared" ref="C13:E13" si="1">C8+C11-C12</f>
        <v>0</v>
      </c>
      <c r="D13" s="24">
        <f>D8+D11-D12+D9</f>
        <v>0</v>
      </c>
      <c r="E13" s="24">
        <f>E8+E11-E12+E9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D65" sqref="D65"/>
    </sheetView>
  </sheetViews>
  <sheetFormatPr defaultRowHeight="15" x14ac:dyDescent="0.25"/>
  <cols>
    <col min="1" max="1" width="27.140625" customWidth="1"/>
    <col min="3" max="3" width="17" customWidth="1"/>
    <col min="4" max="4" width="17.42578125" customWidth="1"/>
    <col min="5" max="5" width="19.5703125" customWidth="1"/>
  </cols>
  <sheetData>
    <row r="1" spans="1:6" x14ac:dyDescent="0.25">
      <c r="A1" s="66"/>
      <c r="B1" s="40"/>
      <c r="C1" s="36" t="s">
        <v>62</v>
      </c>
      <c r="D1" s="36"/>
    </row>
    <row r="2" spans="1:6" ht="15.75" thickBot="1" x14ac:dyDescent="0.3">
      <c r="A2" s="66"/>
      <c r="B2" s="40"/>
      <c r="C2" s="37" t="s">
        <v>63</v>
      </c>
      <c r="D2" s="37"/>
    </row>
    <row r="3" spans="1:6" ht="24.75" thickBot="1" x14ac:dyDescent="0.3">
      <c r="A3" s="46" t="s">
        <v>0</v>
      </c>
      <c r="B3" s="17" t="s">
        <v>40</v>
      </c>
      <c r="C3" s="4" t="s">
        <v>64</v>
      </c>
      <c r="D3" s="26" t="s">
        <v>65</v>
      </c>
    </row>
    <row r="4" spans="1:6" x14ac:dyDescent="0.25">
      <c r="A4" s="7"/>
      <c r="B4" s="67"/>
      <c r="C4" s="68"/>
      <c r="D4" s="70"/>
    </row>
    <row r="5" spans="1:6" ht="24" x14ac:dyDescent="0.25">
      <c r="A5" s="47" t="s">
        <v>66</v>
      </c>
      <c r="B5" s="40"/>
      <c r="C5" s="66"/>
      <c r="D5" s="69"/>
    </row>
    <row r="6" spans="1:6" x14ac:dyDescent="0.25">
      <c r="A6" s="48" t="s">
        <v>58</v>
      </c>
      <c r="B6" s="27"/>
      <c r="C6" s="29">
        <v>203453</v>
      </c>
      <c r="D6" s="30">
        <v>188776</v>
      </c>
    </row>
    <row r="7" spans="1:6" x14ac:dyDescent="0.25">
      <c r="A7" s="49" t="s">
        <v>67</v>
      </c>
      <c r="B7" s="50"/>
      <c r="C7" s="71"/>
      <c r="D7" s="72"/>
    </row>
    <row r="8" spans="1:6" ht="24" x14ac:dyDescent="0.25">
      <c r="A8" s="8" t="s">
        <v>68</v>
      </c>
      <c r="B8" s="27" t="s">
        <v>69</v>
      </c>
      <c r="C8" s="29">
        <v>57320</v>
      </c>
      <c r="D8" s="30">
        <v>63836</v>
      </c>
    </row>
    <row r="9" spans="1:6" x14ac:dyDescent="0.25">
      <c r="A9" s="8" t="s">
        <v>70</v>
      </c>
      <c r="B9" s="27">
        <v>14</v>
      </c>
      <c r="C9" s="29">
        <v>41914</v>
      </c>
      <c r="D9" s="30">
        <v>34420</v>
      </c>
    </row>
    <row r="10" spans="1:6" ht="24" x14ac:dyDescent="0.25">
      <c r="A10" s="8" t="s">
        <v>71</v>
      </c>
      <c r="B10" s="27">
        <v>16</v>
      </c>
      <c r="C10" s="29">
        <v>6126</v>
      </c>
      <c r="D10" s="30" t="s">
        <v>12</v>
      </c>
    </row>
    <row r="11" spans="1:6" x14ac:dyDescent="0.25">
      <c r="A11" s="8" t="s">
        <v>72</v>
      </c>
      <c r="B11" s="27"/>
      <c r="C11" s="29">
        <v>-634</v>
      </c>
      <c r="D11" s="30">
        <v>-491</v>
      </c>
    </row>
    <row r="12" spans="1:6" ht="24" x14ac:dyDescent="0.25">
      <c r="A12" s="8" t="s">
        <v>73</v>
      </c>
      <c r="B12" s="27"/>
      <c r="C12" s="29">
        <v>33</v>
      </c>
      <c r="D12" s="30" t="s">
        <v>12</v>
      </c>
    </row>
    <row r="13" spans="1:6" ht="36.75" thickBot="1" x14ac:dyDescent="0.3">
      <c r="A13" s="8" t="s">
        <v>74</v>
      </c>
      <c r="B13" s="27"/>
      <c r="C13" s="29">
        <v>-4153</v>
      </c>
      <c r="D13" s="30">
        <v>-12</v>
      </c>
    </row>
    <row r="14" spans="1:6" ht="36" x14ac:dyDescent="0.25">
      <c r="A14" s="51" t="s">
        <v>75</v>
      </c>
      <c r="B14" s="52"/>
      <c r="C14" s="73">
        <v>304059</v>
      </c>
      <c r="D14" s="74">
        <v>286529</v>
      </c>
      <c r="E14" s="24">
        <f>SUM(C4:C13)-C14</f>
        <v>0</v>
      </c>
      <c r="F14" s="24">
        <f>SUM(D4:D13)-D14</f>
        <v>0</v>
      </c>
    </row>
    <row r="15" spans="1:6" ht="24" x14ac:dyDescent="0.25">
      <c r="A15" s="49" t="s">
        <v>76</v>
      </c>
      <c r="B15" s="50"/>
      <c r="C15" s="71"/>
      <c r="D15" s="72"/>
    </row>
    <row r="16" spans="1:6" ht="24" x14ac:dyDescent="0.25">
      <c r="A16" s="48" t="s">
        <v>77</v>
      </c>
      <c r="B16" s="27"/>
      <c r="C16" s="29">
        <v>-1404</v>
      </c>
      <c r="D16" s="30">
        <v>5079</v>
      </c>
    </row>
    <row r="17" spans="1:6" ht="24" x14ac:dyDescent="0.25">
      <c r="A17" s="48" t="s">
        <v>78</v>
      </c>
      <c r="B17" s="27"/>
      <c r="C17" s="29">
        <v>-40677</v>
      </c>
      <c r="D17" s="30">
        <v>-36307</v>
      </c>
    </row>
    <row r="18" spans="1:6" ht="24" x14ac:dyDescent="0.25">
      <c r="A18" s="48" t="s">
        <v>79</v>
      </c>
      <c r="B18" s="53"/>
      <c r="C18" s="29">
        <v>-13014</v>
      </c>
      <c r="D18" s="30">
        <v>2241</v>
      </c>
    </row>
    <row r="19" spans="1:6" ht="24" x14ac:dyDescent="0.25">
      <c r="A19" s="48" t="s">
        <v>80</v>
      </c>
      <c r="B19" s="27"/>
      <c r="C19" s="29">
        <v>20074</v>
      </c>
      <c r="D19" s="30">
        <v>-6047</v>
      </c>
    </row>
    <row r="20" spans="1:6" ht="24" x14ac:dyDescent="0.25">
      <c r="A20" s="48" t="s">
        <v>81</v>
      </c>
      <c r="B20" s="27"/>
      <c r="C20" s="29">
        <v>1181</v>
      </c>
      <c r="D20" s="30">
        <v>-37</v>
      </c>
    </row>
    <row r="21" spans="1:6" ht="36" x14ac:dyDescent="0.25">
      <c r="A21" s="48" t="s">
        <v>82</v>
      </c>
      <c r="B21" s="27"/>
      <c r="C21" s="29">
        <v>-516</v>
      </c>
      <c r="D21" s="30">
        <v>-515</v>
      </c>
    </row>
    <row r="22" spans="1:6" ht="24.75" thickBot="1" x14ac:dyDescent="0.3">
      <c r="A22" s="48" t="s">
        <v>83</v>
      </c>
      <c r="B22" s="27"/>
      <c r="C22" s="29">
        <v>-23729</v>
      </c>
      <c r="D22" s="30">
        <v>-6408</v>
      </c>
    </row>
    <row r="23" spans="1:6" ht="36" x14ac:dyDescent="0.25">
      <c r="A23" s="51" t="s">
        <v>84</v>
      </c>
      <c r="B23" s="54"/>
      <c r="C23" s="73">
        <v>245974</v>
      </c>
      <c r="D23" s="74">
        <v>244535</v>
      </c>
      <c r="E23" s="24">
        <f>SUM(C14:C22)-C23</f>
        <v>0</v>
      </c>
      <c r="F23" s="24">
        <f>SUM(D14:D22)-D23</f>
        <v>0</v>
      </c>
    </row>
    <row r="24" spans="1:6" ht="24.75" thickBot="1" x14ac:dyDescent="0.3">
      <c r="A24" s="48" t="s">
        <v>85</v>
      </c>
      <c r="B24" s="28"/>
      <c r="C24" s="29">
        <v>-57906</v>
      </c>
      <c r="D24" s="30">
        <v>-68375</v>
      </c>
    </row>
    <row r="25" spans="1:6" ht="36.75" thickBot="1" x14ac:dyDescent="0.3">
      <c r="A25" s="55" t="s">
        <v>86</v>
      </c>
      <c r="B25" s="56"/>
      <c r="C25" s="75">
        <v>188068</v>
      </c>
      <c r="D25" s="76">
        <v>176160</v>
      </c>
      <c r="E25" s="24">
        <f>C23+C24-C25</f>
        <v>0</v>
      </c>
      <c r="F25" s="24">
        <f>D23+D24-D25</f>
        <v>0</v>
      </c>
    </row>
    <row r="26" spans="1:6" x14ac:dyDescent="0.25">
      <c r="A26" s="7"/>
      <c r="B26" s="57"/>
      <c r="C26" s="29"/>
      <c r="D26" s="30"/>
    </row>
    <row r="27" spans="1:6" ht="36" x14ac:dyDescent="0.25">
      <c r="A27" s="7" t="s">
        <v>87</v>
      </c>
      <c r="B27" s="57"/>
      <c r="C27" s="29"/>
      <c r="D27" s="30"/>
    </row>
    <row r="28" spans="1:6" x14ac:dyDescent="0.25">
      <c r="A28" s="8" t="s">
        <v>88</v>
      </c>
      <c r="B28" s="8"/>
      <c r="C28" s="77">
        <v>634</v>
      </c>
      <c r="D28" s="78">
        <v>491</v>
      </c>
    </row>
    <row r="29" spans="1:6" ht="24" x14ac:dyDescent="0.25">
      <c r="A29" s="8" t="s">
        <v>89</v>
      </c>
      <c r="B29" s="8"/>
      <c r="C29" s="77">
        <v>-147803</v>
      </c>
      <c r="D29" s="78">
        <v>-106728</v>
      </c>
    </row>
    <row r="30" spans="1:6" ht="24" x14ac:dyDescent="0.25">
      <c r="A30" s="8" t="s">
        <v>90</v>
      </c>
      <c r="B30" s="27">
        <v>3</v>
      </c>
      <c r="C30" s="29">
        <v>-6380</v>
      </c>
      <c r="D30" s="30">
        <v>-5045</v>
      </c>
    </row>
    <row r="31" spans="1:6" ht="15.75" thickBot="1" x14ac:dyDescent="0.3">
      <c r="A31" s="58" t="s">
        <v>91</v>
      </c>
      <c r="B31" s="28"/>
      <c r="C31" s="31">
        <v>25000</v>
      </c>
      <c r="D31" s="32">
        <v>50000</v>
      </c>
    </row>
    <row r="32" spans="1:6" ht="48.75" thickBot="1" x14ac:dyDescent="0.3">
      <c r="A32" s="60" t="s">
        <v>92</v>
      </c>
      <c r="B32" s="28"/>
      <c r="C32" s="31">
        <v>-128549</v>
      </c>
      <c r="D32" s="32">
        <v>-61282</v>
      </c>
      <c r="E32" s="24">
        <f>SUM(C28:C31)-C32</f>
        <v>0</v>
      </c>
      <c r="F32" s="24">
        <f>SUM(D28:D31)-D32</f>
        <v>0</v>
      </c>
    </row>
    <row r="33" spans="1:6" x14ac:dyDescent="0.25">
      <c r="A33" s="7"/>
      <c r="B33" s="27"/>
      <c r="C33" s="29"/>
      <c r="D33" s="30"/>
    </row>
    <row r="34" spans="1:6" ht="24" x14ac:dyDescent="0.25">
      <c r="A34" s="7" t="s">
        <v>93</v>
      </c>
      <c r="B34" s="27"/>
      <c r="C34" s="29"/>
      <c r="D34" s="30"/>
    </row>
    <row r="35" spans="1:6" ht="24" x14ac:dyDescent="0.25">
      <c r="A35" s="48" t="s">
        <v>94</v>
      </c>
      <c r="B35" s="27">
        <v>8</v>
      </c>
      <c r="C35" s="29">
        <v>400000</v>
      </c>
      <c r="D35" s="30" t="s">
        <v>12</v>
      </c>
    </row>
    <row r="36" spans="1:6" ht="36" x14ac:dyDescent="0.25">
      <c r="A36" s="48" t="s">
        <v>95</v>
      </c>
      <c r="B36" s="27"/>
      <c r="C36" s="29">
        <v>-401</v>
      </c>
      <c r="D36" s="30">
        <v>-502</v>
      </c>
    </row>
    <row r="37" spans="1:6" x14ac:dyDescent="0.25">
      <c r="A37" s="48" t="s">
        <v>96</v>
      </c>
      <c r="B37" s="27"/>
      <c r="C37" s="29">
        <v>-196505</v>
      </c>
      <c r="D37" s="30" t="s">
        <v>12</v>
      </c>
    </row>
    <row r="38" spans="1:6" ht="24" x14ac:dyDescent="0.25">
      <c r="A38" s="8" t="s">
        <v>97</v>
      </c>
      <c r="B38" s="27">
        <v>7</v>
      </c>
      <c r="C38" s="29">
        <v>4108</v>
      </c>
      <c r="D38" s="30" t="s">
        <v>12</v>
      </c>
    </row>
    <row r="39" spans="1:6" ht="24" x14ac:dyDescent="0.25">
      <c r="A39" s="48" t="s">
        <v>98</v>
      </c>
      <c r="B39" s="27"/>
      <c r="C39" s="29">
        <v>-36662</v>
      </c>
      <c r="D39" s="30">
        <v>-35960</v>
      </c>
    </row>
    <row r="40" spans="1:6" ht="15.75" thickBot="1" x14ac:dyDescent="0.3">
      <c r="A40" s="61" t="s">
        <v>99</v>
      </c>
      <c r="B40" s="28">
        <v>8</v>
      </c>
      <c r="C40" s="31">
        <v>-6525</v>
      </c>
      <c r="D40" s="32" t="s">
        <v>12</v>
      </c>
    </row>
    <row r="41" spans="1:6" ht="36.75" thickBot="1" x14ac:dyDescent="0.3">
      <c r="A41" s="60" t="s">
        <v>100</v>
      </c>
      <c r="B41" s="62"/>
      <c r="C41" s="31">
        <v>164015</v>
      </c>
      <c r="D41" s="32">
        <v>-36462</v>
      </c>
      <c r="E41" s="24">
        <f>SUM(C35:C40)-C41</f>
        <v>0</v>
      </c>
      <c r="F41" s="24">
        <f>SUM(D35:D40)-D41</f>
        <v>0</v>
      </c>
    </row>
    <row r="42" spans="1:6" x14ac:dyDescent="0.25">
      <c r="A42" s="47"/>
      <c r="B42" s="57"/>
      <c r="C42" s="29"/>
      <c r="D42" s="30"/>
    </row>
    <row r="43" spans="1:6" ht="36" x14ac:dyDescent="0.25">
      <c r="A43" s="48" t="s">
        <v>101</v>
      </c>
      <c r="B43" s="48"/>
      <c r="C43" s="79">
        <v>-515</v>
      </c>
      <c r="D43" s="80">
        <v>0</v>
      </c>
    </row>
    <row r="44" spans="1:6" ht="24" x14ac:dyDescent="0.25">
      <c r="A44" s="48" t="s">
        <v>102</v>
      </c>
      <c r="B44" s="57"/>
      <c r="C44" s="29">
        <v>223019</v>
      </c>
      <c r="D44" s="30">
        <v>78416</v>
      </c>
    </row>
    <row r="45" spans="1:6" ht="36.75" thickBot="1" x14ac:dyDescent="0.3">
      <c r="A45" s="61" t="s">
        <v>103</v>
      </c>
      <c r="B45" s="62"/>
      <c r="C45" s="31">
        <v>170447</v>
      </c>
      <c r="D45" s="32">
        <v>164979</v>
      </c>
    </row>
    <row r="46" spans="1:6" ht="36.75" thickBot="1" x14ac:dyDescent="0.3">
      <c r="A46" s="63" t="s">
        <v>104</v>
      </c>
      <c r="B46" s="64"/>
      <c r="C46" s="22">
        <v>393466</v>
      </c>
      <c r="D46" s="23">
        <v>243395</v>
      </c>
      <c r="E46" s="24">
        <f>C25+C32+C41+C43-C44</f>
        <v>0</v>
      </c>
      <c r="F46" s="24">
        <f>D25+D32+D41+D43-D44</f>
        <v>0</v>
      </c>
    </row>
    <row r="47" spans="1:6" ht="15.75" thickTop="1" x14ac:dyDescent="0.25">
      <c r="A47" s="9"/>
    </row>
  </sheetData>
  <mergeCells count="7">
    <mergeCell ref="A1:A2"/>
    <mergeCell ref="B1:B2"/>
    <mergeCell ref="C1:D1"/>
    <mergeCell ref="C2:D2"/>
    <mergeCell ref="B4:B5"/>
    <mergeCell ref="C4:C5"/>
    <mergeCell ref="D4:D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Отчет о прибылях и убытках</vt:lpstr>
      <vt:lpstr>Отчет о движении капитала</vt:lpstr>
      <vt:lpstr>Отчет о движении денег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Klyova</dc:creator>
  <cp:lastModifiedBy>Yuliya Klyova</cp:lastModifiedBy>
  <dcterms:created xsi:type="dcterms:W3CDTF">2014-08-29T13:24:10Z</dcterms:created>
  <dcterms:modified xsi:type="dcterms:W3CDTF">2014-09-02T05:32:05Z</dcterms:modified>
</cp:coreProperties>
</file>