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mshat\Desktop\Бухгалтерия на 01.04.2017\"/>
    </mc:Choice>
  </mc:AlternateContent>
  <bookViews>
    <workbookView xWindow="0" yWindow="0" windowWidth="15765" windowHeight="11640" activeTab="2"/>
  </bookViews>
  <sheets>
    <sheet name="ББ" sheetId="1" r:id="rId1"/>
    <sheet name="ОПИУ" sheetId="2" r:id="rId2"/>
    <sheet name="прудики" sheetId="4" r:id="rId3"/>
  </sheets>
  <definedNames>
    <definedName name="_xlnm.Print_Area" localSheetId="0">ББ!$A$1:$D$127</definedName>
    <definedName name="_xlnm.Print_Area" localSheetId="1">ОПИУ!$A$1:$F$125</definedName>
    <definedName name="_xlnm.Print_Area" localSheetId="2">прудики!$A$1:$E$54</definedName>
  </definedNames>
  <calcPr calcId="152511"/>
</workbook>
</file>

<file path=xl/calcChain.xml><?xml version="1.0" encoding="utf-8"?>
<calcChain xmlns="http://schemas.openxmlformats.org/spreadsheetml/2006/main">
  <c r="E81" i="2" l="1"/>
  <c r="F14" i="2"/>
  <c r="C14" i="2"/>
  <c r="C10" i="2"/>
  <c r="F10" i="2"/>
  <c r="F94" i="2"/>
  <c r="F99" i="2"/>
  <c r="C24" i="4"/>
  <c r="E24" i="4"/>
  <c r="C11" i="4"/>
  <c r="C9" i="4"/>
  <c r="E9" i="4"/>
  <c r="F79" i="2"/>
  <c r="D41" i="2"/>
  <c r="D40" i="2"/>
  <c r="F41" i="2"/>
  <c r="F43" i="2"/>
  <c r="C41" i="2"/>
  <c r="C43" i="2"/>
  <c r="F26" i="2"/>
  <c r="E26" i="2"/>
  <c r="F57" i="2"/>
  <c r="D99" i="2"/>
  <c r="D94" i="2"/>
  <c r="D79" i="2"/>
  <c r="C68" i="2"/>
  <c r="D26" i="2"/>
  <c r="C70" i="1"/>
  <c r="C95" i="1"/>
  <c r="D63" i="2"/>
  <c r="C63" i="2"/>
  <c r="C10" i="4"/>
  <c r="F63" i="2"/>
  <c r="E63" i="2"/>
  <c r="D14" i="2"/>
  <c r="D10" i="2"/>
  <c r="E101" i="2"/>
  <c r="E35" i="2"/>
  <c r="C79" i="2"/>
  <c r="C54" i="2"/>
  <c r="C11" i="1"/>
  <c r="C60" i="1"/>
  <c r="C97" i="2"/>
  <c r="C101" i="2"/>
  <c r="E100" i="2"/>
  <c r="C100" i="2"/>
  <c r="E99" i="2"/>
  <c r="C99" i="2"/>
  <c r="E98" i="2"/>
  <c r="C98" i="2"/>
  <c r="E97" i="2"/>
  <c r="E96" i="2"/>
  <c r="C96" i="2"/>
  <c r="E95" i="2"/>
  <c r="E94" i="2"/>
  <c r="C94" i="2"/>
  <c r="E92" i="2"/>
  <c r="C92" i="2"/>
  <c r="E91" i="2"/>
  <c r="C91" i="2"/>
  <c r="E90" i="2"/>
  <c r="C90" i="2"/>
  <c r="E89" i="2"/>
  <c r="C89" i="2"/>
  <c r="E88" i="2"/>
  <c r="C88" i="2"/>
  <c r="E87" i="2"/>
  <c r="C87" i="2"/>
  <c r="E85" i="2"/>
  <c r="C85" i="2"/>
  <c r="E84" i="2"/>
  <c r="C84" i="2"/>
  <c r="E83" i="2"/>
  <c r="C83" i="2"/>
  <c r="E82" i="2"/>
  <c r="C82" i="2"/>
  <c r="C81" i="2"/>
  <c r="E80" i="2"/>
  <c r="C80" i="2"/>
  <c r="E79" i="2"/>
  <c r="E78" i="2"/>
  <c r="C78" i="2"/>
  <c r="E77" i="2"/>
  <c r="C77" i="2"/>
  <c r="E76" i="2"/>
  <c r="C76" i="2"/>
  <c r="E75" i="2"/>
  <c r="C75" i="2"/>
  <c r="E74" i="2"/>
  <c r="C74" i="2"/>
  <c r="E73" i="2"/>
  <c r="C73" i="2"/>
  <c r="E71" i="2"/>
  <c r="C71" i="2"/>
  <c r="E70" i="2"/>
  <c r="C70" i="2"/>
  <c r="E69" i="2"/>
  <c r="C69" i="2"/>
  <c r="E68" i="2"/>
  <c r="E67" i="2"/>
  <c r="C67" i="2"/>
  <c r="E66" i="2"/>
  <c r="C66" i="2"/>
  <c r="E65" i="2"/>
  <c r="C65" i="2"/>
  <c r="E62" i="2"/>
  <c r="C62" i="2"/>
  <c r="E61" i="2"/>
  <c r="E57" i="2"/>
  <c r="E102" i="2"/>
  <c r="C61" i="2"/>
  <c r="E60" i="2"/>
  <c r="C60" i="2"/>
  <c r="E59" i="2"/>
  <c r="C59" i="2"/>
  <c r="D57" i="2"/>
  <c r="C57" i="2"/>
  <c r="C102" i="2"/>
  <c r="E54" i="2"/>
  <c r="E53" i="2"/>
  <c r="C53" i="2"/>
  <c r="E52" i="2"/>
  <c r="C52" i="2"/>
  <c r="E51" i="2"/>
  <c r="C51" i="2"/>
  <c r="E50" i="2"/>
  <c r="C50" i="2"/>
  <c r="E49" i="2"/>
  <c r="C49" i="2"/>
  <c r="E47" i="2"/>
  <c r="C47" i="2"/>
  <c r="E46" i="2"/>
  <c r="C46" i="2"/>
  <c r="E45" i="2"/>
  <c r="C45" i="2"/>
  <c r="E44" i="2"/>
  <c r="C44" i="2"/>
  <c r="E42" i="2"/>
  <c r="C42" i="2"/>
  <c r="E41" i="2"/>
  <c r="E40" i="2"/>
  <c r="C40" i="2"/>
  <c r="E39" i="2"/>
  <c r="C39" i="2"/>
  <c r="E38" i="2"/>
  <c r="C38" i="2"/>
  <c r="E37" i="2"/>
  <c r="C37" i="2"/>
  <c r="E36" i="2"/>
  <c r="C36" i="2"/>
  <c r="C35" i="2"/>
  <c r="E34" i="2"/>
  <c r="C34" i="2"/>
  <c r="C33" i="2"/>
  <c r="E32" i="2"/>
  <c r="C32" i="2"/>
  <c r="E31" i="2"/>
  <c r="C31" i="2"/>
  <c r="E30" i="2"/>
  <c r="C30" i="2"/>
  <c r="E28" i="2"/>
  <c r="C28" i="2"/>
  <c r="C26" i="2"/>
  <c r="E25" i="2"/>
  <c r="C25" i="2"/>
  <c r="E24" i="2"/>
  <c r="E10" i="2"/>
  <c r="E55" i="2"/>
  <c r="E104" i="2"/>
  <c r="E108" i="2"/>
  <c r="E111" i="2"/>
  <c r="C24" i="2"/>
  <c r="E23" i="2"/>
  <c r="C23" i="2"/>
  <c r="E22" i="2"/>
  <c r="C22" i="2"/>
  <c r="E21" i="2"/>
  <c r="C21" i="2"/>
  <c r="E20" i="2"/>
  <c r="E18" i="2"/>
  <c r="C18" i="2"/>
  <c r="E17" i="2"/>
  <c r="C17" i="2"/>
  <c r="E16" i="2"/>
  <c r="C16" i="2"/>
  <c r="E13" i="2"/>
  <c r="C13" i="2"/>
  <c r="E12" i="2"/>
  <c r="C12" i="2"/>
  <c r="C37" i="4"/>
  <c r="C19" i="4"/>
  <c r="E19" i="4"/>
  <c r="E38" i="4"/>
  <c r="C16" i="4"/>
  <c r="E16" i="4"/>
  <c r="E30" i="4"/>
  <c r="E21" i="4"/>
  <c r="E12" i="4"/>
  <c r="E13" i="4"/>
  <c r="E14" i="4"/>
  <c r="E15" i="4"/>
  <c r="E17" i="4"/>
  <c r="E18" i="4"/>
  <c r="E20" i="4"/>
  <c r="E22" i="4"/>
  <c r="E23" i="4"/>
  <c r="E25" i="4"/>
  <c r="E26" i="4"/>
  <c r="E27" i="4"/>
  <c r="E28" i="4"/>
  <c r="E29" i="4"/>
  <c r="E31" i="4"/>
  <c r="E32" i="4"/>
  <c r="E33" i="4"/>
  <c r="E34" i="4"/>
  <c r="E35" i="4"/>
  <c r="E36" i="4"/>
  <c r="C109" i="1"/>
  <c r="C113" i="1"/>
  <c r="C115" i="1"/>
  <c r="E115" i="1"/>
  <c r="D95" i="1"/>
  <c r="D98" i="1"/>
  <c r="D113" i="1"/>
  <c r="D115" i="1"/>
  <c r="D11" i="1"/>
  <c r="D60" i="1"/>
  <c r="C19" i="2"/>
  <c r="C20" i="2"/>
  <c r="E37" i="4"/>
  <c r="F102" i="2"/>
  <c r="E10" i="4"/>
  <c r="E11" i="4"/>
  <c r="F55" i="2"/>
  <c r="F104" i="2"/>
  <c r="F108" i="2"/>
  <c r="F111" i="2"/>
  <c r="E43" i="2"/>
  <c r="D102" i="2"/>
  <c r="D104" i="2"/>
  <c r="D108" i="2"/>
  <c r="D111" i="2"/>
  <c r="D55" i="2"/>
  <c r="C55" i="2"/>
  <c r="C104" i="2"/>
  <c r="C108" i="2"/>
  <c r="C111" i="2"/>
  <c r="C40" i="4"/>
  <c r="E40" i="4"/>
  <c r="E39" i="4"/>
  <c r="C39" i="4"/>
  <c r="E42" i="4"/>
</calcChain>
</file>

<file path=xl/sharedStrings.xml><?xml version="1.0" encoding="utf-8"?>
<sst xmlns="http://schemas.openxmlformats.org/spreadsheetml/2006/main" count="642" uniqueCount="387">
  <si>
    <t>перепроверить с ПФЦБ 2 прил</t>
  </si>
  <si>
    <t>Бухгалтерский баланс</t>
  </si>
  <si>
    <t>АО ZIM Capital</t>
  </si>
  <si>
    <t>(в тысячах тенге)</t>
  </si>
  <si>
    <t xml:space="preserve">Наименование статьи </t>
  </si>
  <si>
    <t>Код строки</t>
  </si>
  <si>
    <t>На конец отчетного периода</t>
  </si>
  <si>
    <t>На начало отчетного периода</t>
  </si>
  <si>
    <t xml:space="preserve"> 1 </t>
  </si>
  <si>
    <t>2</t>
  </si>
  <si>
    <t>3</t>
  </si>
  <si>
    <t>4</t>
  </si>
  <si>
    <t xml:space="preserve"> Активы</t>
  </si>
  <si>
    <t/>
  </si>
  <si>
    <t>Денежные средства и эквиваленты денежных средств</t>
  </si>
  <si>
    <t>1</t>
  </si>
  <si>
    <t>в том числе:</t>
  </si>
  <si>
    <t xml:space="preserve">     наличные деньги в кассе</t>
  </si>
  <si>
    <t>1.1</t>
  </si>
  <si>
    <t xml:space="preserve">     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</si>
  <si>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</si>
  <si>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</si>
  <si>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>Вклады размещенные (за вычетом резервов на обесценение)</t>
  </si>
  <si>
    <t xml:space="preserve">     начисленные, но не полученные доходы в виде вознаграждения</t>
  </si>
  <si>
    <t>3.1</t>
  </si>
  <si>
    <t>Операция «обратное РЕПО»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</si>
  <si>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</si>
  <si>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</si>
  <si>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</t>
  </si>
  <si>
    <t>5.1</t>
  </si>
  <si>
    <t>Ценные бумаги, имеющиеся в наличии для продажи (за вычетом резервов на обесценение)</t>
  </si>
  <si>
    <t>6</t>
  </si>
  <si>
    <t xml:space="preserve">    начисленные, но не полученные доходы в виде вознаграждения</t>
  </si>
  <si>
    <t>6.1</t>
  </si>
  <si>
    <t>Ценные бумаги, удерживаемые до погашения (за вычетом резервов на обесценение)</t>
  </si>
  <si>
    <t>7</t>
  </si>
  <si>
    <t>7.1</t>
  </si>
  <si>
    <t>Инвестиционное имущество</t>
  </si>
  <si>
    <t>8</t>
  </si>
  <si>
    <t>Инвестиции в капитал других юридических лиц и субординированный долг</t>
  </si>
  <si>
    <t>9</t>
  </si>
  <si>
    <t>Запасы</t>
  </si>
  <si>
    <t>10</t>
  </si>
  <si>
    <t>Долгосрочные активы (выбывающие группы), предназначенные для продажи</t>
  </si>
  <si>
    <t>11</t>
  </si>
  <si>
    <t>Основные средства (за вычетом амортизации и убытков от обесценения)</t>
  </si>
  <si>
    <t>12</t>
  </si>
  <si>
    <t>Нематериальные активы (за вычетом амортизации и убытков от обесценения)</t>
  </si>
  <si>
    <t>13</t>
  </si>
  <si>
    <t>Дебиторская задолженность</t>
  </si>
  <si>
    <t>14</t>
  </si>
  <si>
    <t>Начисленные комиссионные вознаграждения к получению</t>
  </si>
  <si>
    <t>15</t>
  </si>
  <si>
    <t xml:space="preserve">    от консалтинговых услуг, в том числе:</t>
  </si>
  <si>
    <t>15.1</t>
  </si>
  <si>
    <t xml:space="preserve">      аффилированным лицам</t>
  </si>
  <si>
    <t>15.1.1</t>
  </si>
  <si>
    <t xml:space="preserve">      прочим клиентам</t>
  </si>
  <si>
    <t>15.1.2</t>
  </si>
  <si>
    <t xml:space="preserve">    от услуг представителя держателей облигаций</t>
  </si>
  <si>
    <t>15.2</t>
  </si>
  <si>
    <t xml:space="preserve">    от услуг андеррайтера</t>
  </si>
  <si>
    <t>15.3</t>
  </si>
  <si>
    <t xml:space="preserve">    от брокерских услуг</t>
  </si>
  <si>
    <t>15.4</t>
  </si>
  <si>
    <t xml:space="preserve">    от управления активами</t>
  </si>
  <si>
    <t>15.5</t>
  </si>
  <si>
    <t xml:space="preserve">    от услуг маркет-мейкера</t>
  </si>
  <si>
    <t>15.6</t>
  </si>
  <si>
    <t xml:space="preserve">    от пенсионных активов</t>
  </si>
  <si>
    <t>15.7</t>
  </si>
  <si>
    <t xml:space="preserve">   от инвестиционного дохода (убытка) по пенсионным активам</t>
  </si>
  <si>
    <t>15.8</t>
  </si>
  <si>
    <t xml:space="preserve">   прочие</t>
  </si>
  <si>
    <t>15.9</t>
  </si>
  <si>
    <t>Производные финансовые инструменты</t>
  </si>
  <si>
    <t>16</t>
  </si>
  <si>
    <t xml:space="preserve">   требования по сделке фьючерсы</t>
  </si>
  <si>
    <t>16.1</t>
  </si>
  <si>
    <t xml:space="preserve">   требования по сделке форварды</t>
  </si>
  <si>
    <t>16.2</t>
  </si>
  <si>
    <t xml:space="preserve">   требования по сделке опционы</t>
  </si>
  <si>
    <t>16.3</t>
  </si>
  <si>
    <t xml:space="preserve">   требования по сделке свопы</t>
  </si>
  <si>
    <t>16.4</t>
  </si>
  <si>
    <t>Текущее налоговое требование</t>
  </si>
  <si>
    <t>17</t>
  </si>
  <si>
    <t>Отложенное налоговое требование</t>
  </si>
  <si>
    <t>18</t>
  </si>
  <si>
    <t>Авансы выданные и предоплата</t>
  </si>
  <si>
    <t>19</t>
  </si>
  <si>
    <t>Прочие активы</t>
  </si>
  <si>
    <t>20</t>
  </si>
  <si>
    <t>Итого активы:</t>
  </si>
  <si>
    <t>21</t>
  </si>
  <si>
    <t>Обязательства</t>
  </si>
  <si>
    <t>Операция «РЕПО»</t>
  </si>
  <si>
    <t>22</t>
  </si>
  <si>
    <t>Выпущенные долговые ценные бумаги</t>
  </si>
  <si>
    <t>23</t>
  </si>
  <si>
    <t>Займы полученные</t>
  </si>
  <si>
    <t>24</t>
  </si>
  <si>
    <t>Субординированный долг</t>
  </si>
  <si>
    <t>25</t>
  </si>
  <si>
    <t>Резервы</t>
  </si>
  <si>
    <t>26</t>
  </si>
  <si>
    <t>Расчеты с акционерами (по дивидендам)</t>
  </si>
  <si>
    <t>27</t>
  </si>
  <si>
    <t>Кредиторская задолженность</t>
  </si>
  <si>
    <t>28</t>
  </si>
  <si>
    <t>Начисленные комиссионные расходы к оплате</t>
  </si>
  <si>
    <t>29</t>
  </si>
  <si>
    <t xml:space="preserve">   по переводным операциям</t>
  </si>
  <si>
    <t>29.1</t>
  </si>
  <si>
    <t xml:space="preserve">  по клиринговым операциям</t>
  </si>
  <si>
    <t>29.2</t>
  </si>
  <si>
    <t xml:space="preserve">  по кассовым операциям</t>
  </si>
  <si>
    <t>29.3</t>
  </si>
  <si>
    <t xml:space="preserve">  по сейфовым операциям</t>
  </si>
  <si>
    <t>29.4</t>
  </si>
  <si>
    <t xml:space="preserve">  по инкассации банкнот, монет и ценностей</t>
  </si>
  <si>
    <t>29.5</t>
  </si>
  <si>
    <t xml:space="preserve">  по доверительным операциям</t>
  </si>
  <si>
    <t>29.6</t>
  </si>
  <si>
    <t xml:space="preserve">  по услугам фондовой биржи</t>
  </si>
  <si>
    <t>29.7</t>
  </si>
  <si>
    <t xml:space="preserve">  по кастодиальному обслуживанию</t>
  </si>
  <si>
    <t>29.8</t>
  </si>
  <si>
    <t xml:space="preserve">  по брокерским услугам</t>
  </si>
  <si>
    <t>29.9</t>
  </si>
  <si>
    <t xml:space="preserve">  по услугам центрального депозитария</t>
  </si>
  <si>
    <t>29.10</t>
  </si>
  <si>
    <t xml:space="preserve">  по услугам единого регистратора</t>
  </si>
  <si>
    <t>29.11</t>
  </si>
  <si>
    <t xml:space="preserve">  по услугам иных профессиональных участников рынка ценных бумаг</t>
  </si>
  <si>
    <t>29.12</t>
  </si>
  <si>
    <t>30</t>
  </si>
  <si>
    <t xml:space="preserve">    обязательства по сделке фьючерсы</t>
  </si>
  <si>
    <t>30.1</t>
  </si>
  <si>
    <t xml:space="preserve">    обязательства по сделке форварды</t>
  </si>
  <si>
    <t>30.2</t>
  </si>
  <si>
    <t xml:space="preserve">    обязательства по сделке опционы</t>
  </si>
  <si>
    <t>30.3</t>
  </si>
  <si>
    <t xml:space="preserve">    обязательства по сделке свопы</t>
  </si>
  <si>
    <t>30.4</t>
  </si>
  <si>
    <t>Текущее налоговое обязательство</t>
  </si>
  <si>
    <t>31</t>
  </si>
  <si>
    <t>Отложенное налоговое обязательство</t>
  </si>
  <si>
    <t>32</t>
  </si>
  <si>
    <t>Авансы полученные</t>
  </si>
  <si>
    <t>33</t>
  </si>
  <si>
    <t>Обязательства по вознаграждениям работникам</t>
  </si>
  <si>
    <t>34</t>
  </si>
  <si>
    <t>Прочие обязательства</t>
  </si>
  <si>
    <t>35</t>
  </si>
  <si>
    <t>Итого обязательства:</t>
  </si>
  <si>
    <t>36</t>
  </si>
  <si>
    <t>Собственный капитал</t>
  </si>
  <si>
    <t>Уставный капитал</t>
  </si>
  <si>
    <t>37</t>
  </si>
  <si>
    <t xml:space="preserve">     простые акции</t>
  </si>
  <si>
    <t>37.1</t>
  </si>
  <si>
    <t xml:space="preserve">     привилегированные акции</t>
  </si>
  <si>
    <t>37.2</t>
  </si>
  <si>
    <t>Премии (дополнительный оплаченный капитал)</t>
  </si>
  <si>
    <t>38</t>
  </si>
  <si>
    <t>Изъятый капитал</t>
  </si>
  <si>
    <t>39</t>
  </si>
  <si>
    <t>Резервный капитал</t>
  </si>
  <si>
    <t>40</t>
  </si>
  <si>
    <t xml:space="preserve">    резервы переоценки ценных бумаг, предназначенных для продажи</t>
  </si>
  <si>
    <t>40.1</t>
  </si>
  <si>
    <t xml:space="preserve">    резерв на переоценку основных средств</t>
  </si>
  <si>
    <t>40.2</t>
  </si>
  <si>
    <t>Прочие резервы</t>
  </si>
  <si>
    <t>41</t>
  </si>
  <si>
    <t xml:space="preserve">Нераспределенная прибыль (непокрытый убыток): </t>
  </si>
  <si>
    <t>42</t>
  </si>
  <si>
    <t xml:space="preserve">     предыдущих лет</t>
  </si>
  <si>
    <t>42.1</t>
  </si>
  <si>
    <t xml:space="preserve">     отчетного периода</t>
  </si>
  <si>
    <t>42.2</t>
  </si>
  <si>
    <t xml:space="preserve">Итого капитал: </t>
  </si>
  <si>
    <t>43</t>
  </si>
  <si>
    <t>Итого капитал и обязательства (стр. 36+стр.43)</t>
  </si>
  <si>
    <t>44</t>
  </si>
  <si>
    <t>Примечание:</t>
  </si>
  <si>
    <t>Первый руководитель (на период его отсутствия - лицо, его замещающее)</t>
  </si>
  <si>
    <t xml:space="preserve">Дата </t>
  </si>
  <si>
    <t xml:space="preserve">Главный бухгалтер </t>
  </si>
  <si>
    <t>Исполнитель</t>
  </si>
  <si>
    <t>Телефон</t>
  </si>
  <si>
    <t xml:space="preserve">Отчет о прибылях и убытках </t>
  </si>
  <si>
    <t>Наименование статей</t>
  </si>
  <si>
    <t>За отчетный период</t>
  </si>
  <si>
    <t>За период с начала текущего года (с нарастающим итогом)</t>
  </si>
  <si>
    <t>За аналогичный период  предыдущего года</t>
  </si>
  <si>
    <t>За аналогичный период  с начала предыдущего  года (с нарастающим  итогом)</t>
  </si>
  <si>
    <t xml:space="preserve"> Доходы, связанные с получением вознаграждения</t>
  </si>
  <si>
    <t xml:space="preserve"> в том числе:</t>
  </si>
  <si>
    <t xml:space="preserve">  по корреспондентским и текущим счетам</t>
  </si>
  <si>
    <t xml:space="preserve">   по размещенным вкладам</t>
  </si>
  <si>
    <t xml:space="preserve">   по приобретенным ценным бумагам</t>
  </si>
  <si>
    <t>1.3</t>
  </si>
  <si>
    <t xml:space="preserve">   по ценным бумагам, имеющимся в наличии для продажи (за вычетом резервов на обесценение)</t>
  </si>
  <si>
    <t>1.3.1</t>
  </si>
  <si>
    <t xml:space="preserve">  доходы в виде дивидендов по акциям, находящимся в портфеле ценных бумаг, имеющихся в наличии для продажи</t>
  </si>
  <si>
    <t>1.3.1.1</t>
  </si>
  <si>
    <t xml:space="preserve">  доходы, связанные с амортизацией дисконта по ценным бумагам, имеющимся в наличии для продажи</t>
  </si>
  <si>
    <t>1.3.1.2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</si>
  <si>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</si>
  <si>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>1.3.2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</si>
  <si>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</si>
  <si>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</si>
  <si>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 xml:space="preserve">  доходы, связанные с амортизацией дисконта по ценным бумагам, оцениваемым по справедливой стоимости</t>
  </si>
  <si>
    <t>1.3.2.2</t>
  </si>
  <si>
    <t xml:space="preserve">  по ценным бумаги, удерживаемым до погашения (за вычетом резервов на обесценение)</t>
  </si>
  <si>
    <t>1.3.3</t>
  </si>
  <si>
    <t xml:space="preserve">  доходы, связанные с амортизацией дисконта по ценным бумагам, удерживаемым до погашения</t>
  </si>
  <si>
    <t>1.3.3.1</t>
  </si>
  <si>
    <t xml:space="preserve">  по операциям «обратное РЕПО»</t>
  </si>
  <si>
    <t>1.4</t>
  </si>
  <si>
    <t xml:space="preserve">  прочие доходы, связанные с получением вознаграждения</t>
  </si>
  <si>
    <t>1.5</t>
  </si>
  <si>
    <t xml:space="preserve"> Комиссионные вознаграждения</t>
  </si>
  <si>
    <t xml:space="preserve">  от консалтинговых услуг</t>
  </si>
  <si>
    <t>2.1</t>
  </si>
  <si>
    <t xml:space="preserve">  аффилированным лицам</t>
  </si>
  <si>
    <t>2.1.1</t>
  </si>
  <si>
    <t xml:space="preserve">  прочим клиентам</t>
  </si>
  <si>
    <t>2.1.2</t>
  </si>
  <si>
    <t xml:space="preserve">  от услуг представителя держателей облигаций</t>
  </si>
  <si>
    <t>2.2</t>
  </si>
  <si>
    <t xml:space="preserve">  от услуг андеррайтера</t>
  </si>
  <si>
    <t>2.3</t>
  </si>
  <si>
    <t xml:space="preserve">  от управления активами</t>
  </si>
  <si>
    <t>2.4</t>
  </si>
  <si>
    <t xml:space="preserve">  от брокерских услуг</t>
  </si>
  <si>
    <t>2.5</t>
  </si>
  <si>
    <t xml:space="preserve">   от услуг маркет-мейкера</t>
  </si>
  <si>
    <t>2.6</t>
  </si>
  <si>
    <t xml:space="preserve">   от прочих услуг</t>
  </si>
  <si>
    <t>2.7</t>
  </si>
  <si>
    <t xml:space="preserve">   от пенсионных активов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</si>
  <si>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</si>
  <si>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</si>
  <si>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</si>
  <si>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</si>
  <si>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</si>
  <si>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</si>
  <si>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</si>
  <si>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</si>
  <si>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</si>
  <si>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</si>
  <si>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</si>
  <si>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>10.1</t>
  </si>
  <si>
    <t xml:space="preserve">  по сделкам форвард</t>
  </si>
  <si>
    <t>10.2</t>
  </si>
  <si>
    <t xml:space="preserve">  по сделкам опцион</t>
  </si>
  <si>
    <t>10.3</t>
  </si>
  <si>
    <t xml:space="preserve">  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</si>
  <si>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</si>
  <si>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</si>
  <si>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</si>
  <si>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 (сумма строк с 1 по 12)</t>
  </si>
  <si>
    <t xml:space="preserve"> Расходы, связанные с выплатой вознаграждения</t>
  </si>
  <si>
    <t xml:space="preserve">  по полученным займам</t>
  </si>
  <si>
    <t>14.1</t>
  </si>
  <si>
    <t xml:space="preserve">   по выпущенным ценным бумагам</t>
  </si>
  <si>
    <t>14.2</t>
  </si>
  <si>
    <t xml:space="preserve">   по операциям «РЕПО»</t>
  </si>
  <si>
    <t>14.3</t>
  </si>
  <si>
    <t xml:space="preserve">  прочие расходы, связанные с выплатой вознаграждения</t>
  </si>
  <si>
    <t>14.4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</si>
  <si>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</si>
  <si>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</si>
  <si>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</si>
  <si>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</si>
  <si>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 за услуги регистратора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</si>
  <si>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</si>
  <si>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</si>
  <si>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</si>
  <si>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</si>
  <si>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</si>
  <si>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</si>
  <si>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</si>
  <si>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</si>
  <si>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16.5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</si>
  <si>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</si>
  <si>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</si>
  <si>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</si>
  <si>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</si>
  <si>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</si>
  <si>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</si>
  <si>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</si>
  <si>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</si>
  <si>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</si>
  <si>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>24.1</t>
  </si>
  <si>
    <t xml:space="preserve">   по сделкам форвард</t>
  </si>
  <si>
    <t>24.2</t>
  </si>
  <si>
    <t xml:space="preserve">   по сделкам опцион</t>
  </si>
  <si>
    <t>24.3</t>
  </si>
  <si>
    <t xml:space="preserve">   по сделкам своп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</si>
  <si>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</si>
  <si>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</si>
  <si>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</si>
  <si>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 xml:space="preserve">   расходы на оплату труда и командировочные</t>
  </si>
  <si>
    <t>26.1</t>
  </si>
  <si>
    <t xml:space="preserve">   общехозяйственные расходы</t>
  </si>
  <si>
    <t>26.2</t>
  </si>
  <si>
    <t xml:space="preserve">   транспортные расходы</t>
  </si>
  <si>
    <t>26.3</t>
  </si>
  <si>
    <t xml:space="preserve">   административные расходы</t>
  </si>
  <si>
    <t>26.4</t>
  </si>
  <si>
    <t xml:space="preserve">   амортизационные отчисления</t>
  </si>
  <si>
    <t>26.5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</si>
  <si>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</si>
  <si>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>26.6</t>
  </si>
  <si>
    <t xml:space="preserve">   неустойка (штраф, пеня)</t>
  </si>
  <si>
    <t>26.7</t>
  </si>
  <si>
    <t>Прочие расходы</t>
  </si>
  <si>
    <t>Итого расходов (сумма строк с 14 по 27)</t>
  </si>
  <si>
    <t>Чистая прибыль (убыток) до уплаты корпоративного подоходного налога (стр. 13-стр.28)</t>
  </si>
  <si>
    <t>Корпоративный подоходный налог</t>
  </si>
  <si>
    <t>Чистая прибыль (убыток) после уплаты корпоративного подоходного налога (стр.29-стр.30)</t>
  </si>
  <si>
    <t>Прибыль (убыток) от прекращенной деятельности</t>
  </si>
  <si>
    <t>Итого чистая прибыль (убыток) за период (стр.31+/-стр.32)</t>
  </si>
  <si>
    <t>Примечание</t>
  </si>
  <si>
    <t>Первый руководитель (на период его отсутствия – лицо, его замещающее)</t>
  </si>
  <si>
    <t>Главный бухгалтер</t>
  </si>
  <si>
    <t>Место для печати</t>
  </si>
  <si>
    <t>Сумма по балансу</t>
  </si>
  <si>
    <t>Основные средства брокера и (или) дилера в виде недвижимого имущества в сумме, не превышающей пяти процентов от суммы активов по балансу брокера и (или) дилера</t>
  </si>
  <si>
    <t>Дебиторская задолженность (за вычетом резервов на возможные потери) организаций, не являющихся аффилиированными лицами по отношению к брокеру и (или) дилеру, за вычетом дебиторской задолженности работников и других лиц, не просроченная по условиям договора, в сумме, не превышающей десяти процентов от суммы активов по балансу брокера и (или) дилера</t>
  </si>
  <si>
    <t>Аффинированные драгоценные металлы и металлические депозиты</t>
  </si>
  <si>
    <t>Акции юридических лиц, не являющихся аффилиированными лицами по отношению к брокеру и (или) дилеру, включенные в официальный список фондовой биржи, соответствующие требованиям первой категории сектора «акции», предусмотренным постановлением № 189, или акции юридических лиц, находящиеся в представительском списке индекса фондовой биржи, за вычетом резервов на возможные потери</t>
  </si>
  <si>
    <t>Первый руководитель (на период его отсутствия - лицо его замещающее)</t>
  </si>
  <si>
    <t>Дата подписания отчета</t>
  </si>
  <si>
    <t xml:space="preserve"> Расчет пруденциального норматива</t>
  </si>
  <si>
    <t>(тысяч тенге)</t>
  </si>
  <si>
    <t>№</t>
  </si>
  <si>
    <t>Наименование показателя</t>
  </si>
  <si>
    <t>Учитываемый объем (%)</t>
  </si>
  <si>
    <t>Сумма к расчету</t>
  </si>
  <si>
    <t>Деньги - всего (сумма строк 1.1.-1.6), в том числе:</t>
  </si>
  <si>
    <t>деньги в кассе, не более десяти процентов от суммы активов по балансу брокера и (или) дилера</t>
  </si>
  <si>
    <t>1.2.</t>
  </si>
  <si>
    <t>деньги на текущих счетах в банках второго уровня Республики Казахстан, указанных в подпункте 2) пункта 4 Правил</t>
  </si>
  <si>
    <t>собственные деньги на счетах в центральном депозитарии</t>
  </si>
  <si>
    <t>1.4.</t>
  </si>
  <si>
    <t>собственные деньги на счетах в клиринговой организации, являющиеся гарантийными, маржевыми взносами брокера и (или) дилера</t>
  </si>
  <si>
    <t>деньги на текущих счетах в банках-нерезидентах, которые имеют долгосрочный и (или) краткосрочный, индивидуальный рейтинг не ниже категории «ВВВ-» по международной шкале агентства Standard &amp; Poor's или рейтинг аналогичного уровня одного из других рейтинговых агентств</t>
  </si>
  <si>
    <t>1.6.</t>
  </si>
  <si>
    <t>деньги на счетах в организациях-нерезидентах, предоставляющих банковские услуги организациям для осуществления операций на организованном рынке ценных бумаг</t>
  </si>
  <si>
    <t>Вклады в банках второго уровня Республики Казахстан при соответствии одному из следующих условий: банки имеют долгосрочный кредитный рейтинг не ниже «В-» по международной шкале агентства Standard &amp; Poor's или рейтинг аналогичного уровня одного из других рейтинговых агентств, или рейтинговую оценку не ниже «kzB»  по национальной шкале Standard &amp; Poor's, или рейтинг аналогичного уровня по национальной шкале одного из других рейтинговых агентств; банки являются дочерними банками-резидентами, родительский банк-нерезидент которых имеет долгосрочный кредитный рейтинг не ниже «А-» по международной шкале агентства Standard &amp; Poor's или рейтинг аналогичного уровня одного из других рейтинговых агентств</t>
  </si>
  <si>
    <t>Вклады в банках второго уровня Республики Казахстан с учетом сумм основного долга и начисленного вознаграждения, за вычетом резервов на возможные потери, при условии, что данные банки - эмитенты включены в сектор «акции» официального списка фондовой биржи в соответствии с постановлением Национального Банка Республики Казахстан от 22 октября 2014 года № 189 «Об утверждении Требований к эмитентам и их ценным бумагам, допускаемым (допущенным) к обращению на фондовой бирже, а также к отдельным категориям списка фондовой биржи», зарегистрированным в Реестре государственной регистрации нормативных правовых актов под № 9871 (далее - постановление № 189)</t>
  </si>
  <si>
    <t>Вклады в банках-нерезидентах с учетом сумм основного долга и начисленного вознаграждения, за вычетом резервов на возможные потери, которые имеют долгосрочный и (или) краткосрочный, индивидуальный рейтинг не ниже категории «ВВВ-» по международной шкале агентства Standard &amp; Poor's или рейтинговую оценку аналогичного уровня одного из других рейтинговых агентств</t>
  </si>
  <si>
    <t>Государственные ценные бумаги Республики Казахстан, включая эмитированные в соответствии с законодательством других государств, (с учетом сумм основного долга и начисленного вознаграждения), за вычетом резервов на возможные потери</t>
  </si>
  <si>
    <t>Долговые ценные бумаги, выпущенные акционерным обществом «Фонд национального благосостояния «Самрук - Казына» (с учетом сумм основного долга и начисленного вознаграждения), за вычетом резервов на возможные потери</t>
  </si>
  <si>
    <t>Акции юридических лиц Республики Казахстан, не являющихся аффилиированными лицами по отношению к брокеру и (или) дилеру, имеющих рейтинговую оценку не ниже «ВВ-» по международной шкале агентства Standard &amp; Poor's или рейтинганалогичного уровня одного из других рейтинговых агентств, или рейтинговую оценку не ниже «kzBB-» по национальной шкале Standard &amp; Poor's, или рейтинг аналогичного уровня по национальной шкале одного из других рейтинговых агентств, за вычетом резервов на возможные потери</t>
  </si>
  <si>
    <t xml:space="preserve">Акции юридических лиц, не отнесенные к акциям, указанным в строке 8 настоящего приложения, имеющие рейтинг не ниже «В-» за вычетом резервов на возможные потери </t>
  </si>
  <si>
    <t>Негосударственные долговые ценные бумаги юридических лиц Республики Казахстан, выпущенные в соответствии с законодательством Республики Казахстан и других государств, не являющихся аффилиированными лицами по отношению к брокеру и (или) дилеру, имеющие рейтинговую оценку не ниже «ВВ-» по международной шкале агентства Standard &amp; Poor's или рейтинг аналогичного уровня одного из других рейтинговых агентств, или рейтинговую оценку не ниже «kzBB-» по национальной шкале Standard &amp; Poor's, или рейтинг аналогичного уровня по национальной шкале одного из других рейтинговых агентств, (с учетом сумм основного долга и начисленного вознаграждения), за вычетом резервов на возможные потери</t>
  </si>
  <si>
    <t>Негосударственные долговые ценные бумаги юридических лиц Республики Казахстан, выпущенные в соответствии с законодательством Республики Казахстан и других государств, не являющихся аффилиированными лицами по отношению к брокеру и (или) дилеру, включенные в сектор «долговые ценные бумаги» официального списка фондовой биржи в соответствии с постановлением № 189, имеющие рейтинговую оценку от «В+» до «В-» по международной шкале агентства Standard &amp; Poor's или рейтинг аналогичного уровня одного из других рейтинговых агентств, или рейтинговую оценку от «kzB+» до «kzB-» по национальной шкале Standard &amp; Poor's, или рейтинг аналогичного уровня по национальной шкале одного из других рейтинговых агентств (с учетом сумм основного долга и начисленного вознаграждения), за вычетом резервов на возможные потери</t>
  </si>
  <si>
    <t>Негосударственные долговые ценные бумаги, имеющие рейтинговую оценку, ниже уровня, указанного в строках 10 и 11 настоящего приложения, а также не имеющие рейтинговую оценку, включенные в сектор «долговые ценные бумаги» по категории «иные долговые ценные бумаги» официального списка фондовой биржи, эмитентами которых являются финансовые организации, и «долговые ценные бумаги субъектов квазигосударственного сектора», в соответствии с постановлением № 189 (с учетом сумм основного долга и начисленного вознаграждения), за вычетом резервов на возможные потери</t>
  </si>
  <si>
    <t>Негосударственные долговые ценные бумаги юридических лиц Республики Казахстан, не являющихся аффилиированными лицами по отношению к брокеру и (или) дилеру, выпущенные в соответствии с законодательством Республики Казахстан и других государств, включенные в официальный список фондовой биржи, соответствующие требованиям подпункта 11) пункта 4 Правил, (с учетом сумм основного долга и начисленного вознаграждения), за вычетом резервов на возможные потери</t>
  </si>
  <si>
    <t xml:space="preserve">Ценные бумаги иностранных государств, имеющих суверенный рейтинг не ниже «ВВВ-» по международной шкале агентства Standard &amp; Poor's или рейтинговую оценку аналогичного уровня одного из других рейтинговых агентств (с учетом сумм основного долга и начисленного вознаграждения), за вычетом резервов на возможные потери </t>
  </si>
  <si>
    <t xml:space="preserve">Негосударственные долговые ценные бумаги иностранных эмитентов, имеющие рейтинговую оценку не ниже «ВВВ-» по международной шкале агентства Standard &amp; Poor's или рейтинговую оценку одного их других рейтинговых агентств (с учетом сумм основного долга и начисленного вознаграждения), за вычетом резервов на возможные потери </t>
  </si>
  <si>
    <t>Акции иностранных эмитентов, имеющих рейтинговую оценку не ниже «ВВВ-» по международной шкале агентства Standard &amp; Poor's или рейтинговую оценку аналогичного уровня одного из других рейтинговых агентств (с учетом сумм основного долга и начисленного вознаграждения), за вычетом резервов на возможные потери</t>
  </si>
  <si>
    <t>Депозитарные расписки, базовым активом которых являются акции иностранных эмитентов, имеющих рейтинговую оценку не ниже «ВВВ-» по международной шкале агентства Standard &amp; Poor's или рейтинговую оценку аналогичного уровня одного из других рейтинговых агентств, за вычетом резервов на возможные потери</t>
  </si>
  <si>
    <t>Депозитарные расписки, базовым активом которых являются акции юридических лиц Республики Казахстан, имеющих рейтинговую оценку не ниже «ВВ-» по международной шкале агентства Standard &amp; Poor's или рейтинг аналогичного уровня одного из других рейтинговых агентств, или рейтинговую оценку не ниже «kzBB-» по национальной шкале Standard &amp; Poor's, или рейтинг аналогичного уровня по национальной шкале одного из других рейтинговых агентств, за вычетом резервов на возможные потери</t>
  </si>
  <si>
    <t>Депозитарные расписки, базовым активом которых являются акции юридических лиц, включенные в первую категорию сектора «акции» официального списка фондовой биржи в соответствии с постановлением № 189, или акции юридических лиц, находящиеся в представительском списке индекса фондовой биржи, за вычетом резервов на возможные потери</t>
  </si>
  <si>
    <t xml:space="preserve">Долговые ценные бумаги, выпущенные международными финансовыми организациями, имеющие международную рейтинговую оценку не ниже «ВВВ-» агентства Standard &amp; Poor's или рейтинг аналогичного уровня одного из других рейтинговых агентств (с учетом сумм основного долга и начисленного вознаграждения), за вычетом резервов на возможные потери </t>
  </si>
  <si>
    <t>Акции организаторов торгов с ценными бумагами и иных юридических лиц, являющихся частью инфраструктуры рынка ценных бумаг, акционерами которых являются профессиональные участники рынка ценных бумаг за вычетом резервов на возможные потери</t>
  </si>
  <si>
    <t>Итого ликвидные активы (сумма строк 1-24)- ЛА</t>
  </si>
  <si>
    <t>X</t>
  </si>
  <si>
    <t>Обязательства по балансу</t>
  </si>
  <si>
    <t>Минимальный размер собственного капитала (МРСК)</t>
  </si>
  <si>
    <t>Коэффициент достаточности собственного капитала ((строка 25-строка 26)/строка 27) не менее 1</t>
  </si>
  <si>
    <t>8 727 3901395 вн. 113</t>
  </si>
  <si>
    <t>Пан Е.В.</t>
  </si>
  <si>
    <t>Бекенев Т.М.</t>
  </si>
  <si>
    <t>страховка и ЭЦП eTrade</t>
  </si>
  <si>
    <t>1 апреля 2017 года</t>
  </si>
  <si>
    <t>прочие активы сумма 35 тыс.тенге: расходы будущих периодов (страхование ГПО 21 тыс и абонемент годовой ЭЦП eTrade 14 тыс).   Прочие обязательства: 3210 (соцстрах) - 139 тыс.тенге, счет 3220 (Обязательные пенсионные взносы) - 478 тыс.тенге.</t>
  </si>
  <si>
    <t xml:space="preserve"> прочие доходы: аренда и возмещение коммунальных услуг- 223 тыс. тенге. Прочие расходы: 52 тыс. тенге - расходы по КПН</t>
  </si>
  <si>
    <t>на 1 апреля 2017 года</t>
  </si>
  <si>
    <t>Мендыбаев М.Ж.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</si>
</sst>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0.000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i/>
      <sz val="8"/>
      <color indexed="8"/>
      <name val="Arial"/>
      <family val="2"/>
      <charset val="204"/>
    </font>
    <font>
      <sz val="8"/>
      <name val="Calibri"/>
      <family val="2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/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/>
      <right/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0"/>
      </top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</borders>
  <cellStyleXfs count="16">
    <xf numFmtId="0" fontId="0" fillId="0" borderId="0"/>
    <xf numFmtId="0" fontId="8" fillId="0" borderId="0">
      <alignment horizontal="left" vertical="top"/>
    </xf>
    <xf numFmtId="0" fontId="2" fillId="0" borderId="0">
      <alignment horizontal="right" vertical="top"/>
    </xf>
    <xf numFmtId="0" fontId="8" fillId="0" borderId="0">
      <alignment horizontal="left" vertical="top"/>
    </xf>
    <xf numFmtId="0" fontId="8" fillId="0" borderId="0">
      <alignment horizontal="right" vertical="top"/>
    </xf>
    <xf numFmtId="0" fontId="2" fillId="0" borderId="0">
      <alignment horizontal="left" vertical="top"/>
    </xf>
    <xf numFmtId="0" fontId="9" fillId="0" borderId="0">
      <alignment horizontal="center" vertical="top"/>
    </xf>
    <xf numFmtId="0" fontId="2" fillId="0" borderId="0">
      <alignment horizontal="center" vertical="top"/>
    </xf>
    <xf numFmtId="0" fontId="10" fillId="0" borderId="0">
      <alignment horizontal="center" vertical="top"/>
    </xf>
    <xf numFmtId="0" fontId="5" fillId="0" borderId="0">
      <alignment horizontal="left" vertical="top"/>
    </xf>
    <xf numFmtId="0" fontId="11" fillId="0" borderId="0">
      <alignment horizontal="left" vertical="top"/>
    </xf>
    <xf numFmtId="0" fontId="6" fillId="0" borderId="0">
      <alignment horizontal="left" vertical="top"/>
    </xf>
    <xf numFmtId="0" fontId="10" fillId="0" borderId="0">
      <alignment horizontal="left" vertical="top"/>
    </xf>
    <xf numFmtId="0" fontId="4" fillId="0" borderId="0">
      <alignment horizontal="center" vertical="top"/>
    </xf>
    <xf numFmtId="0" fontId="4" fillId="0" borderId="0">
      <alignment horizontal="left" vertical="top"/>
    </xf>
    <xf numFmtId="0" fontId="3" fillId="0" borderId="0">
      <alignment horizontal="center" vertical="top"/>
    </xf>
  </cellStyleXfs>
  <cellXfs count="123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8" fillId="0" borderId="0" xfId="3" quotePrefix="1" applyFill="1" applyAlignment="1">
      <alignment horizontal="left" vertical="top" wrapText="1"/>
    </xf>
    <xf numFmtId="0" fontId="10" fillId="0" borderId="1" xfId="8" quotePrefix="1" applyFill="1" applyBorder="1" applyAlignment="1">
      <alignment horizontal="center" vertical="top" wrapText="1"/>
    </xf>
    <xf numFmtId="0" fontId="10" fillId="0" borderId="2" xfId="8" quotePrefix="1" applyFill="1" applyBorder="1" applyAlignment="1">
      <alignment horizontal="center" vertical="top" wrapText="1"/>
    </xf>
    <xf numFmtId="0" fontId="10" fillId="0" borderId="2" xfId="12" quotePrefix="1" applyFill="1" applyBorder="1" applyAlignment="1">
      <alignment horizontal="left" vertical="top" wrapText="1"/>
    </xf>
    <xf numFmtId="0" fontId="8" fillId="0" borderId="2" xfId="4" applyFill="1" applyBorder="1" applyAlignment="1">
      <alignment horizontal="right" vertical="top" wrapText="1"/>
    </xf>
    <xf numFmtId="0" fontId="8" fillId="0" borderId="3" xfId="4" applyFill="1" applyBorder="1" applyAlignment="1">
      <alignment horizontal="right" vertical="top" wrapText="1"/>
    </xf>
    <xf numFmtId="0" fontId="8" fillId="0" borderId="4" xfId="4" applyFill="1" applyBorder="1" applyAlignment="1">
      <alignment horizontal="right" vertical="top" wrapText="1"/>
    </xf>
    <xf numFmtId="0" fontId="10" fillId="0" borderId="4" xfId="12" quotePrefix="1" applyFill="1" applyBorder="1" applyAlignment="1">
      <alignment horizontal="left" vertical="top" wrapText="1"/>
    </xf>
    <xf numFmtId="0" fontId="4" fillId="0" borderId="4" xfId="4" applyFont="1" applyFill="1" applyBorder="1" applyAlignment="1">
      <alignment horizontal="right" vertical="top" wrapText="1"/>
    </xf>
    <xf numFmtId="0" fontId="10" fillId="0" borderId="5" xfId="12" quotePrefix="1" applyFill="1" applyBorder="1" applyAlignment="1">
      <alignment horizontal="left" vertical="top" wrapText="1"/>
    </xf>
    <xf numFmtId="0" fontId="8" fillId="0" borderId="5" xfId="4" applyFill="1" applyBorder="1" applyAlignment="1">
      <alignment horizontal="right" vertical="top" wrapText="1"/>
    </xf>
    <xf numFmtId="0" fontId="8" fillId="0" borderId="6" xfId="4" applyFill="1" applyBorder="1" applyAlignment="1">
      <alignment horizontal="right" vertical="top" wrapText="1"/>
    </xf>
    <xf numFmtId="0" fontId="10" fillId="0" borderId="6" xfId="12" quotePrefix="1" applyFill="1" applyBorder="1" applyAlignment="1">
      <alignment horizontal="left" vertical="top" wrapText="1"/>
    </xf>
    <xf numFmtId="0" fontId="4" fillId="0" borderId="6" xfId="4" applyFont="1" applyFill="1" applyBorder="1" applyAlignment="1">
      <alignment horizontal="right" vertical="top" wrapText="1"/>
    </xf>
    <xf numFmtId="0" fontId="10" fillId="0" borderId="7" xfId="8" quotePrefix="1" applyFill="1" applyBorder="1" applyAlignment="1">
      <alignment horizontal="center" vertical="top" wrapText="1"/>
    </xf>
    <xf numFmtId="0" fontId="10" fillId="0" borderId="8" xfId="8" quotePrefix="1" applyFill="1" applyBorder="1" applyAlignment="1">
      <alignment horizontal="center" vertical="top" wrapText="1"/>
    </xf>
    <xf numFmtId="0" fontId="10" fillId="0" borderId="9" xfId="8" quotePrefix="1" applyFill="1" applyBorder="1" applyAlignment="1">
      <alignment horizontal="center" vertical="top" wrapText="1"/>
    </xf>
    <xf numFmtId="0" fontId="10" fillId="0" borderId="10" xfId="8" quotePrefix="1" applyFill="1" applyBorder="1" applyAlignment="1">
      <alignment horizontal="center" vertical="top" wrapText="1"/>
    </xf>
    <xf numFmtId="0" fontId="11" fillId="0" borderId="11" xfId="10" quotePrefix="1" applyFill="1" applyBorder="1" applyAlignment="1">
      <alignment horizontal="left" vertical="top" wrapText="1"/>
    </xf>
    <xf numFmtId="0" fontId="8" fillId="0" borderId="11" xfId="1" quotePrefix="1" applyFill="1" applyBorder="1" applyAlignment="1">
      <alignment horizontal="left" vertical="top" wrapText="1"/>
    </xf>
    <xf numFmtId="0" fontId="10" fillId="0" borderId="12" xfId="8" quotePrefix="1" applyFill="1" applyBorder="1" applyAlignment="1">
      <alignment horizontal="center" vertical="top" wrapText="1"/>
    </xf>
    <xf numFmtId="0" fontId="10" fillId="0" borderId="13" xfId="8" quotePrefix="1" applyFill="1" applyBorder="1" applyAlignment="1">
      <alignment horizontal="center" vertical="top" wrapText="1"/>
    </xf>
    <xf numFmtId="0" fontId="5" fillId="0" borderId="11" xfId="10" quotePrefix="1" applyFont="1" applyFill="1" applyBorder="1" applyAlignment="1">
      <alignment horizontal="left" vertical="top" wrapText="1"/>
    </xf>
    <xf numFmtId="0" fontId="4" fillId="0" borderId="13" xfId="8" quotePrefix="1" applyFont="1" applyFill="1" applyBorder="1" applyAlignment="1">
      <alignment horizontal="center" vertical="top" wrapText="1"/>
    </xf>
    <xf numFmtId="0" fontId="10" fillId="0" borderId="14" xfId="8" quotePrefix="1" applyFill="1" applyBorder="1" applyAlignment="1">
      <alignment horizontal="center" vertical="top" wrapText="1"/>
    </xf>
    <xf numFmtId="0" fontId="8" fillId="0" borderId="15" xfId="1" quotePrefix="1" applyFill="1" applyBorder="1" applyAlignment="1">
      <alignment horizontal="left" vertical="top" wrapText="1"/>
    </xf>
    <xf numFmtId="0" fontId="4" fillId="0" borderId="15" xfId="12" quotePrefix="1" applyFont="1" applyFill="1" applyBorder="1" applyAlignment="1">
      <alignment horizontal="left" vertical="top" wrapText="1"/>
    </xf>
    <xf numFmtId="0" fontId="11" fillId="0" borderId="15" xfId="10" quotePrefix="1" applyFill="1" applyBorder="1" applyAlignment="1">
      <alignment horizontal="left" vertical="top" wrapText="1"/>
    </xf>
    <xf numFmtId="0" fontId="8" fillId="0" borderId="16" xfId="1" quotePrefix="1" applyFill="1" applyBorder="1" applyAlignment="1">
      <alignment horizontal="left" vertical="top" wrapText="1"/>
    </xf>
    <xf numFmtId="0" fontId="10" fillId="0" borderId="6" xfId="8" quotePrefix="1" applyFill="1" applyBorder="1" applyAlignment="1">
      <alignment horizontal="center" vertical="top" wrapText="1"/>
    </xf>
    <xf numFmtId="0" fontId="8" fillId="0" borderId="6" xfId="1" quotePrefix="1" applyFill="1" applyBorder="1" applyAlignment="1">
      <alignment horizontal="left" vertical="top" wrapText="1"/>
    </xf>
    <xf numFmtId="0" fontId="4" fillId="0" borderId="6" xfId="12" quotePrefix="1" applyFont="1" applyFill="1" applyBorder="1" applyAlignment="1">
      <alignment horizontal="left" vertical="top" wrapText="1"/>
    </xf>
    <xf numFmtId="0" fontId="4" fillId="0" borderId="6" xfId="8" quotePrefix="1" applyFont="1" applyFill="1" applyBorder="1" applyAlignment="1">
      <alignment horizontal="center" vertical="top" wrapText="1"/>
    </xf>
    <xf numFmtId="0" fontId="5" fillId="0" borderId="6" xfId="10" quotePrefix="1" applyFont="1" applyFill="1" applyBorder="1" applyAlignment="1">
      <alignment horizontal="left" vertical="top" wrapText="1"/>
    </xf>
    <xf numFmtId="0" fontId="10" fillId="0" borderId="17" xfId="8" quotePrefix="1" applyFill="1" applyBorder="1" applyAlignment="1">
      <alignment horizontal="center" vertical="top" wrapText="1"/>
    </xf>
    <xf numFmtId="0" fontId="10" fillId="0" borderId="18" xfId="8" quotePrefix="1" applyFill="1" applyBorder="1" applyAlignment="1">
      <alignment horizontal="center" vertical="top" wrapText="1"/>
    </xf>
    <xf numFmtId="0" fontId="10" fillId="0" borderId="19" xfId="8" quotePrefix="1" applyFill="1" applyBorder="1" applyAlignment="1">
      <alignment horizontal="center" vertical="top" wrapText="1"/>
    </xf>
    <xf numFmtId="0" fontId="8" fillId="0" borderId="17" xfId="1" quotePrefix="1" applyFill="1" applyBorder="1" applyAlignment="1">
      <alignment horizontal="left" vertical="top" wrapText="1"/>
    </xf>
    <xf numFmtId="0" fontId="8" fillId="0" borderId="0" xfId="4" applyFill="1" applyBorder="1" applyAlignment="1">
      <alignment horizontal="right" vertical="top" wrapText="1"/>
    </xf>
    <xf numFmtId="0" fontId="8" fillId="0" borderId="17" xfId="4" applyFill="1" applyBorder="1" applyAlignment="1">
      <alignment horizontal="right" vertical="top" wrapText="1"/>
    </xf>
    <xf numFmtId="0" fontId="8" fillId="0" borderId="0" xfId="1" quotePrefix="1" applyFill="1" applyBorder="1" applyAlignment="1">
      <alignment horizontal="left" vertical="top" wrapText="1"/>
    </xf>
    <xf numFmtId="1" fontId="8" fillId="0" borderId="17" xfId="4" applyNumberFormat="1" applyFill="1" applyBorder="1" applyAlignment="1">
      <alignment horizontal="right" vertical="top" wrapText="1"/>
    </xf>
    <xf numFmtId="1" fontId="10" fillId="0" borderId="17" xfId="12" quotePrefix="1" applyNumberFormat="1" applyFill="1" applyBorder="1" applyAlignment="1">
      <alignment horizontal="center" vertical="top" wrapText="1"/>
    </xf>
    <xf numFmtId="0" fontId="10" fillId="0" borderId="17" xfId="12" quotePrefix="1" applyFill="1" applyBorder="1" applyAlignment="1">
      <alignment horizontal="center" vertical="top" wrapText="1"/>
    </xf>
    <xf numFmtId="170" fontId="9" fillId="0" borderId="17" xfId="6" applyNumberFormat="1" applyFill="1" applyBorder="1" applyAlignment="1">
      <alignment horizontal="right" vertical="top" wrapText="1"/>
    </xf>
    <xf numFmtId="0" fontId="8" fillId="2" borderId="17" xfId="4" applyFill="1" applyBorder="1" applyAlignment="1">
      <alignment horizontal="right" vertical="top" wrapText="1"/>
    </xf>
    <xf numFmtId="0" fontId="0" fillId="3" borderId="0" xfId="0" applyFill="1" applyAlignment="1">
      <alignment wrapText="1"/>
    </xf>
    <xf numFmtId="0" fontId="2" fillId="0" borderId="10" xfId="2" applyFill="1" applyBorder="1" applyAlignment="1">
      <alignment horizontal="right" vertical="top" wrapText="1"/>
    </xf>
    <xf numFmtId="0" fontId="4" fillId="0" borderId="10" xfId="14" quotePrefix="1" applyFill="1" applyBorder="1" applyAlignment="1">
      <alignment horizontal="left" vertical="top" wrapText="1"/>
    </xf>
    <xf numFmtId="0" fontId="4" fillId="0" borderId="12" xfId="14" quotePrefix="1" applyFill="1" applyBorder="1" applyAlignment="1">
      <alignment horizontal="left" vertical="top" wrapText="1"/>
    </xf>
    <xf numFmtId="0" fontId="2" fillId="0" borderId="13" xfId="2" applyFill="1" applyBorder="1" applyAlignment="1">
      <alignment horizontal="right" vertical="top" wrapText="1"/>
    </xf>
    <xf numFmtId="0" fontId="4" fillId="0" borderId="13" xfId="14" quotePrefix="1" applyFill="1" applyBorder="1" applyAlignment="1">
      <alignment horizontal="left" vertical="top" wrapText="1"/>
    </xf>
    <xf numFmtId="0" fontId="2" fillId="0" borderId="14" xfId="2" applyFill="1" applyBorder="1" applyAlignment="1">
      <alignment horizontal="right" vertical="top" wrapText="1"/>
    </xf>
    <xf numFmtId="0" fontId="2" fillId="0" borderId="11" xfId="2" applyFill="1" applyBorder="1" applyAlignment="1">
      <alignment horizontal="right" vertical="top" wrapText="1"/>
    </xf>
    <xf numFmtId="0" fontId="4" fillId="0" borderId="14" xfId="14" quotePrefix="1" applyFill="1" applyBorder="1" applyAlignment="1">
      <alignment horizontal="left" vertical="top" wrapText="1"/>
    </xf>
    <xf numFmtId="0" fontId="2" fillId="0" borderId="20" xfId="2" applyFill="1" applyBorder="1" applyAlignment="1">
      <alignment horizontal="right" vertical="top" wrapText="1"/>
    </xf>
    <xf numFmtId="0" fontId="2" fillId="0" borderId="7" xfId="2" applyFill="1" applyBorder="1" applyAlignment="1">
      <alignment horizontal="right" vertical="top" wrapText="1"/>
    </xf>
    <xf numFmtId="0" fontId="4" fillId="0" borderId="7" xfId="14" quotePrefix="1" applyFill="1" applyBorder="1" applyAlignment="1">
      <alignment horizontal="left" vertical="top" wrapText="1"/>
    </xf>
    <xf numFmtId="0" fontId="4" fillId="0" borderId="20" xfId="14" quotePrefix="1" applyFill="1" applyBorder="1" applyAlignment="1">
      <alignment horizontal="left" vertical="top" wrapText="1"/>
    </xf>
    <xf numFmtId="0" fontId="5" fillId="0" borderId="9" xfId="9" quotePrefix="1" applyFill="1" applyBorder="1" applyAlignment="1">
      <alignment horizontal="left" vertical="top" wrapText="1"/>
    </xf>
    <xf numFmtId="0" fontId="4" fillId="0" borderId="10" xfId="13" quotePrefix="1" applyFill="1" applyBorder="1" applyAlignment="1">
      <alignment horizontal="center" vertical="top" wrapText="1"/>
    </xf>
    <xf numFmtId="0" fontId="6" fillId="0" borderId="11" xfId="11" quotePrefix="1" applyFill="1" applyBorder="1" applyAlignment="1">
      <alignment horizontal="left" vertical="top" wrapText="1"/>
    </xf>
    <xf numFmtId="0" fontId="2" fillId="0" borderId="11" xfId="5" quotePrefix="1" applyFill="1" applyBorder="1" applyAlignment="1">
      <alignment horizontal="left" vertical="top" wrapText="1"/>
    </xf>
    <xf numFmtId="0" fontId="4" fillId="0" borderId="12" xfId="13" quotePrefix="1" applyFill="1" applyBorder="1" applyAlignment="1">
      <alignment horizontal="center" vertical="top" wrapText="1"/>
    </xf>
    <xf numFmtId="0" fontId="4" fillId="0" borderId="13" xfId="13" quotePrefix="1" applyFill="1" applyBorder="1" applyAlignment="1">
      <alignment horizontal="center" vertical="top" wrapText="1"/>
    </xf>
    <xf numFmtId="0" fontId="4" fillId="0" borderId="14" xfId="13" quotePrefix="1" applyFill="1" applyBorder="1" applyAlignment="1">
      <alignment horizontal="center" vertical="top" wrapText="1"/>
    </xf>
    <xf numFmtId="0" fontId="4" fillId="0" borderId="11" xfId="14" quotePrefix="1" applyFill="1" applyBorder="1" applyAlignment="1">
      <alignment horizontal="left" vertical="top" wrapText="1"/>
    </xf>
    <xf numFmtId="0" fontId="2" fillId="0" borderId="7" xfId="5" quotePrefix="1" applyFill="1" applyBorder="1" applyAlignment="1">
      <alignment horizontal="left" vertical="top" wrapText="1"/>
    </xf>
    <xf numFmtId="0" fontId="4" fillId="0" borderId="20" xfId="13" quotePrefix="1" applyFill="1" applyBorder="1" applyAlignment="1">
      <alignment horizontal="center" vertical="top" wrapText="1"/>
    </xf>
    <xf numFmtId="0" fontId="2" fillId="0" borderId="7" xfId="5" quotePrefix="1" applyFont="1" applyFill="1" applyBorder="1" applyAlignment="1">
      <alignment horizontal="left" vertical="top" wrapText="1"/>
    </xf>
    <xf numFmtId="0" fontId="2" fillId="0" borderId="2" xfId="2" applyFill="1" applyBorder="1" applyAlignment="1">
      <alignment horizontal="right" vertical="top" wrapText="1"/>
    </xf>
    <xf numFmtId="0" fontId="4" fillId="0" borderId="2" xfId="14" quotePrefix="1" applyFill="1" applyBorder="1" applyAlignment="1">
      <alignment horizontal="left" vertical="top" wrapText="1"/>
    </xf>
    <xf numFmtId="0" fontId="2" fillId="0" borderId="3" xfId="2" applyFill="1" applyBorder="1" applyAlignment="1">
      <alignment horizontal="right" vertical="top" wrapText="1"/>
    </xf>
    <xf numFmtId="0" fontId="4" fillId="0" borderId="4" xfId="14" quotePrefix="1" applyFill="1" applyBorder="1" applyAlignment="1">
      <alignment horizontal="left" vertical="top" wrapText="1"/>
    </xf>
    <xf numFmtId="0" fontId="2" fillId="0" borderId="4" xfId="2" applyFill="1" applyBorder="1" applyAlignment="1">
      <alignment horizontal="right" vertical="top" wrapText="1"/>
    </xf>
    <xf numFmtId="0" fontId="2" fillId="0" borderId="5" xfId="2" applyFill="1" applyBorder="1" applyAlignment="1">
      <alignment horizontal="right" vertical="top" wrapText="1"/>
    </xf>
    <xf numFmtId="0" fontId="2" fillId="0" borderId="21" xfId="2" applyFill="1" applyBorder="1" applyAlignment="1">
      <alignment horizontal="right" vertical="top" wrapText="1"/>
    </xf>
    <xf numFmtId="0" fontId="4" fillId="0" borderId="21" xfId="14" quotePrefix="1" applyFill="1" applyBorder="1" applyAlignment="1">
      <alignment horizontal="left" vertical="top" wrapText="1"/>
    </xf>
    <xf numFmtId="0" fontId="8" fillId="0" borderId="0" xfId="3" quotePrefix="1" applyFill="1" applyAlignment="1">
      <alignment horizontal="left" vertical="top" wrapText="1"/>
    </xf>
    <xf numFmtId="0" fontId="2" fillId="0" borderId="13" xfId="2" applyFont="1" applyFill="1" applyBorder="1" applyAlignment="1">
      <alignment horizontal="right" vertical="top" wrapText="1"/>
    </xf>
    <xf numFmtId="0" fontId="2" fillId="0" borderId="7" xfId="7" quotePrefix="1" applyFill="1" applyBorder="1" applyAlignment="1">
      <alignment horizontal="center" vertical="top" wrapText="1"/>
    </xf>
    <xf numFmtId="0" fontId="2" fillId="0" borderId="8" xfId="7" quotePrefix="1" applyFill="1" applyBorder="1" applyAlignment="1">
      <alignment horizontal="center" vertical="top" wrapText="1"/>
    </xf>
    <xf numFmtId="0" fontId="2" fillId="0" borderId="1" xfId="7" quotePrefix="1" applyFill="1" applyBorder="1" applyAlignment="1">
      <alignment horizontal="center" vertical="top" wrapText="1"/>
    </xf>
    <xf numFmtId="0" fontId="2" fillId="0" borderId="9" xfId="7" quotePrefix="1" applyFill="1" applyBorder="1" applyAlignment="1">
      <alignment horizontal="center" vertical="top" wrapText="1"/>
    </xf>
    <xf numFmtId="0" fontId="2" fillId="0" borderId="10" xfId="7" quotePrefix="1" applyFill="1" applyBorder="1" applyAlignment="1">
      <alignment horizontal="center" vertical="top" wrapText="1"/>
    </xf>
    <xf numFmtId="0" fontId="2" fillId="0" borderId="2" xfId="7" quotePrefix="1" applyFill="1" applyBorder="1" applyAlignment="1">
      <alignment horizontal="center" vertical="top" wrapText="1"/>
    </xf>
    <xf numFmtId="0" fontId="10" fillId="0" borderId="11" xfId="12" quotePrefix="1" applyFill="1" applyBorder="1" applyAlignment="1">
      <alignment horizontal="left" vertical="top" wrapText="1"/>
    </xf>
    <xf numFmtId="0" fontId="8" fillId="0" borderId="11" xfId="4" applyFill="1" applyBorder="1" applyAlignment="1">
      <alignment horizontal="right" vertical="top" wrapText="1"/>
    </xf>
    <xf numFmtId="0" fontId="8" fillId="0" borderId="15" xfId="4" applyFill="1" applyBorder="1" applyAlignment="1">
      <alignment horizontal="right" vertical="top" wrapText="1"/>
    </xf>
    <xf numFmtId="0" fontId="10" fillId="0" borderId="15" xfId="12" quotePrefix="1" applyFill="1" applyBorder="1" applyAlignment="1">
      <alignment horizontal="left" vertical="top" wrapText="1"/>
    </xf>
    <xf numFmtId="0" fontId="8" fillId="0" borderId="16" xfId="4" applyFill="1" applyBorder="1" applyAlignment="1">
      <alignment horizontal="right" vertical="top" wrapText="1"/>
    </xf>
    <xf numFmtId="0" fontId="2" fillId="0" borderId="22" xfId="2" applyFill="1" applyBorder="1" applyAlignment="1">
      <alignment horizontal="right" vertical="top" wrapText="1"/>
    </xf>
    <xf numFmtId="0" fontId="2" fillId="0" borderId="23" xfId="2" applyFill="1" applyBorder="1" applyAlignment="1">
      <alignment horizontal="right" vertical="top" wrapText="1"/>
    </xf>
    <xf numFmtId="0" fontId="2" fillId="0" borderId="12" xfId="2" applyFill="1" applyBorder="1" applyAlignment="1">
      <alignment horizontal="right" vertical="top" wrapText="1"/>
    </xf>
    <xf numFmtId="0" fontId="4" fillId="0" borderId="24" xfId="14" quotePrefix="1" applyFill="1" applyBorder="1" applyAlignment="1">
      <alignment horizontal="left" vertical="top" wrapText="1"/>
    </xf>
    <xf numFmtId="0" fontId="4" fillId="0" borderId="25" xfId="14" quotePrefix="1" applyFill="1" applyBorder="1" applyAlignment="1">
      <alignment horizontal="left" vertical="top" wrapText="1"/>
    </xf>
    <xf numFmtId="0" fontId="2" fillId="0" borderId="26" xfId="2" applyFill="1" applyBorder="1" applyAlignment="1">
      <alignment horizontal="right" vertical="top" wrapText="1"/>
    </xf>
    <xf numFmtId="0" fontId="2" fillId="0" borderId="26" xfId="2" applyFont="1" applyFill="1" applyBorder="1" applyAlignment="1">
      <alignment horizontal="right" vertical="top" wrapText="1"/>
    </xf>
    <xf numFmtId="0" fontId="8" fillId="0" borderId="0" xfId="3" quotePrefix="1" applyFill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9" fillId="0" borderId="0" xfId="6" quotePrefix="1" applyAlignment="1">
      <alignment horizontal="center" vertical="top" wrapText="1"/>
    </xf>
    <xf numFmtId="0" fontId="0" fillId="0" borderId="0" xfId="0" applyAlignment="1">
      <alignment vertical="top" wrapText="1"/>
    </xf>
    <xf numFmtId="0" fontId="8" fillId="0" borderId="27" xfId="1" quotePrefix="1" applyBorder="1" applyAlignment="1">
      <alignment horizontal="left" vertical="top" wrapText="1"/>
    </xf>
    <xf numFmtId="0" fontId="0" fillId="0" borderId="8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2" fillId="0" borderId="0" xfId="3" quotePrefix="1" applyFont="1" applyFill="1" applyAlignment="1">
      <alignment horizontal="left" vertical="top" wrapText="1"/>
    </xf>
    <xf numFmtId="0" fontId="2" fillId="0" borderId="13" xfId="1" quotePrefix="1" applyFont="1" applyFill="1" applyBorder="1" applyAlignment="1">
      <alignment horizontal="left" vertical="top" wrapText="1"/>
    </xf>
    <xf numFmtId="0" fontId="0" fillId="0" borderId="20" xfId="0" applyFill="1" applyBorder="1" applyAlignment="1">
      <alignment vertical="top" wrapText="1"/>
    </xf>
    <xf numFmtId="0" fontId="0" fillId="0" borderId="28" xfId="0" applyFill="1" applyBorder="1" applyAlignment="1">
      <alignment vertical="top" wrapText="1"/>
    </xf>
    <xf numFmtId="0" fontId="3" fillId="0" borderId="0" xfId="15" quotePrefix="1" applyFill="1" applyAlignment="1">
      <alignment horizontal="center" vertical="top" wrapText="1"/>
    </xf>
    <xf numFmtId="0" fontId="2" fillId="0" borderId="27" xfId="5" quotePrefix="1" applyFill="1" applyBorder="1" applyAlignment="1">
      <alignment horizontal="left" vertical="top" wrapText="1"/>
    </xf>
    <xf numFmtId="0" fontId="0" fillId="0" borderId="8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2" fillId="0" borderId="27" xfId="5" quotePrefix="1" applyFont="1" applyFill="1" applyBorder="1" applyAlignment="1">
      <alignment horizontal="left" vertical="top" wrapText="1"/>
    </xf>
    <xf numFmtId="0" fontId="2" fillId="0" borderId="0" xfId="3" applyFont="1" applyFill="1" applyAlignment="1">
      <alignment horizontal="left" vertical="top" wrapText="1"/>
    </xf>
    <xf numFmtId="14" fontId="8" fillId="0" borderId="0" xfId="3" quotePrefix="1" applyNumberFormat="1" applyFill="1" applyAlignment="1">
      <alignment horizontal="left" vertical="top" wrapText="1"/>
    </xf>
    <xf numFmtId="0" fontId="11" fillId="0" borderId="0" xfId="10" quotePrefix="1" applyFill="1" applyAlignment="1">
      <alignment horizontal="center" vertical="top" wrapText="1"/>
    </xf>
    <xf numFmtId="0" fontId="8" fillId="0" borderId="29" xfId="1" quotePrefix="1" applyFill="1" applyBorder="1" applyAlignment="1">
      <alignment horizontal="left" vertical="top" wrapText="1"/>
    </xf>
    <xf numFmtId="0" fontId="2" fillId="0" borderId="29" xfId="1" quotePrefix="1" applyFont="1" applyFill="1" applyBorder="1" applyAlignment="1">
      <alignment horizontal="left" vertical="top" wrapText="1"/>
    </xf>
  </cellXfs>
  <cellStyles count="16">
    <cellStyle name="S0" xfId="1"/>
    <cellStyle name="S0_ОПИУ" xfId="2"/>
    <cellStyle name="S1" xfId="3"/>
    <cellStyle name="S2" xfId="4"/>
    <cellStyle name="S2_ОПИУ" xfId="5"/>
    <cellStyle name="S3" xfId="6"/>
    <cellStyle name="S3_ОПИУ" xfId="7"/>
    <cellStyle name="S4" xfId="8"/>
    <cellStyle name="S4_ОПИУ" xfId="9"/>
    <cellStyle name="S5" xfId="10"/>
    <cellStyle name="S5_ОПИУ" xfId="11"/>
    <cellStyle name="S6" xfId="12"/>
    <cellStyle name="S6_ОПИУ" xfId="13"/>
    <cellStyle name="S7" xfId="14"/>
    <cellStyle name="S8" xfId="15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E127"/>
  <sheetViews>
    <sheetView view="pageBreakPreview" topLeftCell="A112" zoomScaleNormal="100" workbookViewId="0">
      <selection activeCell="C112" sqref="C112"/>
    </sheetView>
  </sheetViews>
  <sheetFormatPr defaultRowHeight="15" x14ac:dyDescent="0.25"/>
  <cols>
    <col min="1" max="1" width="62.5703125" style="3" customWidth="1"/>
    <col min="2" max="2" width="12" style="3" customWidth="1"/>
    <col min="3" max="4" width="17" style="3" customWidth="1"/>
    <col min="5" max="5" width="20.5703125" style="1" customWidth="1"/>
    <col min="6" max="16384" width="9.140625" style="1"/>
  </cols>
  <sheetData>
    <row r="1" spans="1:4" x14ac:dyDescent="0.25">
      <c r="A1" s="104" t="s">
        <v>1</v>
      </c>
      <c r="B1" s="105"/>
      <c r="C1" s="105"/>
      <c r="D1" s="105"/>
    </row>
    <row r="3" spans="1:4" x14ac:dyDescent="0.25">
      <c r="A3" s="106" t="s">
        <v>2</v>
      </c>
      <c r="B3" s="107"/>
      <c r="C3" s="107"/>
      <c r="D3" s="108"/>
    </row>
    <row r="5" spans="1:4" x14ac:dyDescent="0.25">
      <c r="A5" s="109" t="s">
        <v>382</v>
      </c>
      <c r="B5" s="103"/>
      <c r="C5" s="103"/>
    </row>
    <row r="7" spans="1:4" x14ac:dyDescent="0.25">
      <c r="D7" s="4" t="s">
        <v>3</v>
      </c>
    </row>
    <row r="8" spans="1:4" ht="22.5" x14ac:dyDescent="0.25">
      <c r="A8" s="18" t="s">
        <v>4</v>
      </c>
      <c r="B8" s="19" t="s">
        <v>5</v>
      </c>
      <c r="C8" s="18" t="s">
        <v>6</v>
      </c>
      <c r="D8" s="5" t="s">
        <v>7</v>
      </c>
    </row>
    <row r="9" spans="1:4" x14ac:dyDescent="0.25">
      <c r="A9" s="20" t="s">
        <v>8</v>
      </c>
      <c r="B9" s="21" t="s">
        <v>9</v>
      </c>
      <c r="C9" s="20" t="s">
        <v>10</v>
      </c>
      <c r="D9" s="6" t="s">
        <v>11</v>
      </c>
    </row>
    <row r="10" spans="1:4" x14ac:dyDescent="0.25">
      <c r="A10" s="22" t="s">
        <v>12</v>
      </c>
      <c r="B10" s="21" t="s">
        <v>13</v>
      </c>
      <c r="C10" s="90" t="s">
        <v>13</v>
      </c>
      <c r="D10" s="7" t="s">
        <v>13</v>
      </c>
    </row>
    <row r="11" spans="1:4" x14ac:dyDescent="0.25">
      <c r="A11" s="23" t="s">
        <v>14</v>
      </c>
      <c r="B11" s="21" t="s">
        <v>15</v>
      </c>
      <c r="C11" s="91">
        <f>C13+C14</f>
        <v>1400</v>
      </c>
      <c r="D11" s="8">
        <f>D13+D14</f>
        <v>333582</v>
      </c>
    </row>
    <row r="12" spans="1:4" x14ac:dyDescent="0.25">
      <c r="A12" s="23" t="s">
        <v>16</v>
      </c>
      <c r="B12" s="21" t="s">
        <v>13</v>
      </c>
      <c r="C12" s="90" t="s">
        <v>13</v>
      </c>
      <c r="D12" s="7" t="s">
        <v>13</v>
      </c>
    </row>
    <row r="13" spans="1:4" x14ac:dyDescent="0.25">
      <c r="A13" s="23" t="s">
        <v>17</v>
      </c>
      <c r="B13" s="21" t="s">
        <v>18</v>
      </c>
      <c r="C13" s="91">
        <v>56</v>
      </c>
      <c r="D13" s="8">
        <v>209</v>
      </c>
    </row>
    <row r="14" spans="1:4" ht="22.5" x14ac:dyDescent="0.25">
      <c r="A14" s="23" t="s">
        <v>19</v>
      </c>
      <c r="B14" s="21" t="s">
        <v>20</v>
      </c>
      <c r="C14" s="91">
        <v>1344</v>
      </c>
      <c r="D14" s="8">
        <v>333373</v>
      </c>
    </row>
    <row r="15" spans="1:4" x14ac:dyDescent="0.25">
      <c r="A15" s="23" t="s">
        <v>21</v>
      </c>
      <c r="B15" s="21" t="s">
        <v>9</v>
      </c>
      <c r="C15" s="91">
        <v>0</v>
      </c>
      <c r="D15" s="8">
        <v>0</v>
      </c>
    </row>
    <row r="16" spans="1:4" x14ac:dyDescent="0.25">
      <c r="A16" s="23" t="s">
        <v>22</v>
      </c>
      <c r="B16" s="21" t="s">
        <v>10</v>
      </c>
      <c r="C16" s="91">
        <v>128461</v>
      </c>
      <c r="D16" s="8">
        <v>0</v>
      </c>
    </row>
    <row r="17" spans="1:4" x14ac:dyDescent="0.25">
      <c r="A17" s="23" t="s">
        <v>16</v>
      </c>
      <c r="B17" s="21" t="s">
        <v>13</v>
      </c>
      <c r="C17" s="90" t="s">
        <v>13</v>
      </c>
      <c r="D17" s="7" t="s">
        <v>13</v>
      </c>
    </row>
    <row r="18" spans="1:4" x14ac:dyDescent="0.25">
      <c r="A18" s="23" t="s">
        <v>23</v>
      </c>
      <c r="B18" s="21" t="s">
        <v>24</v>
      </c>
      <c r="C18" s="91">
        <v>0</v>
      </c>
      <c r="D18" s="8">
        <v>0</v>
      </c>
    </row>
    <row r="19" spans="1:4" x14ac:dyDescent="0.25">
      <c r="A19" s="23" t="s">
        <v>25</v>
      </c>
      <c r="B19" s="21" t="s">
        <v>11</v>
      </c>
      <c r="C19" s="91">
        <v>33027</v>
      </c>
      <c r="D19" s="8">
        <v>0</v>
      </c>
    </row>
    <row r="20" spans="1:4" x14ac:dyDescent="0.25">
      <c r="A20" s="23" t="s">
        <v>16</v>
      </c>
      <c r="B20" s="21" t="s">
        <v>13</v>
      </c>
      <c r="C20" s="90" t="s">
        <v>13</v>
      </c>
      <c r="D20" s="7" t="s">
        <v>13</v>
      </c>
    </row>
    <row r="21" spans="1:4" x14ac:dyDescent="0.25">
      <c r="A21" s="23" t="s">
        <v>23</v>
      </c>
      <c r="B21" s="21" t="s">
        <v>26</v>
      </c>
      <c r="C21" s="91">
        <v>0</v>
      </c>
      <c r="D21" s="8">
        <v>0</v>
      </c>
    </row>
    <row r="22" spans="1:4" ht="22.5" x14ac:dyDescent="0.25">
      <c r="A22" s="23" t="s">
        <v>27</v>
      </c>
      <c r="B22" s="21" t="s">
        <v>28</v>
      </c>
      <c r="C22" s="91">
        <v>155452</v>
      </c>
      <c r="D22" s="8">
        <v>12363</v>
      </c>
    </row>
    <row r="23" spans="1:4" x14ac:dyDescent="0.25">
      <c r="A23" s="23" t="s">
        <v>23</v>
      </c>
      <c r="B23" s="21" t="s">
        <v>29</v>
      </c>
      <c r="C23" s="91">
        <v>4236</v>
      </c>
      <c r="D23" s="8">
        <v>318</v>
      </c>
    </row>
    <row r="24" spans="1:4" ht="22.5" x14ac:dyDescent="0.25">
      <c r="A24" s="23" t="s">
        <v>30</v>
      </c>
      <c r="B24" s="21" t="s">
        <v>31</v>
      </c>
      <c r="C24" s="91">
        <v>0</v>
      </c>
      <c r="D24" s="8">
        <v>0</v>
      </c>
    </row>
    <row r="25" spans="1:4" x14ac:dyDescent="0.25">
      <c r="A25" s="23" t="s">
        <v>16</v>
      </c>
      <c r="B25" s="21" t="s">
        <v>13</v>
      </c>
      <c r="C25" s="90" t="s">
        <v>13</v>
      </c>
      <c r="D25" s="7" t="s">
        <v>13</v>
      </c>
    </row>
    <row r="26" spans="1:4" x14ac:dyDescent="0.25">
      <c r="A26" s="23" t="s">
        <v>32</v>
      </c>
      <c r="B26" s="21" t="s">
        <v>33</v>
      </c>
      <c r="C26" s="91">
        <v>0</v>
      </c>
      <c r="D26" s="8">
        <v>0</v>
      </c>
    </row>
    <row r="27" spans="1:4" ht="22.5" x14ac:dyDescent="0.25">
      <c r="A27" s="23" t="s">
        <v>34</v>
      </c>
      <c r="B27" s="21" t="s">
        <v>35</v>
      </c>
      <c r="C27" s="91">
        <v>0</v>
      </c>
      <c r="D27" s="8">
        <v>0</v>
      </c>
    </row>
    <row r="28" spans="1:4" x14ac:dyDescent="0.25">
      <c r="A28" s="23" t="s">
        <v>16</v>
      </c>
      <c r="B28" s="21" t="s">
        <v>13</v>
      </c>
      <c r="C28" s="90" t="s">
        <v>13</v>
      </c>
      <c r="D28" s="7" t="s">
        <v>13</v>
      </c>
    </row>
    <row r="29" spans="1:4" x14ac:dyDescent="0.25">
      <c r="A29" s="23" t="s">
        <v>32</v>
      </c>
      <c r="B29" s="21" t="s">
        <v>36</v>
      </c>
      <c r="C29" s="91">
        <v>0</v>
      </c>
      <c r="D29" s="8">
        <v>0</v>
      </c>
    </row>
    <row r="30" spans="1:4" x14ac:dyDescent="0.25">
      <c r="A30" s="23" t="s">
        <v>37</v>
      </c>
      <c r="B30" s="21" t="s">
        <v>38</v>
      </c>
      <c r="C30" s="91">
        <v>0</v>
      </c>
      <c r="D30" s="8">
        <v>0</v>
      </c>
    </row>
    <row r="31" spans="1:4" x14ac:dyDescent="0.25">
      <c r="A31" s="23" t="s">
        <v>39</v>
      </c>
      <c r="B31" s="21" t="s">
        <v>40</v>
      </c>
      <c r="C31" s="91">
        <v>0</v>
      </c>
      <c r="D31" s="8">
        <v>0</v>
      </c>
    </row>
    <row r="32" spans="1:4" x14ac:dyDescent="0.25">
      <c r="A32" s="23" t="s">
        <v>41</v>
      </c>
      <c r="B32" s="21" t="s">
        <v>42</v>
      </c>
      <c r="C32" s="91">
        <v>345</v>
      </c>
      <c r="D32" s="8">
        <v>186</v>
      </c>
    </row>
    <row r="33" spans="1:4" x14ac:dyDescent="0.25">
      <c r="A33" s="23" t="s">
        <v>43</v>
      </c>
      <c r="B33" s="21" t="s">
        <v>44</v>
      </c>
      <c r="C33" s="91">
        <v>0</v>
      </c>
      <c r="D33" s="8">
        <v>0</v>
      </c>
    </row>
    <row r="34" spans="1:4" x14ac:dyDescent="0.25">
      <c r="A34" s="23" t="s">
        <v>45</v>
      </c>
      <c r="B34" s="21" t="s">
        <v>46</v>
      </c>
      <c r="C34" s="91">
        <v>189587</v>
      </c>
      <c r="D34" s="8">
        <v>190134</v>
      </c>
    </row>
    <row r="35" spans="1:4" x14ac:dyDescent="0.25">
      <c r="A35" s="23" t="s">
        <v>47</v>
      </c>
      <c r="B35" s="21" t="s">
        <v>48</v>
      </c>
      <c r="C35" s="91">
        <v>575</v>
      </c>
      <c r="D35" s="8">
        <v>634</v>
      </c>
    </row>
    <row r="36" spans="1:4" x14ac:dyDescent="0.25">
      <c r="A36" s="23" t="s">
        <v>49</v>
      </c>
      <c r="B36" s="21" t="s">
        <v>50</v>
      </c>
      <c r="C36" s="91">
        <v>3709</v>
      </c>
      <c r="D36" s="8">
        <v>1496</v>
      </c>
    </row>
    <row r="37" spans="1:4" x14ac:dyDescent="0.25">
      <c r="A37" s="23" t="s">
        <v>51</v>
      </c>
      <c r="B37" s="21" t="s">
        <v>52</v>
      </c>
      <c r="C37" s="91">
        <v>1937</v>
      </c>
      <c r="D37" s="8">
        <v>11901</v>
      </c>
    </row>
    <row r="38" spans="1:4" x14ac:dyDescent="0.25">
      <c r="A38" s="23" t="s">
        <v>16</v>
      </c>
      <c r="B38" s="21" t="s">
        <v>13</v>
      </c>
      <c r="C38" s="90" t="s">
        <v>13</v>
      </c>
      <c r="D38" s="7" t="s">
        <v>13</v>
      </c>
    </row>
    <row r="39" spans="1:4" x14ac:dyDescent="0.25">
      <c r="A39" s="23" t="s">
        <v>53</v>
      </c>
      <c r="B39" s="21" t="s">
        <v>54</v>
      </c>
      <c r="C39" s="91">
        <v>0</v>
      </c>
      <c r="D39" s="9">
        <v>0</v>
      </c>
    </row>
    <row r="40" spans="1:4" x14ac:dyDescent="0.25">
      <c r="A40" s="23" t="s">
        <v>55</v>
      </c>
      <c r="B40" s="24" t="s">
        <v>56</v>
      </c>
      <c r="C40" s="91">
        <v>0</v>
      </c>
      <c r="D40" s="10">
        <v>0</v>
      </c>
    </row>
    <row r="41" spans="1:4" x14ac:dyDescent="0.25">
      <c r="A41" s="23" t="s">
        <v>57</v>
      </c>
      <c r="B41" s="25" t="s">
        <v>58</v>
      </c>
      <c r="C41" s="91">
        <v>0</v>
      </c>
      <c r="D41" s="10">
        <v>0</v>
      </c>
    </row>
    <row r="42" spans="1:4" x14ac:dyDescent="0.25">
      <c r="A42" s="23" t="s">
        <v>59</v>
      </c>
      <c r="B42" s="25" t="s">
        <v>60</v>
      </c>
      <c r="C42" s="91">
        <v>280</v>
      </c>
      <c r="D42" s="10">
        <v>280</v>
      </c>
    </row>
    <row r="43" spans="1:4" x14ac:dyDescent="0.25">
      <c r="A43" s="23" t="s">
        <v>61</v>
      </c>
      <c r="B43" s="25" t="s">
        <v>62</v>
      </c>
      <c r="C43" s="91">
        <v>0</v>
      </c>
      <c r="D43" s="10">
        <v>0</v>
      </c>
    </row>
    <row r="44" spans="1:4" x14ac:dyDescent="0.25">
      <c r="A44" s="23" t="s">
        <v>63</v>
      </c>
      <c r="B44" s="25" t="s">
        <v>64</v>
      </c>
      <c r="C44" s="91">
        <v>1657</v>
      </c>
      <c r="D44" s="10">
        <v>11621</v>
      </c>
    </row>
    <row r="45" spans="1:4" x14ac:dyDescent="0.25">
      <c r="A45" s="23" t="s">
        <v>65</v>
      </c>
      <c r="B45" s="25" t="s">
        <v>66</v>
      </c>
      <c r="C45" s="91">
        <v>0</v>
      </c>
      <c r="D45" s="10">
        <v>0</v>
      </c>
    </row>
    <row r="46" spans="1:4" x14ac:dyDescent="0.25">
      <c r="A46" s="23" t="s">
        <v>67</v>
      </c>
      <c r="B46" s="25" t="s">
        <v>68</v>
      </c>
      <c r="C46" s="91">
        <v>0</v>
      </c>
      <c r="D46" s="10">
        <v>0</v>
      </c>
    </row>
    <row r="47" spans="1:4" x14ac:dyDescent="0.25">
      <c r="A47" s="23" t="s">
        <v>69</v>
      </c>
      <c r="B47" s="25" t="s">
        <v>70</v>
      </c>
      <c r="C47" s="91">
        <v>0</v>
      </c>
      <c r="D47" s="10">
        <v>0</v>
      </c>
    </row>
    <row r="48" spans="1:4" x14ac:dyDescent="0.25">
      <c r="A48" s="23" t="s">
        <v>71</v>
      </c>
      <c r="B48" s="25" t="s">
        <v>72</v>
      </c>
      <c r="C48" s="91">
        <v>0</v>
      </c>
      <c r="D48" s="10">
        <v>0</v>
      </c>
    </row>
    <row r="49" spans="1:5" x14ac:dyDescent="0.25">
      <c r="A49" s="23" t="s">
        <v>73</v>
      </c>
      <c r="B49" s="25" t="s">
        <v>74</v>
      </c>
      <c r="C49" s="91">
        <v>0</v>
      </c>
      <c r="D49" s="10">
        <v>0</v>
      </c>
    </row>
    <row r="50" spans="1:5" x14ac:dyDescent="0.25">
      <c r="A50" s="23" t="s">
        <v>75</v>
      </c>
      <c r="B50" s="25" t="s">
        <v>76</v>
      </c>
      <c r="C50" s="91">
        <v>0</v>
      </c>
      <c r="D50" s="10">
        <v>0</v>
      </c>
    </row>
    <row r="51" spans="1:5" x14ac:dyDescent="0.25">
      <c r="A51" s="23" t="s">
        <v>16</v>
      </c>
      <c r="B51" s="25" t="s">
        <v>13</v>
      </c>
      <c r="C51" s="90" t="s">
        <v>13</v>
      </c>
      <c r="D51" s="11" t="s">
        <v>13</v>
      </c>
    </row>
    <row r="52" spans="1:5" x14ac:dyDescent="0.25">
      <c r="A52" s="23" t="s">
        <v>77</v>
      </c>
      <c r="B52" s="25" t="s">
        <v>78</v>
      </c>
      <c r="C52" s="91">
        <v>0</v>
      </c>
      <c r="D52" s="10">
        <v>0</v>
      </c>
    </row>
    <row r="53" spans="1:5" x14ac:dyDescent="0.25">
      <c r="A53" s="23" t="s">
        <v>79</v>
      </c>
      <c r="B53" s="25" t="s">
        <v>80</v>
      </c>
      <c r="C53" s="91">
        <v>0</v>
      </c>
      <c r="D53" s="10">
        <v>0</v>
      </c>
    </row>
    <row r="54" spans="1:5" x14ac:dyDescent="0.25">
      <c r="A54" s="23" t="s">
        <v>81</v>
      </c>
      <c r="B54" s="25" t="s">
        <v>82</v>
      </c>
      <c r="C54" s="91">
        <v>0</v>
      </c>
      <c r="D54" s="10">
        <v>0</v>
      </c>
    </row>
    <row r="55" spans="1:5" x14ac:dyDescent="0.25">
      <c r="A55" s="23" t="s">
        <v>83</v>
      </c>
      <c r="B55" s="25" t="s">
        <v>84</v>
      </c>
      <c r="C55" s="91">
        <v>0</v>
      </c>
      <c r="D55" s="10">
        <v>0</v>
      </c>
    </row>
    <row r="56" spans="1:5" x14ac:dyDescent="0.25">
      <c r="A56" s="23" t="s">
        <v>85</v>
      </c>
      <c r="B56" s="25" t="s">
        <v>86</v>
      </c>
      <c r="C56" s="91">
        <v>373</v>
      </c>
      <c r="D56" s="10">
        <v>359</v>
      </c>
    </row>
    <row r="57" spans="1:5" x14ac:dyDescent="0.25">
      <c r="A57" s="23" t="s">
        <v>87</v>
      </c>
      <c r="B57" s="25" t="s">
        <v>88</v>
      </c>
      <c r="C57" s="91">
        <v>0</v>
      </c>
      <c r="D57" s="10">
        <v>0</v>
      </c>
    </row>
    <row r="58" spans="1:5" x14ac:dyDescent="0.25">
      <c r="A58" s="23" t="s">
        <v>89</v>
      </c>
      <c r="B58" s="25" t="s">
        <v>90</v>
      </c>
      <c r="C58" s="91">
        <v>0</v>
      </c>
      <c r="D58" s="10">
        <v>0</v>
      </c>
    </row>
    <row r="59" spans="1:5" ht="15" customHeight="1" x14ac:dyDescent="0.25">
      <c r="A59" s="23" t="s">
        <v>91</v>
      </c>
      <c r="B59" s="25" t="s">
        <v>92</v>
      </c>
      <c r="C59" s="91">
        <v>35</v>
      </c>
      <c r="D59" s="10">
        <v>51</v>
      </c>
      <c r="E59" s="1" t="s">
        <v>381</v>
      </c>
    </row>
    <row r="60" spans="1:5" s="2" customFormat="1" x14ac:dyDescent="0.25">
      <c r="A60" s="26" t="s">
        <v>93</v>
      </c>
      <c r="B60" s="27" t="s">
        <v>94</v>
      </c>
      <c r="C60" s="12">
        <f>C11+C15+C16+C19+C22+C24+C27+C30+C31+C32+C34+C35+C36+C37+C56+C57+C58+C59</f>
        <v>514901</v>
      </c>
      <c r="D60" s="12">
        <f>D11+D15+D16+D19+D22+D24+D27+D30+D31+D32+D34+D35+D36+D37+D56+D57+D58+D59</f>
        <v>550706</v>
      </c>
    </row>
    <row r="61" spans="1:5" x14ac:dyDescent="0.25">
      <c r="A61" s="23" t="s">
        <v>13</v>
      </c>
      <c r="B61" s="25" t="s">
        <v>13</v>
      </c>
      <c r="C61" s="90" t="s">
        <v>13</v>
      </c>
      <c r="D61" s="11" t="s">
        <v>13</v>
      </c>
    </row>
    <row r="62" spans="1:5" x14ac:dyDescent="0.25">
      <c r="A62" s="22" t="s">
        <v>95</v>
      </c>
      <c r="B62" s="25" t="s">
        <v>13</v>
      </c>
      <c r="C62" s="90" t="s">
        <v>13</v>
      </c>
      <c r="D62" s="11" t="s">
        <v>13</v>
      </c>
    </row>
    <row r="63" spans="1:5" x14ac:dyDescent="0.25">
      <c r="A63" s="23" t="s">
        <v>96</v>
      </c>
      <c r="B63" s="25" t="s">
        <v>97</v>
      </c>
      <c r="C63" s="91">
        <v>0</v>
      </c>
      <c r="D63" s="10">
        <v>0</v>
      </c>
    </row>
    <row r="64" spans="1:5" x14ac:dyDescent="0.25">
      <c r="A64" s="23" t="s">
        <v>98</v>
      </c>
      <c r="B64" s="25" t="s">
        <v>99</v>
      </c>
      <c r="C64" s="91">
        <v>0</v>
      </c>
      <c r="D64" s="10">
        <v>0</v>
      </c>
    </row>
    <row r="65" spans="1:4" x14ac:dyDescent="0.25">
      <c r="A65" s="23" t="s">
        <v>100</v>
      </c>
      <c r="B65" s="25" t="s">
        <v>101</v>
      </c>
      <c r="C65" s="91">
        <v>0</v>
      </c>
      <c r="D65" s="10">
        <v>0</v>
      </c>
    </row>
    <row r="66" spans="1:4" x14ac:dyDescent="0.25">
      <c r="A66" s="23" t="s">
        <v>102</v>
      </c>
      <c r="B66" s="25" t="s">
        <v>103</v>
      </c>
      <c r="C66" s="91">
        <v>0</v>
      </c>
      <c r="D66" s="10">
        <v>0</v>
      </c>
    </row>
    <row r="67" spans="1:4" x14ac:dyDescent="0.25">
      <c r="A67" s="23" t="s">
        <v>104</v>
      </c>
      <c r="B67" s="25" t="s">
        <v>105</v>
      </c>
      <c r="C67" s="91">
        <v>1401</v>
      </c>
      <c r="D67" s="10">
        <v>887</v>
      </c>
    </row>
    <row r="68" spans="1:4" x14ac:dyDescent="0.25">
      <c r="A68" s="23" t="s">
        <v>106</v>
      </c>
      <c r="B68" s="25" t="s">
        <v>107</v>
      </c>
      <c r="C68" s="91">
        <v>0</v>
      </c>
      <c r="D68" s="10">
        <v>0</v>
      </c>
    </row>
    <row r="69" spans="1:4" x14ac:dyDescent="0.25">
      <c r="A69" s="23" t="s">
        <v>108</v>
      </c>
      <c r="B69" s="25" t="s">
        <v>109</v>
      </c>
      <c r="C69" s="91">
        <v>201</v>
      </c>
      <c r="D69" s="10">
        <v>188</v>
      </c>
    </row>
    <row r="70" spans="1:4" x14ac:dyDescent="0.25">
      <c r="A70" s="23" t="s">
        <v>110</v>
      </c>
      <c r="B70" s="25" t="s">
        <v>111</v>
      </c>
      <c r="C70" s="91">
        <f>C78+C81+C82+C79</f>
        <v>1568</v>
      </c>
      <c r="D70" s="10">
        <v>406</v>
      </c>
    </row>
    <row r="71" spans="1:4" x14ac:dyDescent="0.25">
      <c r="A71" s="23" t="s">
        <v>16</v>
      </c>
      <c r="B71" s="25" t="s">
        <v>13</v>
      </c>
      <c r="C71" s="90" t="s">
        <v>13</v>
      </c>
      <c r="D71" s="13" t="s">
        <v>13</v>
      </c>
    </row>
    <row r="72" spans="1:4" x14ac:dyDescent="0.25">
      <c r="A72" s="23" t="s">
        <v>112</v>
      </c>
      <c r="B72" s="28" t="s">
        <v>113</v>
      </c>
      <c r="C72" s="91">
        <v>0</v>
      </c>
      <c r="D72" s="10">
        <v>0</v>
      </c>
    </row>
    <row r="73" spans="1:4" x14ac:dyDescent="0.25">
      <c r="A73" s="29" t="s">
        <v>114</v>
      </c>
      <c r="B73" s="25" t="s">
        <v>115</v>
      </c>
      <c r="C73" s="92">
        <v>0</v>
      </c>
      <c r="D73" s="10">
        <v>0</v>
      </c>
    </row>
    <row r="74" spans="1:4" x14ac:dyDescent="0.25">
      <c r="A74" s="29" t="s">
        <v>116</v>
      </c>
      <c r="B74" s="25" t="s">
        <v>117</v>
      </c>
      <c r="C74" s="92">
        <v>0</v>
      </c>
      <c r="D74" s="10">
        <v>0</v>
      </c>
    </row>
    <row r="75" spans="1:4" x14ac:dyDescent="0.25">
      <c r="A75" s="29" t="s">
        <v>118</v>
      </c>
      <c r="B75" s="25" t="s">
        <v>119</v>
      </c>
      <c r="C75" s="92">
        <v>0</v>
      </c>
      <c r="D75" s="10">
        <v>0</v>
      </c>
    </row>
    <row r="76" spans="1:4" x14ac:dyDescent="0.25">
      <c r="A76" s="29" t="s">
        <v>120</v>
      </c>
      <c r="B76" s="25" t="s">
        <v>121</v>
      </c>
      <c r="C76" s="92">
        <v>0</v>
      </c>
      <c r="D76" s="10">
        <v>0</v>
      </c>
    </row>
    <row r="77" spans="1:4" x14ac:dyDescent="0.25">
      <c r="A77" s="29" t="s">
        <v>122</v>
      </c>
      <c r="B77" s="25" t="s">
        <v>123</v>
      </c>
      <c r="C77" s="92">
        <v>0</v>
      </c>
      <c r="D77" s="10">
        <v>0</v>
      </c>
    </row>
    <row r="78" spans="1:4" x14ac:dyDescent="0.25">
      <c r="A78" s="29" t="s">
        <v>124</v>
      </c>
      <c r="B78" s="25" t="s">
        <v>125</v>
      </c>
      <c r="C78" s="92">
        <v>2</v>
      </c>
      <c r="D78" s="10">
        <v>100</v>
      </c>
    </row>
    <row r="79" spans="1:4" x14ac:dyDescent="0.25">
      <c r="A79" s="29" t="s">
        <v>126</v>
      </c>
      <c r="B79" s="25" t="s">
        <v>127</v>
      </c>
      <c r="C79" s="92">
        <v>1151</v>
      </c>
      <c r="D79" s="10">
        <v>0</v>
      </c>
    </row>
    <row r="80" spans="1:4" x14ac:dyDescent="0.25">
      <c r="A80" s="29" t="s">
        <v>128</v>
      </c>
      <c r="B80" s="25" t="s">
        <v>129</v>
      </c>
      <c r="C80" s="92">
        <v>0</v>
      </c>
      <c r="D80" s="10">
        <v>0</v>
      </c>
    </row>
    <row r="81" spans="1:4" x14ac:dyDescent="0.25">
      <c r="A81" s="29" t="s">
        <v>130</v>
      </c>
      <c r="B81" s="25" t="s">
        <v>131</v>
      </c>
      <c r="C81" s="92">
        <v>387</v>
      </c>
      <c r="D81" s="10">
        <v>478</v>
      </c>
    </row>
    <row r="82" spans="1:4" x14ac:dyDescent="0.25">
      <c r="A82" s="29" t="s">
        <v>132</v>
      </c>
      <c r="B82" s="25" t="s">
        <v>133</v>
      </c>
      <c r="C82" s="92">
        <v>28</v>
      </c>
      <c r="D82" s="10">
        <v>25</v>
      </c>
    </row>
    <row r="83" spans="1:4" x14ac:dyDescent="0.25">
      <c r="A83" s="29" t="s">
        <v>134</v>
      </c>
      <c r="B83" s="25" t="s">
        <v>135</v>
      </c>
      <c r="C83" s="92">
        <v>0</v>
      </c>
      <c r="D83" s="10">
        <v>0</v>
      </c>
    </row>
    <row r="84" spans="1:4" x14ac:dyDescent="0.25">
      <c r="A84" s="29" t="s">
        <v>75</v>
      </c>
      <c r="B84" s="25" t="s">
        <v>136</v>
      </c>
      <c r="C84" s="92">
        <v>0</v>
      </c>
      <c r="D84" s="10">
        <v>0</v>
      </c>
    </row>
    <row r="85" spans="1:4" x14ac:dyDescent="0.25">
      <c r="A85" s="29" t="s">
        <v>16</v>
      </c>
      <c r="B85" s="25" t="s">
        <v>13</v>
      </c>
      <c r="C85" s="93" t="s">
        <v>13</v>
      </c>
      <c r="D85" s="11" t="s">
        <v>13</v>
      </c>
    </row>
    <row r="86" spans="1:4" x14ac:dyDescent="0.25">
      <c r="A86" s="29" t="s">
        <v>137</v>
      </c>
      <c r="B86" s="25" t="s">
        <v>138</v>
      </c>
      <c r="C86" s="92">
        <v>0</v>
      </c>
      <c r="D86" s="10">
        <v>0</v>
      </c>
    </row>
    <row r="87" spans="1:4" x14ac:dyDescent="0.25">
      <c r="A87" s="29" t="s">
        <v>139</v>
      </c>
      <c r="B87" s="25" t="s">
        <v>140</v>
      </c>
      <c r="C87" s="92">
        <v>0</v>
      </c>
      <c r="D87" s="10">
        <v>0</v>
      </c>
    </row>
    <row r="88" spans="1:4" x14ac:dyDescent="0.25">
      <c r="A88" s="29" t="s">
        <v>141</v>
      </c>
      <c r="B88" s="25" t="s">
        <v>142</v>
      </c>
      <c r="C88" s="92">
        <v>0</v>
      </c>
      <c r="D88" s="10">
        <v>0</v>
      </c>
    </row>
    <row r="89" spans="1:4" x14ac:dyDescent="0.25">
      <c r="A89" s="29" t="s">
        <v>143</v>
      </c>
      <c r="B89" s="25" t="s">
        <v>144</v>
      </c>
      <c r="C89" s="92">
        <v>0</v>
      </c>
      <c r="D89" s="10">
        <v>0</v>
      </c>
    </row>
    <row r="90" spans="1:4" x14ac:dyDescent="0.25">
      <c r="A90" s="29" t="s">
        <v>145</v>
      </c>
      <c r="B90" s="25" t="s">
        <v>146</v>
      </c>
      <c r="C90" s="92">
        <v>848</v>
      </c>
      <c r="D90" s="10">
        <v>1003</v>
      </c>
    </row>
    <row r="91" spans="1:4" x14ac:dyDescent="0.25">
      <c r="A91" s="29" t="s">
        <v>147</v>
      </c>
      <c r="B91" s="25" t="s">
        <v>148</v>
      </c>
      <c r="C91" s="92">
        <v>3535</v>
      </c>
      <c r="D91" s="10">
        <v>3535</v>
      </c>
    </row>
    <row r="92" spans="1:4" x14ac:dyDescent="0.25">
      <c r="A92" s="29" t="s">
        <v>149</v>
      </c>
      <c r="B92" s="25" t="s">
        <v>150</v>
      </c>
      <c r="C92" s="92">
        <v>1847</v>
      </c>
      <c r="D92" s="10">
        <v>1846</v>
      </c>
    </row>
    <row r="93" spans="1:4" x14ac:dyDescent="0.25">
      <c r="A93" s="29" t="s">
        <v>151</v>
      </c>
      <c r="B93" s="25" t="s">
        <v>152</v>
      </c>
      <c r="C93" s="92">
        <v>669</v>
      </c>
      <c r="D93" s="10">
        <v>0</v>
      </c>
    </row>
    <row r="94" spans="1:4" x14ac:dyDescent="0.25">
      <c r="A94" s="29" t="s">
        <v>153</v>
      </c>
      <c r="B94" s="25" t="s">
        <v>154</v>
      </c>
      <c r="C94" s="92">
        <v>617</v>
      </c>
      <c r="D94" s="10">
        <v>594</v>
      </c>
    </row>
    <row r="95" spans="1:4" s="2" customFormat="1" x14ac:dyDescent="0.25">
      <c r="A95" s="30" t="s">
        <v>155</v>
      </c>
      <c r="B95" s="27" t="s">
        <v>156</v>
      </c>
      <c r="C95" s="12">
        <f>C63+C64+C65+C66+C67+C68+C69+C70+C84+C90+C91+C92+C93+C94</f>
        <v>10686</v>
      </c>
      <c r="D95" s="12">
        <f>D63+D64+D65+D66+D67+D68+D69+D70+D84+D90+D91+D92+D93+D94</f>
        <v>8459</v>
      </c>
    </row>
    <row r="96" spans="1:4" x14ac:dyDescent="0.25">
      <c r="A96" s="29" t="s">
        <v>13</v>
      </c>
      <c r="B96" s="25" t="s">
        <v>13</v>
      </c>
      <c r="C96" s="93" t="s">
        <v>13</v>
      </c>
      <c r="D96" s="11" t="s">
        <v>13</v>
      </c>
    </row>
    <row r="97" spans="1:4" x14ac:dyDescent="0.25">
      <c r="A97" s="31" t="s">
        <v>157</v>
      </c>
      <c r="B97" s="25" t="s">
        <v>13</v>
      </c>
      <c r="C97" s="93" t="s">
        <v>13</v>
      </c>
      <c r="D97" s="11" t="s">
        <v>13</v>
      </c>
    </row>
    <row r="98" spans="1:4" x14ac:dyDescent="0.25">
      <c r="A98" s="29" t="s">
        <v>158</v>
      </c>
      <c r="B98" s="25" t="s">
        <v>159</v>
      </c>
      <c r="C98" s="92">
        <v>648555</v>
      </c>
      <c r="D98" s="10">
        <f>D100+D101</f>
        <v>648555</v>
      </c>
    </row>
    <row r="99" spans="1:4" x14ac:dyDescent="0.25">
      <c r="A99" s="29" t="s">
        <v>16</v>
      </c>
      <c r="B99" s="25" t="s">
        <v>13</v>
      </c>
      <c r="C99" s="93" t="s">
        <v>13</v>
      </c>
      <c r="D99" s="11" t="s">
        <v>13</v>
      </c>
    </row>
    <row r="100" spans="1:4" x14ac:dyDescent="0.25">
      <c r="A100" s="29" t="s">
        <v>160</v>
      </c>
      <c r="B100" s="25" t="s">
        <v>161</v>
      </c>
      <c r="C100" s="92">
        <v>648555</v>
      </c>
      <c r="D100" s="10">
        <v>648555</v>
      </c>
    </row>
    <row r="101" spans="1:4" x14ac:dyDescent="0.25">
      <c r="A101" s="29" t="s">
        <v>162</v>
      </c>
      <c r="B101" s="25" t="s">
        <v>163</v>
      </c>
      <c r="C101" s="92">
        <v>0</v>
      </c>
      <c r="D101" s="10">
        <v>0</v>
      </c>
    </row>
    <row r="102" spans="1:4" x14ac:dyDescent="0.25">
      <c r="A102" s="29" t="s">
        <v>164</v>
      </c>
      <c r="B102" s="25" t="s">
        <v>165</v>
      </c>
      <c r="C102" s="92">
        <v>0</v>
      </c>
      <c r="D102" s="14">
        <v>0</v>
      </c>
    </row>
    <row r="103" spans="1:4" x14ac:dyDescent="0.25">
      <c r="A103" s="29" t="s">
        <v>166</v>
      </c>
      <c r="B103" s="28" t="s">
        <v>167</v>
      </c>
      <c r="C103" s="92">
        <v>-149486</v>
      </c>
      <c r="D103" s="15">
        <v>-149486</v>
      </c>
    </row>
    <row r="104" spans="1:4" x14ac:dyDescent="0.25">
      <c r="A104" s="32" t="s">
        <v>168</v>
      </c>
      <c r="B104" s="33" t="s">
        <v>169</v>
      </c>
      <c r="C104" s="94">
        <v>0</v>
      </c>
      <c r="D104" s="15"/>
    </row>
    <row r="105" spans="1:4" x14ac:dyDescent="0.25">
      <c r="A105" s="34" t="s">
        <v>16</v>
      </c>
      <c r="B105" s="33" t="s">
        <v>13</v>
      </c>
      <c r="C105" s="16" t="s">
        <v>13</v>
      </c>
      <c r="D105" s="16" t="s">
        <v>13</v>
      </c>
    </row>
    <row r="106" spans="1:4" x14ac:dyDescent="0.25">
      <c r="A106" s="34" t="s">
        <v>170</v>
      </c>
      <c r="B106" s="33" t="s">
        <v>171</v>
      </c>
      <c r="C106" s="15">
        <v>0</v>
      </c>
      <c r="D106" s="15">
        <v>0</v>
      </c>
    </row>
    <row r="107" spans="1:4" x14ac:dyDescent="0.25">
      <c r="A107" s="34" t="s">
        <v>172</v>
      </c>
      <c r="B107" s="33" t="s">
        <v>173</v>
      </c>
      <c r="C107" s="15">
        <v>0</v>
      </c>
      <c r="D107" s="15">
        <v>0</v>
      </c>
    </row>
    <row r="108" spans="1:4" x14ac:dyDescent="0.25">
      <c r="A108" s="34" t="s">
        <v>174</v>
      </c>
      <c r="B108" s="33" t="s">
        <v>175</v>
      </c>
      <c r="C108" s="15">
        <v>0</v>
      </c>
      <c r="D108" s="15">
        <v>0</v>
      </c>
    </row>
    <row r="109" spans="1:4" x14ac:dyDescent="0.25">
      <c r="A109" s="34" t="s">
        <v>176</v>
      </c>
      <c r="B109" s="33" t="s">
        <v>177</v>
      </c>
      <c r="C109" s="15">
        <f>C111+C112</f>
        <v>5146</v>
      </c>
      <c r="D109" s="15">
        <v>43178</v>
      </c>
    </row>
    <row r="110" spans="1:4" x14ac:dyDescent="0.25">
      <c r="A110" s="34" t="s">
        <v>16</v>
      </c>
      <c r="B110" s="33" t="s">
        <v>13</v>
      </c>
      <c r="C110" s="16" t="s">
        <v>13</v>
      </c>
      <c r="D110" s="16" t="s">
        <v>13</v>
      </c>
    </row>
    <row r="111" spans="1:4" x14ac:dyDescent="0.25">
      <c r="A111" s="34" t="s">
        <v>178</v>
      </c>
      <c r="B111" s="33" t="s">
        <v>179</v>
      </c>
      <c r="C111" s="15">
        <v>43178</v>
      </c>
      <c r="D111" s="15">
        <v>7151</v>
      </c>
    </row>
    <row r="112" spans="1:4" x14ac:dyDescent="0.25">
      <c r="A112" s="34" t="s">
        <v>180</v>
      </c>
      <c r="B112" s="33" t="s">
        <v>181</v>
      </c>
      <c r="C112" s="15">
        <v>-38032</v>
      </c>
      <c r="D112" s="15">
        <v>36030</v>
      </c>
    </row>
    <row r="113" spans="1:5" s="2" customFormat="1" x14ac:dyDescent="0.25">
      <c r="A113" s="35" t="s">
        <v>182</v>
      </c>
      <c r="B113" s="36" t="s">
        <v>183</v>
      </c>
      <c r="C113" s="17">
        <f>C98+C102+C103+C104+C108+C109</f>
        <v>504215</v>
      </c>
      <c r="D113" s="17">
        <f>D98+D102+D103+D104+D108+D109</f>
        <v>542247</v>
      </c>
    </row>
    <row r="114" spans="1:5" x14ac:dyDescent="0.25">
      <c r="A114" s="34" t="s">
        <v>13</v>
      </c>
      <c r="B114" s="33" t="s">
        <v>13</v>
      </c>
      <c r="C114" s="16" t="s">
        <v>13</v>
      </c>
      <c r="D114" s="16" t="s">
        <v>13</v>
      </c>
    </row>
    <row r="115" spans="1:5" s="2" customFormat="1" x14ac:dyDescent="0.25">
      <c r="A115" s="37" t="s">
        <v>184</v>
      </c>
      <c r="B115" s="36" t="s">
        <v>185</v>
      </c>
      <c r="C115" s="17">
        <f>C95+C113</f>
        <v>514901</v>
      </c>
      <c r="D115" s="17">
        <f>D95+D113</f>
        <v>550706</v>
      </c>
      <c r="E115" s="2">
        <f>C115-C60</f>
        <v>0</v>
      </c>
    </row>
    <row r="117" spans="1:5" x14ac:dyDescent="0.25">
      <c r="A117" s="4" t="s">
        <v>186</v>
      </c>
    </row>
    <row r="119" spans="1:5" ht="28.5" customHeight="1" x14ac:dyDescent="0.25">
      <c r="A119" s="110" t="s">
        <v>383</v>
      </c>
      <c r="B119" s="111"/>
      <c r="C119" s="111"/>
      <c r="D119" s="112"/>
    </row>
    <row r="121" spans="1:5" x14ac:dyDescent="0.25">
      <c r="A121" s="4" t="s">
        <v>187</v>
      </c>
      <c r="B121" s="102" t="s">
        <v>13</v>
      </c>
      <c r="C121" s="103"/>
      <c r="D121" s="4" t="s">
        <v>188</v>
      </c>
    </row>
    <row r="123" spans="1:5" x14ac:dyDescent="0.25">
      <c r="A123" s="4" t="s">
        <v>189</v>
      </c>
      <c r="B123" s="102" t="s">
        <v>13</v>
      </c>
      <c r="C123" s="103"/>
      <c r="D123" s="4" t="s">
        <v>188</v>
      </c>
    </row>
    <row r="125" spans="1:5" x14ac:dyDescent="0.25">
      <c r="A125" s="4" t="s">
        <v>190</v>
      </c>
      <c r="B125" s="102" t="s">
        <v>13</v>
      </c>
      <c r="C125" s="103"/>
      <c r="D125" s="4" t="s">
        <v>188</v>
      </c>
    </row>
    <row r="127" spans="1:5" x14ac:dyDescent="0.25">
      <c r="A127" s="4" t="s">
        <v>191</v>
      </c>
      <c r="B127" s="102" t="s">
        <v>13</v>
      </c>
      <c r="C127" s="103"/>
    </row>
  </sheetData>
  <mergeCells count="8">
    <mergeCell ref="B125:C125"/>
    <mergeCell ref="B127:C127"/>
    <mergeCell ref="A1:D1"/>
    <mergeCell ref="A3:D3"/>
    <mergeCell ref="A5:C5"/>
    <mergeCell ref="A119:D119"/>
    <mergeCell ref="B121:C121"/>
    <mergeCell ref="B123:C123"/>
  </mergeCells>
  <phoneticPr fontId="7" type="noConversion"/>
  <pageMargins left="0" right="0" top="0" bottom="0" header="0.3" footer="0.3"/>
  <pageSetup paperSize="9" scale="78" orientation="portrait" r:id="rId1"/>
  <rowBreaks count="2" manualBreakCount="2">
    <brk id="61" max="3" man="1"/>
    <brk id="128" max="16383" man="1"/>
  </rowBreaks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F125"/>
  <sheetViews>
    <sheetView view="pageBreakPreview" zoomScaleNormal="100" zoomScaleSheetLayoutView="100" workbookViewId="0">
      <selection activeCell="E4" sqref="E4"/>
    </sheetView>
  </sheetViews>
  <sheetFormatPr defaultRowHeight="15" x14ac:dyDescent="0.25"/>
  <cols>
    <col min="1" max="1" width="50.7109375" style="50" customWidth="1"/>
    <col min="2" max="2" width="10.7109375" style="50" customWidth="1"/>
    <col min="3" max="6" width="17" style="50" customWidth="1"/>
    <col min="7" max="7" width="15.140625" style="3" customWidth="1"/>
    <col min="8" max="8" width="12.5703125" style="3" customWidth="1"/>
    <col min="9" max="16384" width="9.140625" style="3"/>
  </cols>
  <sheetData>
    <row r="1" spans="1:6" x14ac:dyDescent="0.25">
      <c r="A1" s="113" t="s">
        <v>192</v>
      </c>
      <c r="B1" s="103"/>
      <c r="C1" s="103"/>
      <c r="D1" s="103"/>
      <c r="E1" s="103"/>
      <c r="F1" s="103"/>
    </row>
    <row r="2" spans="1:6" x14ac:dyDescent="0.25">
      <c r="A2" s="3"/>
      <c r="B2" s="3"/>
      <c r="C2" s="3"/>
      <c r="D2" s="3"/>
      <c r="E2" s="3"/>
      <c r="F2" s="3"/>
    </row>
    <row r="3" spans="1:6" x14ac:dyDescent="0.25">
      <c r="A3" s="3"/>
      <c r="B3" s="114" t="s">
        <v>2</v>
      </c>
      <c r="C3" s="115"/>
      <c r="D3" s="115"/>
      <c r="E3" s="116"/>
      <c r="F3" s="3"/>
    </row>
    <row r="4" spans="1:6" x14ac:dyDescent="0.25">
      <c r="A4" s="3"/>
      <c r="B4" s="3"/>
      <c r="C4" s="3"/>
      <c r="D4" s="3"/>
      <c r="E4" s="3"/>
      <c r="F4" s="3"/>
    </row>
    <row r="5" spans="1:6" x14ac:dyDescent="0.25">
      <c r="A5" s="109" t="s">
        <v>382</v>
      </c>
      <c r="B5" s="103"/>
      <c r="C5" s="103"/>
      <c r="D5" s="3"/>
      <c r="E5" s="3"/>
      <c r="F5" s="3"/>
    </row>
    <row r="6" spans="1:6" x14ac:dyDescent="0.25">
      <c r="A6" s="3"/>
      <c r="B6" s="3"/>
      <c r="C6" s="3"/>
      <c r="D6" s="3">
        <v>2017</v>
      </c>
      <c r="E6" s="3"/>
      <c r="F6" s="3">
        <v>2016</v>
      </c>
    </row>
    <row r="7" spans="1:6" x14ac:dyDescent="0.25">
      <c r="A7" s="3"/>
      <c r="B7" s="3"/>
      <c r="C7" s="3"/>
      <c r="D7" s="3"/>
      <c r="E7" s="3"/>
      <c r="F7" s="82" t="s">
        <v>3</v>
      </c>
    </row>
    <row r="8" spans="1:6" ht="56.25" x14ac:dyDescent="0.25">
      <c r="A8" s="84" t="s">
        <v>193</v>
      </c>
      <c r="B8" s="85" t="s">
        <v>5</v>
      </c>
      <c r="C8" s="84" t="s">
        <v>194</v>
      </c>
      <c r="D8" s="85" t="s">
        <v>195</v>
      </c>
      <c r="E8" s="84" t="s">
        <v>196</v>
      </c>
      <c r="F8" s="86" t="s">
        <v>197</v>
      </c>
    </row>
    <row r="9" spans="1:6" x14ac:dyDescent="0.25">
      <c r="A9" s="84" t="s">
        <v>8</v>
      </c>
      <c r="B9" s="85" t="s">
        <v>9</v>
      </c>
      <c r="C9" s="87" t="s">
        <v>10</v>
      </c>
      <c r="D9" s="88" t="s">
        <v>11</v>
      </c>
      <c r="E9" s="87" t="s">
        <v>28</v>
      </c>
      <c r="F9" s="89" t="s">
        <v>31</v>
      </c>
    </row>
    <row r="10" spans="1:6" x14ac:dyDescent="0.25">
      <c r="A10" s="63" t="s">
        <v>198</v>
      </c>
      <c r="B10" s="64" t="s">
        <v>15</v>
      </c>
      <c r="C10" s="51">
        <f>D10-I10</f>
        <v>3144</v>
      </c>
      <c r="D10" s="51">
        <f>D12+D13+D14+D24+D25</f>
        <v>3144</v>
      </c>
      <c r="E10" s="51">
        <f>E12+E13+E14+E24+E25</f>
        <v>1929</v>
      </c>
      <c r="F10" s="51">
        <f>F12+F13+F14+F24+F25</f>
        <v>2144</v>
      </c>
    </row>
    <row r="11" spans="1:6" x14ac:dyDescent="0.25">
      <c r="A11" s="65" t="s">
        <v>199</v>
      </c>
      <c r="B11" s="64" t="s">
        <v>13</v>
      </c>
      <c r="C11" s="51"/>
      <c r="D11" s="52" t="s">
        <v>13</v>
      </c>
      <c r="E11" s="57"/>
      <c r="F11" s="75" t="s">
        <v>13</v>
      </c>
    </row>
    <row r="12" spans="1:6" x14ac:dyDescent="0.25">
      <c r="A12" s="66" t="s">
        <v>200</v>
      </c>
      <c r="B12" s="64" t="s">
        <v>18</v>
      </c>
      <c r="C12" s="51">
        <f t="shared" ref="C12:C75" si="0">D12-I12</f>
        <v>0</v>
      </c>
      <c r="D12" s="51">
        <v>0</v>
      </c>
      <c r="E12" s="57">
        <f t="shared" ref="E12:E75" si="1">F12-J12</f>
        <v>0</v>
      </c>
      <c r="F12" s="74">
        <v>0</v>
      </c>
    </row>
    <row r="13" spans="1:6" x14ac:dyDescent="0.25">
      <c r="A13" s="66" t="s">
        <v>201</v>
      </c>
      <c r="B13" s="64" t="s">
        <v>20</v>
      </c>
      <c r="C13" s="51">
        <f t="shared" si="0"/>
        <v>412</v>
      </c>
      <c r="D13" s="51">
        <v>412</v>
      </c>
      <c r="E13" s="57">
        <f t="shared" si="1"/>
        <v>4</v>
      </c>
      <c r="F13" s="74">
        <v>4</v>
      </c>
    </row>
    <row r="14" spans="1:6" x14ac:dyDescent="0.25">
      <c r="A14" s="66" t="s">
        <v>202</v>
      </c>
      <c r="B14" s="64" t="s">
        <v>203</v>
      </c>
      <c r="C14" s="51">
        <f>D14-I14</f>
        <v>2300</v>
      </c>
      <c r="D14" s="51">
        <f>D16+D19+D22+D21</f>
        <v>2300</v>
      </c>
      <c r="E14" s="57">
        <v>224</v>
      </c>
      <c r="F14" s="74">
        <f>F19</f>
        <v>439</v>
      </c>
    </row>
    <row r="15" spans="1:6" x14ac:dyDescent="0.25">
      <c r="A15" s="65" t="s">
        <v>199</v>
      </c>
      <c r="B15" s="64" t="s">
        <v>13</v>
      </c>
      <c r="C15" s="51"/>
      <c r="D15" s="52" t="s">
        <v>13</v>
      </c>
      <c r="E15" s="57"/>
      <c r="F15" s="75" t="s">
        <v>13</v>
      </c>
    </row>
    <row r="16" spans="1:6" ht="22.5" x14ac:dyDescent="0.25">
      <c r="A16" s="66" t="s">
        <v>204</v>
      </c>
      <c r="B16" s="64" t="s">
        <v>205</v>
      </c>
      <c r="C16" s="51">
        <f t="shared" si="0"/>
        <v>0</v>
      </c>
      <c r="D16" s="51"/>
      <c r="E16" s="57">
        <f t="shared" si="1"/>
        <v>0</v>
      </c>
      <c r="F16" s="74">
        <v>0</v>
      </c>
    </row>
    <row r="17" spans="1:6" ht="22.5" x14ac:dyDescent="0.25">
      <c r="A17" s="66" t="s">
        <v>206</v>
      </c>
      <c r="B17" s="64" t="s">
        <v>207</v>
      </c>
      <c r="C17" s="51">
        <f t="shared" si="0"/>
        <v>0</v>
      </c>
      <c r="D17" s="51"/>
      <c r="E17" s="57">
        <f t="shared" si="1"/>
        <v>0</v>
      </c>
      <c r="F17" s="74">
        <v>0</v>
      </c>
    </row>
    <row r="18" spans="1:6" ht="22.5" x14ac:dyDescent="0.25">
      <c r="A18" s="66" t="s">
        <v>208</v>
      </c>
      <c r="B18" s="64" t="s">
        <v>209</v>
      </c>
      <c r="C18" s="51">
        <f t="shared" si="0"/>
        <v>0</v>
      </c>
      <c r="D18" s="51">
        <v>0</v>
      </c>
      <c r="E18" s="57">
        <f t="shared" si="1"/>
        <v>0</v>
      </c>
      <c r="F18" s="74">
        <v>0</v>
      </c>
    </row>
    <row r="19" spans="1:6" ht="33.75" x14ac:dyDescent="0.25">
      <c r="A19" s="66" t="s">
        <v>210</v>
      </c>
      <c r="B19" s="64" t="s">
        <v>211</v>
      </c>
      <c r="C19" s="51">
        <f t="shared" si="0"/>
        <v>2288</v>
      </c>
      <c r="D19" s="51">
        <v>2288</v>
      </c>
      <c r="E19" s="57">
        <v>224</v>
      </c>
      <c r="F19" s="74">
        <v>439</v>
      </c>
    </row>
    <row r="20" spans="1:6" ht="45" x14ac:dyDescent="0.25">
      <c r="A20" s="66" t="s">
        <v>212</v>
      </c>
      <c r="B20" s="64" t="s">
        <v>213</v>
      </c>
      <c r="C20" s="51">
        <f t="shared" si="0"/>
        <v>0</v>
      </c>
      <c r="D20" s="51">
        <v>0</v>
      </c>
      <c r="E20" s="57">
        <f t="shared" si="1"/>
        <v>170</v>
      </c>
      <c r="F20" s="74">
        <v>170</v>
      </c>
    </row>
    <row r="21" spans="1:6" ht="22.5" x14ac:dyDescent="0.25">
      <c r="A21" s="66" t="s">
        <v>214</v>
      </c>
      <c r="B21" s="64" t="s">
        <v>215</v>
      </c>
      <c r="C21" s="51">
        <f t="shared" si="0"/>
        <v>12</v>
      </c>
      <c r="D21" s="51">
        <v>12</v>
      </c>
      <c r="E21" s="57">
        <f t="shared" si="1"/>
        <v>15</v>
      </c>
      <c r="F21" s="74">
        <v>15</v>
      </c>
    </row>
    <row r="22" spans="1:6" ht="22.5" x14ac:dyDescent="0.25">
      <c r="A22" s="66" t="s">
        <v>216</v>
      </c>
      <c r="B22" s="64" t="s">
        <v>217</v>
      </c>
      <c r="C22" s="51">
        <f t="shared" si="0"/>
        <v>0</v>
      </c>
      <c r="D22" s="51">
        <v>0</v>
      </c>
      <c r="E22" s="57">
        <f t="shared" si="1"/>
        <v>0</v>
      </c>
      <c r="F22" s="74">
        <v>0</v>
      </c>
    </row>
    <row r="23" spans="1:6" ht="22.5" x14ac:dyDescent="0.25">
      <c r="A23" s="66" t="s">
        <v>218</v>
      </c>
      <c r="B23" s="64" t="s">
        <v>219</v>
      </c>
      <c r="C23" s="51">
        <f t="shared" si="0"/>
        <v>0</v>
      </c>
      <c r="D23" s="51">
        <v>0</v>
      </c>
      <c r="E23" s="57">
        <f t="shared" si="1"/>
        <v>0</v>
      </c>
      <c r="F23" s="74">
        <v>0</v>
      </c>
    </row>
    <row r="24" spans="1:6" x14ac:dyDescent="0.25">
      <c r="A24" s="66" t="s">
        <v>220</v>
      </c>
      <c r="B24" s="64" t="s">
        <v>221</v>
      </c>
      <c r="C24" s="51">
        <f t="shared" si="0"/>
        <v>432</v>
      </c>
      <c r="D24" s="51">
        <v>432</v>
      </c>
      <c r="E24" s="57">
        <f t="shared" si="1"/>
        <v>1701</v>
      </c>
      <c r="F24" s="74">
        <v>1701</v>
      </c>
    </row>
    <row r="25" spans="1:6" x14ac:dyDescent="0.25">
      <c r="A25" s="66" t="s">
        <v>222</v>
      </c>
      <c r="B25" s="64" t="s">
        <v>223</v>
      </c>
      <c r="C25" s="51">
        <f t="shared" si="0"/>
        <v>0</v>
      </c>
      <c r="D25" s="51">
        <v>0</v>
      </c>
      <c r="E25" s="57">
        <f t="shared" si="1"/>
        <v>0</v>
      </c>
      <c r="F25" s="74">
        <v>0</v>
      </c>
    </row>
    <row r="26" spans="1:6" x14ac:dyDescent="0.25">
      <c r="A26" s="66" t="s">
        <v>224</v>
      </c>
      <c r="B26" s="64" t="s">
        <v>9</v>
      </c>
      <c r="C26" s="51">
        <f t="shared" si="0"/>
        <v>3781</v>
      </c>
      <c r="D26" s="51">
        <f>4004-223</f>
        <v>3781</v>
      </c>
      <c r="E26" s="57">
        <f t="shared" si="1"/>
        <v>7622</v>
      </c>
      <c r="F26" s="74">
        <f>F32+F35</f>
        <v>7622</v>
      </c>
    </row>
    <row r="27" spans="1:6" x14ac:dyDescent="0.25">
      <c r="A27" s="65" t="s">
        <v>16</v>
      </c>
      <c r="B27" s="64" t="s">
        <v>13</v>
      </c>
      <c r="C27" s="51"/>
      <c r="D27" s="52" t="s">
        <v>13</v>
      </c>
      <c r="E27" s="57"/>
      <c r="F27" s="75" t="s">
        <v>13</v>
      </c>
    </row>
    <row r="28" spans="1:6" x14ac:dyDescent="0.25">
      <c r="A28" s="66" t="s">
        <v>225</v>
      </c>
      <c r="B28" s="64" t="s">
        <v>226</v>
      </c>
      <c r="C28" s="51">
        <f t="shared" si="0"/>
        <v>0</v>
      </c>
      <c r="D28" s="51">
        <v>0</v>
      </c>
      <c r="E28" s="57">
        <f t="shared" si="1"/>
        <v>0</v>
      </c>
      <c r="F28" s="76">
        <v>0</v>
      </c>
    </row>
    <row r="29" spans="1:6" x14ac:dyDescent="0.25">
      <c r="A29" s="65" t="s">
        <v>16</v>
      </c>
      <c r="B29" s="67" t="s">
        <v>13</v>
      </c>
      <c r="C29" s="51"/>
      <c r="D29" s="53" t="s">
        <v>13</v>
      </c>
      <c r="E29" s="57"/>
      <c r="F29" s="77" t="s">
        <v>13</v>
      </c>
    </row>
    <row r="30" spans="1:6" x14ac:dyDescent="0.25">
      <c r="A30" s="66" t="s">
        <v>227</v>
      </c>
      <c r="B30" s="68" t="s">
        <v>228</v>
      </c>
      <c r="C30" s="51">
        <f t="shared" si="0"/>
        <v>0</v>
      </c>
      <c r="D30" s="54">
        <v>0</v>
      </c>
      <c r="E30" s="57">
        <f t="shared" si="1"/>
        <v>0</v>
      </c>
      <c r="F30" s="78">
        <v>0</v>
      </c>
    </row>
    <row r="31" spans="1:6" x14ac:dyDescent="0.25">
      <c r="A31" s="66" t="s">
        <v>229</v>
      </c>
      <c r="B31" s="68" t="s">
        <v>230</v>
      </c>
      <c r="C31" s="51">
        <f t="shared" si="0"/>
        <v>0</v>
      </c>
      <c r="D31" s="54">
        <v>0</v>
      </c>
      <c r="E31" s="57">
        <f t="shared" si="1"/>
        <v>0</v>
      </c>
      <c r="F31" s="78">
        <v>0</v>
      </c>
    </row>
    <row r="32" spans="1:6" x14ac:dyDescent="0.25">
      <c r="A32" s="66" t="s">
        <v>231</v>
      </c>
      <c r="B32" s="68" t="s">
        <v>232</v>
      </c>
      <c r="C32" s="51">
        <f t="shared" si="0"/>
        <v>840</v>
      </c>
      <c r="D32" s="54">
        <v>840</v>
      </c>
      <c r="E32" s="57">
        <f t="shared" si="1"/>
        <v>750</v>
      </c>
      <c r="F32" s="78">
        <v>750</v>
      </c>
    </row>
    <row r="33" spans="1:6" x14ac:dyDescent="0.25">
      <c r="A33" s="66" t="s">
        <v>233</v>
      </c>
      <c r="B33" s="68" t="s">
        <v>234</v>
      </c>
      <c r="C33" s="51">
        <f t="shared" si="0"/>
        <v>0</v>
      </c>
      <c r="D33" s="54">
        <v>0</v>
      </c>
      <c r="E33" s="57">
        <v>0</v>
      </c>
      <c r="F33" s="78">
        <v>0</v>
      </c>
    </row>
    <row r="34" spans="1:6" x14ac:dyDescent="0.25">
      <c r="A34" s="66" t="s">
        <v>235</v>
      </c>
      <c r="B34" s="68" t="s">
        <v>236</v>
      </c>
      <c r="C34" s="51">
        <f t="shared" si="0"/>
        <v>0</v>
      </c>
      <c r="D34" s="54">
        <v>0</v>
      </c>
      <c r="E34" s="57">
        <f t="shared" si="1"/>
        <v>0</v>
      </c>
      <c r="F34" s="78">
        <v>0</v>
      </c>
    </row>
    <row r="35" spans="1:6" x14ac:dyDescent="0.25">
      <c r="A35" s="66" t="s">
        <v>237</v>
      </c>
      <c r="B35" s="68" t="s">
        <v>238</v>
      </c>
      <c r="C35" s="51">
        <f t="shared" si="0"/>
        <v>2941</v>
      </c>
      <c r="D35" s="54">
        <v>2941</v>
      </c>
      <c r="E35" s="57">
        <f t="shared" si="1"/>
        <v>6872</v>
      </c>
      <c r="F35" s="78">
        <v>6872</v>
      </c>
    </row>
    <row r="36" spans="1:6" x14ac:dyDescent="0.25">
      <c r="A36" s="66" t="s">
        <v>239</v>
      </c>
      <c r="B36" s="68" t="s">
        <v>240</v>
      </c>
      <c r="C36" s="51">
        <f t="shared" si="0"/>
        <v>0</v>
      </c>
      <c r="D36" s="54">
        <v>0</v>
      </c>
      <c r="E36" s="57">
        <f t="shared" si="1"/>
        <v>0</v>
      </c>
      <c r="F36" s="78">
        <v>0</v>
      </c>
    </row>
    <row r="37" spans="1:6" x14ac:dyDescent="0.25">
      <c r="A37" s="66" t="s">
        <v>241</v>
      </c>
      <c r="B37" s="68" t="s">
        <v>242</v>
      </c>
      <c r="C37" s="51">
        <f t="shared" si="0"/>
        <v>0</v>
      </c>
      <c r="D37" s="54">
        <v>0</v>
      </c>
      <c r="E37" s="57">
        <f t="shared" si="1"/>
        <v>0</v>
      </c>
      <c r="F37" s="78">
        <v>0</v>
      </c>
    </row>
    <row r="38" spans="1:6" x14ac:dyDescent="0.25">
      <c r="A38" s="66" t="s">
        <v>243</v>
      </c>
      <c r="B38" s="68" t="s">
        <v>244</v>
      </c>
      <c r="C38" s="51">
        <f t="shared" si="0"/>
        <v>0</v>
      </c>
      <c r="D38" s="54">
        <v>0</v>
      </c>
      <c r="E38" s="57">
        <f t="shared" si="1"/>
        <v>0</v>
      </c>
      <c r="F38" s="78">
        <v>0</v>
      </c>
    </row>
    <row r="39" spans="1:6" x14ac:dyDescent="0.25">
      <c r="A39" s="66" t="s">
        <v>71</v>
      </c>
      <c r="B39" s="68" t="s">
        <v>245</v>
      </c>
      <c r="C39" s="51">
        <f t="shared" si="0"/>
        <v>0</v>
      </c>
      <c r="D39" s="54">
        <v>0</v>
      </c>
      <c r="E39" s="57">
        <f t="shared" si="1"/>
        <v>0</v>
      </c>
      <c r="F39" s="78">
        <v>0</v>
      </c>
    </row>
    <row r="40" spans="1:6" x14ac:dyDescent="0.25">
      <c r="A40" s="66" t="s">
        <v>246</v>
      </c>
      <c r="B40" s="68" t="s">
        <v>10</v>
      </c>
      <c r="C40" s="51">
        <f t="shared" si="0"/>
        <v>453</v>
      </c>
      <c r="D40" s="54">
        <f>453</f>
        <v>453</v>
      </c>
      <c r="E40" s="57">
        <f t="shared" si="1"/>
        <v>0</v>
      </c>
      <c r="F40" s="78">
        <v>0</v>
      </c>
    </row>
    <row r="41" spans="1:6" ht="33.75" x14ac:dyDescent="0.25">
      <c r="A41" s="66" t="s">
        <v>247</v>
      </c>
      <c r="B41" s="68" t="s">
        <v>11</v>
      </c>
      <c r="C41" s="51">
        <f t="shared" si="0"/>
        <v>10529</v>
      </c>
      <c r="D41" s="83">
        <f>4970+4941+618</f>
        <v>10529</v>
      </c>
      <c r="E41" s="57">
        <f t="shared" si="1"/>
        <v>121985</v>
      </c>
      <c r="F41" s="78">
        <f>102126+1146+17743+970</f>
        <v>121985</v>
      </c>
    </row>
    <row r="42" spans="1:6" x14ac:dyDescent="0.25">
      <c r="A42" s="66" t="s">
        <v>248</v>
      </c>
      <c r="B42" s="68" t="s">
        <v>28</v>
      </c>
      <c r="C42" s="51">
        <f t="shared" si="0"/>
        <v>0</v>
      </c>
      <c r="D42" s="54">
        <v>0</v>
      </c>
      <c r="E42" s="57">
        <f t="shared" si="1"/>
        <v>0</v>
      </c>
      <c r="F42" s="78">
        <v>0</v>
      </c>
    </row>
    <row r="43" spans="1:6" x14ac:dyDescent="0.25">
      <c r="A43" s="66" t="s">
        <v>249</v>
      </c>
      <c r="B43" s="68" t="s">
        <v>31</v>
      </c>
      <c r="C43" s="51">
        <f t="shared" si="0"/>
        <v>12042</v>
      </c>
      <c r="D43" s="54">
        <v>12042</v>
      </c>
      <c r="E43" s="57">
        <f t="shared" si="1"/>
        <v>28842</v>
      </c>
      <c r="F43" s="78">
        <f>27252+1590</f>
        <v>28842</v>
      </c>
    </row>
    <row r="44" spans="1:6" x14ac:dyDescent="0.25">
      <c r="A44" s="66" t="s">
        <v>250</v>
      </c>
      <c r="B44" s="68" t="s">
        <v>35</v>
      </c>
      <c r="C44" s="51">
        <f t="shared" si="0"/>
        <v>0</v>
      </c>
      <c r="D44" s="54">
        <v>0</v>
      </c>
      <c r="E44" s="57">
        <f t="shared" si="1"/>
        <v>0</v>
      </c>
      <c r="F44" s="78">
        <v>0</v>
      </c>
    </row>
    <row r="45" spans="1:6" x14ac:dyDescent="0.25">
      <c r="A45" s="66" t="s">
        <v>251</v>
      </c>
      <c r="B45" s="68" t="s">
        <v>38</v>
      </c>
      <c r="C45" s="51">
        <f t="shared" si="0"/>
        <v>0</v>
      </c>
      <c r="D45" s="54">
        <v>0</v>
      </c>
      <c r="E45" s="57">
        <f t="shared" si="1"/>
        <v>0</v>
      </c>
      <c r="F45" s="78">
        <v>0</v>
      </c>
    </row>
    <row r="46" spans="1:6" ht="22.5" x14ac:dyDescent="0.25">
      <c r="A46" s="66" t="s">
        <v>252</v>
      </c>
      <c r="B46" s="68" t="s">
        <v>40</v>
      </c>
      <c r="C46" s="51">
        <f t="shared" si="0"/>
        <v>0</v>
      </c>
      <c r="D46" s="54">
        <v>0</v>
      </c>
      <c r="E46" s="57">
        <f t="shared" si="1"/>
        <v>0</v>
      </c>
      <c r="F46" s="78">
        <v>0</v>
      </c>
    </row>
    <row r="47" spans="1:6" ht="22.5" x14ac:dyDescent="0.25">
      <c r="A47" s="66" t="s">
        <v>253</v>
      </c>
      <c r="B47" s="68" t="s">
        <v>42</v>
      </c>
      <c r="C47" s="51">
        <f t="shared" si="0"/>
        <v>0</v>
      </c>
      <c r="D47" s="54">
        <v>0</v>
      </c>
      <c r="E47" s="57">
        <f t="shared" si="1"/>
        <v>0</v>
      </c>
      <c r="F47" s="78">
        <v>0</v>
      </c>
    </row>
    <row r="48" spans="1:6" x14ac:dyDescent="0.25">
      <c r="A48" s="65" t="s">
        <v>16</v>
      </c>
      <c r="B48" s="68" t="s">
        <v>13</v>
      </c>
      <c r="C48" s="51"/>
      <c r="D48" s="55" t="s">
        <v>13</v>
      </c>
      <c r="E48" s="57"/>
      <c r="F48" s="77" t="s">
        <v>13</v>
      </c>
    </row>
    <row r="49" spans="1:6" x14ac:dyDescent="0.25">
      <c r="A49" s="66" t="s">
        <v>254</v>
      </c>
      <c r="B49" s="68" t="s">
        <v>255</v>
      </c>
      <c r="C49" s="51">
        <f t="shared" si="0"/>
        <v>0</v>
      </c>
      <c r="D49" s="54">
        <v>0</v>
      </c>
      <c r="E49" s="57">
        <f t="shared" si="1"/>
        <v>0</v>
      </c>
      <c r="F49" s="78">
        <v>0</v>
      </c>
    </row>
    <row r="50" spans="1:6" x14ac:dyDescent="0.25">
      <c r="A50" s="66" t="s">
        <v>256</v>
      </c>
      <c r="B50" s="69" t="s">
        <v>257</v>
      </c>
      <c r="C50" s="51">
        <f t="shared" si="0"/>
        <v>0</v>
      </c>
      <c r="D50" s="56">
        <v>0</v>
      </c>
      <c r="E50" s="57">
        <f t="shared" si="1"/>
        <v>0</v>
      </c>
      <c r="F50" s="79">
        <v>0</v>
      </c>
    </row>
    <row r="51" spans="1:6" x14ac:dyDescent="0.25">
      <c r="A51" s="66" t="s">
        <v>258</v>
      </c>
      <c r="B51" s="68" t="s">
        <v>259</v>
      </c>
      <c r="C51" s="51">
        <f t="shared" si="0"/>
        <v>0</v>
      </c>
      <c r="D51" s="54">
        <v>0</v>
      </c>
      <c r="E51" s="57">
        <f t="shared" si="1"/>
        <v>0</v>
      </c>
      <c r="F51" s="78">
        <v>0</v>
      </c>
    </row>
    <row r="52" spans="1:6" x14ac:dyDescent="0.25">
      <c r="A52" s="66" t="s">
        <v>260</v>
      </c>
      <c r="B52" s="68" t="s">
        <v>261</v>
      </c>
      <c r="C52" s="51">
        <f t="shared" si="0"/>
        <v>0</v>
      </c>
      <c r="D52" s="54">
        <v>0</v>
      </c>
      <c r="E52" s="57">
        <f t="shared" si="1"/>
        <v>0</v>
      </c>
      <c r="F52" s="78">
        <v>0</v>
      </c>
    </row>
    <row r="53" spans="1:6" ht="33.75" x14ac:dyDescent="0.25">
      <c r="A53" s="66" t="s">
        <v>262</v>
      </c>
      <c r="B53" s="68" t="s">
        <v>44</v>
      </c>
      <c r="C53" s="51">
        <f t="shared" si="0"/>
        <v>0</v>
      </c>
      <c r="D53" s="54">
        <v>0</v>
      </c>
      <c r="E53" s="57">
        <f t="shared" si="1"/>
        <v>0</v>
      </c>
      <c r="F53" s="78">
        <v>0</v>
      </c>
    </row>
    <row r="54" spans="1:6" x14ac:dyDescent="0.25">
      <c r="A54" s="66" t="s">
        <v>263</v>
      </c>
      <c r="B54" s="68" t="s">
        <v>46</v>
      </c>
      <c r="C54" s="51">
        <f t="shared" si="0"/>
        <v>223</v>
      </c>
      <c r="D54" s="83">
        <v>223</v>
      </c>
      <c r="E54" s="57">
        <f t="shared" si="1"/>
        <v>0</v>
      </c>
      <c r="F54" s="78">
        <v>0</v>
      </c>
    </row>
    <row r="55" spans="1:6" x14ac:dyDescent="0.25">
      <c r="A55" s="70" t="s">
        <v>264</v>
      </c>
      <c r="B55" s="68" t="s">
        <v>48</v>
      </c>
      <c r="C55" s="51">
        <f t="shared" si="0"/>
        <v>30172</v>
      </c>
      <c r="D55" s="57">
        <f>D10+D26+D40+D41+D42+D43+D44+D45+D46+D47+D53+D54</f>
        <v>30172</v>
      </c>
      <c r="E55" s="57">
        <f>E10+E26+E40+E41+E42+E43+E44+E45+E46+E47+E53+E54</f>
        <v>160378</v>
      </c>
      <c r="F55" s="57">
        <f>F10+F26+F40+F41+F42+F43+F44+F45+F46+F47+F53+F54</f>
        <v>160593</v>
      </c>
    </row>
    <row r="56" spans="1:6" x14ac:dyDescent="0.25">
      <c r="A56" s="66" t="s">
        <v>13</v>
      </c>
      <c r="B56" s="68" t="s">
        <v>13</v>
      </c>
      <c r="C56" s="51"/>
      <c r="D56" s="55" t="s">
        <v>13</v>
      </c>
      <c r="E56" s="57"/>
      <c r="F56" s="77" t="s">
        <v>13</v>
      </c>
    </row>
    <row r="57" spans="1:6" x14ac:dyDescent="0.25">
      <c r="A57" s="66" t="s">
        <v>265</v>
      </c>
      <c r="B57" s="68" t="s">
        <v>50</v>
      </c>
      <c r="C57" s="51">
        <f t="shared" si="0"/>
        <v>1276</v>
      </c>
      <c r="D57" s="54">
        <f>D59+D60+D61+D62</f>
        <v>1276</v>
      </c>
      <c r="E57" s="57">
        <f>E61</f>
        <v>786</v>
      </c>
      <c r="F57" s="78">
        <f>F61</f>
        <v>786</v>
      </c>
    </row>
    <row r="58" spans="1:6" x14ac:dyDescent="0.25">
      <c r="A58" s="65" t="s">
        <v>199</v>
      </c>
      <c r="B58" s="68" t="s">
        <v>13</v>
      </c>
      <c r="C58" s="51"/>
      <c r="D58" s="55" t="s">
        <v>13</v>
      </c>
      <c r="E58" s="57"/>
      <c r="F58" s="77" t="s">
        <v>13</v>
      </c>
    </row>
    <row r="59" spans="1:6" x14ac:dyDescent="0.25">
      <c r="A59" s="66" t="s">
        <v>266</v>
      </c>
      <c r="B59" s="68" t="s">
        <v>267</v>
      </c>
      <c r="C59" s="51">
        <f t="shared" si="0"/>
        <v>0</v>
      </c>
      <c r="D59" s="54">
        <v>0</v>
      </c>
      <c r="E59" s="57">
        <f t="shared" si="1"/>
        <v>0</v>
      </c>
      <c r="F59" s="78">
        <v>0</v>
      </c>
    </row>
    <row r="60" spans="1:6" x14ac:dyDescent="0.25">
      <c r="A60" s="66" t="s">
        <v>268</v>
      </c>
      <c r="B60" s="68" t="s">
        <v>269</v>
      </c>
      <c r="C60" s="51">
        <f t="shared" si="0"/>
        <v>0</v>
      </c>
      <c r="D60" s="54">
        <v>0</v>
      </c>
      <c r="E60" s="57">
        <f t="shared" si="1"/>
        <v>0</v>
      </c>
      <c r="F60" s="78">
        <v>0</v>
      </c>
    </row>
    <row r="61" spans="1:6" x14ac:dyDescent="0.25">
      <c r="A61" s="66" t="s">
        <v>270</v>
      </c>
      <c r="B61" s="68" t="s">
        <v>271</v>
      </c>
      <c r="C61" s="51">
        <f t="shared" si="0"/>
        <v>0</v>
      </c>
      <c r="D61" s="54">
        <v>0</v>
      </c>
      <c r="E61" s="57">
        <f t="shared" si="1"/>
        <v>786</v>
      </c>
      <c r="F61" s="78">
        <v>786</v>
      </c>
    </row>
    <row r="62" spans="1:6" x14ac:dyDescent="0.25">
      <c r="A62" s="66" t="s">
        <v>272</v>
      </c>
      <c r="B62" s="68" t="s">
        <v>273</v>
      </c>
      <c r="C62" s="51">
        <f t="shared" si="0"/>
        <v>1276</v>
      </c>
      <c r="D62" s="54">
        <v>1276</v>
      </c>
      <c r="E62" s="57">
        <f t="shared" si="1"/>
        <v>0</v>
      </c>
      <c r="F62" s="78">
        <v>0</v>
      </c>
    </row>
    <row r="63" spans="1:6" x14ac:dyDescent="0.25">
      <c r="A63" s="66" t="s">
        <v>274</v>
      </c>
      <c r="B63" s="68" t="s">
        <v>52</v>
      </c>
      <c r="C63" s="51">
        <f>D63-I63</f>
        <v>2023</v>
      </c>
      <c r="D63" s="54">
        <f>SUM(D65:D70)</f>
        <v>2023</v>
      </c>
      <c r="E63" s="57">
        <f t="shared" si="1"/>
        <v>2590</v>
      </c>
      <c r="F63" s="78">
        <f>F66+F67</f>
        <v>2590</v>
      </c>
    </row>
    <row r="64" spans="1:6" x14ac:dyDescent="0.25">
      <c r="A64" s="65" t="s">
        <v>16</v>
      </c>
      <c r="B64" s="68" t="s">
        <v>13</v>
      </c>
      <c r="C64" s="51"/>
      <c r="D64" s="55" t="s">
        <v>13</v>
      </c>
      <c r="E64" s="57"/>
      <c r="F64" s="77" t="s">
        <v>13</v>
      </c>
    </row>
    <row r="65" spans="1:6" x14ac:dyDescent="0.25">
      <c r="A65" s="66" t="s">
        <v>275</v>
      </c>
      <c r="B65" s="68" t="s">
        <v>54</v>
      </c>
      <c r="C65" s="51">
        <f t="shared" si="0"/>
        <v>0</v>
      </c>
      <c r="D65" s="54">
        <v>0</v>
      </c>
      <c r="E65" s="57">
        <f t="shared" si="1"/>
        <v>0</v>
      </c>
      <c r="F65" s="78">
        <v>0</v>
      </c>
    </row>
    <row r="66" spans="1:6" x14ac:dyDescent="0.25">
      <c r="A66" s="66" t="s">
        <v>276</v>
      </c>
      <c r="B66" s="68" t="s">
        <v>60</v>
      </c>
      <c r="C66" s="51">
        <f t="shared" si="0"/>
        <v>1653</v>
      </c>
      <c r="D66" s="54">
        <v>1653</v>
      </c>
      <c r="E66" s="57">
        <f t="shared" si="1"/>
        <v>2462</v>
      </c>
      <c r="F66" s="78">
        <v>2462</v>
      </c>
    </row>
    <row r="67" spans="1:6" x14ac:dyDescent="0.25">
      <c r="A67" s="66" t="s">
        <v>277</v>
      </c>
      <c r="B67" s="68" t="s">
        <v>62</v>
      </c>
      <c r="C67" s="51">
        <f t="shared" si="0"/>
        <v>315</v>
      </c>
      <c r="D67" s="54">
        <v>315</v>
      </c>
      <c r="E67" s="57">
        <f t="shared" si="1"/>
        <v>128</v>
      </c>
      <c r="F67" s="78">
        <v>128</v>
      </c>
    </row>
    <row r="68" spans="1:6" x14ac:dyDescent="0.25">
      <c r="A68" s="66" t="s">
        <v>278</v>
      </c>
      <c r="B68" s="68" t="s">
        <v>64</v>
      </c>
      <c r="C68" s="51">
        <f t="shared" si="0"/>
        <v>55</v>
      </c>
      <c r="D68" s="54">
        <v>55</v>
      </c>
      <c r="E68" s="57">
        <f t="shared" si="1"/>
        <v>0</v>
      </c>
      <c r="F68" s="78">
        <v>0</v>
      </c>
    </row>
    <row r="69" spans="1:6" x14ac:dyDescent="0.25">
      <c r="A69" s="66" t="s">
        <v>279</v>
      </c>
      <c r="B69" s="68" t="s">
        <v>66</v>
      </c>
      <c r="C69" s="51">
        <f t="shared" si="0"/>
        <v>0</v>
      </c>
      <c r="D69" s="54">
        <v>0</v>
      </c>
      <c r="E69" s="57">
        <f t="shared" si="1"/>
        <v>0</v>
      </c>
      <c r="F69" s="78">
        <v>0</v>
      </c>
    </row>
    <row r="70" spans="1:6" x14ac:dyDescent="0.25">
      <c r="A70" s="66" t="s">
        <v>280</v>
      </c>
      <c r="B70" s="68" t="s">
        <v>68</v>
      </c>
      <c r="C70" s="51">
        <f t="shared" si="0"/>
        <v>0</v>
      </c>
      <c r="D70" s="54">
        <v>0</v>
      </c>
      <c r="E70" s="57">
        <f t="shared" si="1"/>
        <v>0</v>
      </c>
      <c r="F70" s="78">
        <v>0</v>
      </c>
    </row>
    <row r="71" spans="1:6" ht="22.5" x14ac:dyDescent="0.25">
      <c r="A71" s="66" t="s">
        <v>281</v>
      </c>
      <c r="B71" s="68" t="s">
        <v>76</v>
      </c>
      <c r="C71" s="51">
        <f t="shared" si="0"/>
        <v>0</v>
      </c>
      <c r="D71" s="56">
        <v>0</v>
      </c>
      <c r="E71" s="57">
        <f t="shared" si="1"/>
        <v>0</v>
      </c>
      <c r="F71" s="79">
        <v>0</v>
      </c>
    </row>
    <row r="72" spans="1:6" x14ac:dyDescent="0.25">
      <c r="A72" s="65" t="s">
        <v>16</v>
      </c>
      <c r="B72" s="69" t="s">
        <v>13</v>
      </c>
      <c r="C72" s="51"/>
      <c r="D72" s="55" t="s">
        <v>13</v>
      </c>
      <c r="E72" s="57"/>
      <c r="F72" s="77" t="s">
        <v>13</v>
      </c>
    </row>
    <row r="73" spans="1:6" x14ac:dyDescent="0.25">
      <c r="A73" s="66" t="s">
        <v>282</v>
      </c>
      <c r="B73" s="68" t="s">
        <v>78</v>
      </c>
      <c r="C73" s="51">
        <f t="shared" si="0"/>
        <v>0</v>
      </c>
      <c r="D73" s="54">
        <v>0</v>
      </c>
      <c r="E73" s="57">
        <f t="shared" si="1"/>
        <v>0</v>
      </c>
      <c r="F73" s="78">
        <v>0</v>
      </c>
    </row>
    <row r="74" spans="1:6" x14ac:dyDescent="0.25">
      <c r="A74" s="66" t="s">
        <v>283</v>
      </c>
      <c r="B74" s="68" t="s">
        <v>80</v>
      </c>
      <c r="C74" s="51">
        <f t="shared" si="0"/>
        <v>0</v>
      </c>
      <c r="D74" s="54">
        <v>0</v>
      </c>
      <c r="E74" s="57">
        <f t="shared" si="1"/>
        <v>0</v>
      </c>
      <c r="F74" s="78">
        <v>0</v>
      </c>
    </row>
    <row r="75" spans="1:6" x14ac:dyDescent="0.25">
      <c r="A75" s="66" t="s">
        <v>284</v>
      </c>
      <c r="B75" s="68" t="s">
        <v>82</v>
      </c>
      <c r="C75" s="51">
        <f t="shared" si="0"/>
        <v>0</v>
      </c>
      <c r="D75" s="54">
        <v>0</v>
      </c>
      <c r="E75" s="57">
        <f t="shared" si="1"/>
        <v>0</v>
      </c>
      <c r="F75" s="78">
        <v>0</v>
      </c>
    </row>
    <row r="76" spans="1:6" x14ac:dyDescent="0.25">
      <c r="A76" s="66" t="s">
        <v>285</v>
      </c>
      <c r="B76" s="68" t="s">
        <v>84</v>
      </c>
      <c r="C76" s="51">
        <f t="shared" ref="C76:C101" si="2">D76-I76</f>
        <v>0</v>
      </c>
      <c r="D76" s="54">
        <v>0</v>
      </c>
      <c r="E76" s="57">
        <f t="shared" ref="E76:E101" si="3">F76-J76</f>
        <v>0</v>
      </c>
      <c r="F76" s="78">
        <v>0</v>
      </c>
    </row>
    <row r="77" spans="1:6" x14ac:dyDescent="0.25">
      <c r="A77" s="66" t="s">
        <v>286</v>
      </c>
      <c r="B77" s="68" t="s">
        <v>287</v>
      </c>
      <c r="C77" s="51">
        <f t="shared" si="2"/>
        <v>0</v>
      </c>
      <c r="D77" s="54">
        <v>0</v>
      </c>
      <c r="E77" s="57">
        <f t="shared" si="3"/>
        <v>0</v>
      </c>
      <c r="F77" s="78">
        <v>0</v>
      </c>
    </row>
    <row r="78" spans="1:6" x14ac:dyDescent="0.25">
      <c r="A78" s="66" t="s">
        <v>288</v>
      </c>
      <c r="B78" s="68" t="s">
        <v>86</v>
      </c>
      <c r="C78" s="51">
        <f t="shared" si="2"/>
        <v>140</v>
      </c>
      <c r="D78" s="54">
        <v>140</v>
      </c>
      <c r="E78" s="57">
        <f t="shared" si="3"/>
        <v>742</v>
      </c>
      <c r="F78" s="78">
        <v>742</v>
      </c>
    </row>
    <row r="79" spans="1:6" ht="33.75" x14ac:dyDescent="0.25">
      <c r="A79" s="66" t="s">
        <v>289</v>
      </c>
      <c r="B79" s="68" t="s">
        <v>88</v>
      </c>
      <c r="C79" s="51">
        <f t="shared" si="2"/>
        <v>18531</v>
      </c>
      <c r="D79" s="83">
        <f>5407+13124</f>
        <v>18531</v>
      </c>
      <c r="E79" s="57">
        <f t="shared" si="3"/>
        <v>85695</v>
      </c>
      <c r="F79" s="78">
        <f>18610+67085</f>
        <v>85695</v>
      </c>
    </row>
    <row r="80" spans="1:6" x14ac:dyDescent="0.25">
      <c r="A80" s="66" t="s">
        <v>290</v>
      </c>
      <c r="B80" s="68" t="s">
        <v>90</v>
      </c>
      <c r="C80" s="51">
        <f t="shared" si="2"/>
        <v>0</v>
      </c>
      <c r="D80" s="83">
        <v>0</v>
      </c>
      <c r="E80" s="57">
        <f t="shared" si="3"/>
        <v>866</v>
      </c>
      <c r="F80" s="78">
        <v>866</v>
      </c>
    </row>
    <row r="81" spans="1:6" x14ac:dyDescent="0.25">
      <c r="A81" s="66" t="s">
        <v>291</v>
      </c>
      <c r="B81" s="68" t="s">
        <v>92</v>
      </c>
      <c r="C81" s="51">
        <f t="shared" si="2"/>
        <v>20947</v>
      </c>
      <c r="D81" s="54">
        <v>20947</v>
      </c>
      <c r="E81" s="57">
        <f t="shared" si="3"/>
        <v>23258</v>
      </c>
      <c r="F81" s="78">
        <v>23258</v>
      </c>
    </row>
    <row r="82" spans="1:6" x14ac:dyDescent="0.25">
      <c r="A82" s="66" t="s">
        <v>292</v>
      </c>
      <c r="B82" s="68" t="s">
        <v>94</v>
      </c>
      <c r="C82" s="51">
        <f t="shared" si="2"/>
        <v>0</v>
      </c>
      <c r="D82" s="54">
        <v>0</v>
      </c>
      <c r="E82" s="57">
        <f t="shared" si="3"/>
        <v>0</v>
      </c>
      <c r="F82" s="78">
        <v>0</v>
      </c>
    </row>
    <row r="83" spans="1:6" x14ac:dyDescent="0.25">
      <c r="A83" s="66" t="s">
        <v>293</v>
      </c>
      <c r="B83" s="68" t="s">
        <v>97</v>
      </c>
      <c r="C83" s="51">
        <f t="shared" si="2"/>
        <v>0</v>
      </c>
      <c r="D83" s="54">
        <v>0</v>
      </c>
      <c r="E83" s="57">
        <f t="shared" si="3"/>
        <v>0</v>
      </c>
      <c r="F83" s="78">
        <v>0</v>
      </c>
    </row>
    <row r="84" spans="1:6" ht="22.5" x14ac:dyDescent="0.25">
      <c r="A84" s="66" t="s">
        <v>294</v>
      </c>
      <c r="B84" s="68" t="s">
        <v>99</v>
      </c>
      <c r="C84" s="51">
        <f t="shared" si="2"/>
        <v>0</v>
      </c>
      <c r="D84" s="54">
        <v>0</v>
      </c>
      <c r="E84" s="57">
        <f t="shared" si="3"/>
        <v>0</v>
      </c>
      <c r="F84" s="78">
        <v>0</v>
      </c>
    </row>
    <row r="85" spans="1:6" ht="22.5" x14ac:dyDescent="0.25">
      <c r="A85" s="66" t="s">
        <v>295</v>
      </c>
      <c r="B85" s="68" t="s">
        <v>101</v>
      </c>
      <c r="C85" s="51">
        <f t="shared" si="2"/>
        <v>0</v>
      </c>
      <c r="D85" s="54">
        <v>0</v>
      </c>
      <c r="E85" s="57">
        <f t="shared" si="3"/>
        <v>0</v>
      </c>
      <c r="F85" s="78">
        <v>0</v>
      </c>
    </row>
    <row r="86" spans="1:6" x14ac:dyDescent="0.25">
      <c r="A86" s="65" t="s">
        <v>16</v>
      </c>
      <c r="B86" s="68" t="s">
        <v>13</v>
      </c>
      <c r="C86" s="51"/>
      <c r="D86" s="55" t="s">
        <v>13</v>
      </c>
      <c r="E86" s="57"/>
      <c r="F86" s="77" t="s">
        <v>13</v>
      </c>
    </row>
    <row r="87" spans="1:6" x14ac:dyDescent="0.25">
      <c r="A87" s="66" t="s">
        <v>296</v>
      </c>
      <c r="B87" s="68" t="s">
        <v>297</v>
      </c>
      <c r="C87" s="51">
        <f t="shared" si="2"/>
        <v>0</v>
      </c>
      <c r="D87" s="54">
        <v>0</v>
      </c>
      <c r="E87" s="57">
        <f t="shared" si="3"/>
        <v>0</v>
      </c>
      <c r="F87" s="78">
        <v>0</v>
      </c>
    </row>
    <row r="88" spans="1:6" x14ac:dyDescent="0.25">
      <c r="A88" s="66" t="s">
        <v>298</v>
      </c>
      <c r="B88" s="68" t="s">
        <v>299</v>
      </c>
      <c r="C88" s="51">
        <f t="shared" si="2"/>
        <v>0</v>
      </c>
      <c r="D88" s="54">
        <v>0</v>
      </c>
      <c r="E88" s="57">
        <f t="shared" si="3"/>
        <v>0</v>
      </c>
      <c r="F88" s="78">
        <v>0</v>
      </c>
    </row>
    <row r="89" spans="1:6" x14ac:dyDescent="0.25">
      <c r="A89" s="66" t="s">
        <v>300</v>
      </c>
      <c r="B89" s="68" t="s">
        <v>301</v>
      </c>
      <c r="C89" s="51">
        <f t="shared" si="2"/>
        <v>0</v>
      </c>
      <c r="D89" s="54">
        <v>0</v>
      </c>
      <c r="E89" s="57">
        <f t="shared" si="3"/>
        <v>0</v>
      </c>
      <c r="F89" s="78">
        <v>0</v>
      </c>
    </row>
    <row r="90" spans="1:6" x14ac:dyDescent="0.25">
      <c r="A90" s="66" t="s">
        <v>302</v>
      </c>
      <c r="B90" s="68" t="s">
        <v>303</v>
      </c>
      <c r="C90" s="51">
        <f t="shared" si="2"/>
        <v>0</v>
      </c>
      <c r="D90" s="54">
        <v>0</v>
      </c>
      <c r="E90" s="57">
        <f t="shared" si="3"/>
        <v>0</v>
      </c>
      <c r="F90" s="78">
        <v>0</v>
      </c>
    </row>
    <row r="91" spans="1:6" ht="33.75" x14ac:dyDescent="0.25">
      <c r="A91" s="66" t="s">
        <v>304</v>
      </c>
      <c r="B91" s="68" t="s">
        <v>103</v>
      </c>
      <c r="C91" s="51">
        <f t="shared" si="2"/>
        <v>0</v>
      </c>
      <c r="D91" s="54">
        <v>0</v>
      </c>
      <c r="E91" s="57">
        <f t="shared" si="3"/>
        <v>0</v>
      </c>
      <c r="F91" s="78">
        <v>0</v>
      </c>
    </row>
    <row r="92" spans="1:6" x14ac:dyDescent="0.25">
      <c r="A92" s="66" t="s">
        <v>305</v>
      </c>
      <c r="B92" s="68" t="s">
        <v>105</v>
      </c>
      <c r="C92" s="51">
        <f t="shared" si="2"/>
        <v>25236</v>
      </c>
      <c r="D92" s="57">
        <v>25236</v>
      </c>
      <c r="E92" s="57">
        <f t="shared" si="3"/>
        <v>25624</v>
      </c>
      <c r="F92" s="79">
        <v>25624</v>
      </c>
    </row>
    <row r="93" spans="1:6" x14ac:dyDescent="0.25">
      <c r="A93" s="65" t="s">
        <v>16</v>
      </c>
      <c r="B93" s="69" t="s">
        <v>13</v>
      </c>
      <c r="C93" s="51"/>
      <c r="D93" s="58" t="s">
        <v>13</v>
      </c>
      <c r="E93" s="57"/>
      <c r="F93" s="77" t="s">
        <v>13</v>
      </c>
    </row>
    <row r="94" spans="1:6" x14ac:dyDescent="0.25">
      <c r="A94" s="66" t="s">
        <v>306</v>
      </c>
      <c r="B94" s="68" t="s">
        <v>307</v>
      </c>
      <c r="C94" s="97">
        <f t="shared" si="2"/>
        <v>15298</v>
      </c>
      <c r="D94" s="56">
        <f>14980+22+296</f>
        <v>15298</v>
      </c>
      <c r="E94" s="57">
        <f t="shared" si="3"/>
        <v>8783</v>
      </c>
      <c r="F94" s="80">
        <f>8172+611</f>
        <v>8783</v>
      </c>
    </row>
    <row r="95" spans="1:6" x14ac:dyDescent="0.25">
      <c r="A95" s="71" t="s">
        <v>308</v>
      </c>
      <c r="B95" s="72" t="s">
        <v>309</v>
      </c>
      <c r="C95" s="100">
        <v>0</v>
      </c>
      <c r="D95" s="101">
        <v>0</v>
      </c>
      <c r="E95" s="95">
        <f t="shared" si="3"/>
        <v>171</v>
      </c>
      <c r="F95" s="80">
        <v>171</v>
      </c>
    </row>
    <row r="96" spans="1:6" x14ac:dyDescent="0.25">
      <c r="A96" s="71" t="s">
        <v>310</v>
      </c>
      <c r="B96" s="72" t="s">
        <v>311</v>
      </c>
      <c r="C96" s="100">
        <f t="shared" si="2"/>
        <v>0</v>
      </c>
      <c r="D96" s="100"/>
      <c r="E96" s="95">
        <f t="shared" si="3"/>
        <v>0</v>
      </c>
      <c r="F96" s="80">
        <v>0</v>
      </c>
    </row>
    <row r="97" spans="1:6" x14ac:dyDescent="0.25">
      <c r="A97" s="71" t="s">
        <v>312</v>
      </c>
      <c r="B97" s="72" t="s">
        <v>313</v>
      </c>
      <c r="C97" s="100">
        <f t="shared" si="2"/>
        <v>7242</v>
      </c>
      <c r="D97" s="100">
        <v>7242</v>
      </c>
      <c r="E97" s="95">
        <f t="shared" si="3"/>
        <v>14596</v>
      </c>
      <c r="F97" s="80">
        <v>14596</v>
      </c>
    </row>
    <row r="98" spans="1:6" x14ac:dyDescent="0.25">
      <c r="A98" s="71" t="s">
        <v>314</v>
      </c>
      <c r="B98" s="72" t="s">
        <v>315</v>
      </c>
      <c r="C98" s="100">
        <f t="shared" si="2"/>
        <v>644</v>
      </c>
      <c r="D98" s="100">
        <v>644</v>
      </c>
      <c r="E98" s="95">
        <f t="shared" si="3"/>
        <v>1316</v>
      </c>
      <c r="F98" s="80">
        <v>1316</v>
      </c>
    </row>
    <row r="99" spans="1:6" ht="22.5" x14ac:dyDescent="0.25">
      <c r="A99" s="71" t="s">
        <v>316</v>
      </c>
      <c r="B99" s="72" t="s">
        <v>317</v>
      </c>
      <c r="C99" s="100">
        <f t="shared" si="2"/>
        <v>2052</v>
      </c>
      <c r="D99" s="100">
        <f>593+463+996</f>
        <v>2052</v>
      </c>
      <c r="E99" s="95">
        <f t="shared" si="3"/>
        <v>758</v>
      </c>
      <c r="F99" s="80">
        <f>279+479</f>
        <v>758</v>
      </c>
    </row>
    <row r="100" spans="1:6" x14ac:dyDescent="0.25">
      <c r="A100" s="71" t="s">
        <v>318</v>
      </c>
      <c r="B100" s="72" t="s">
        <v>319</v>
      </c>
      <c r="C100" s="100">
        <f t="shared" si="2"/>
        <v>0</v>
      </c>
      <c r="D100" s="100">
        <v>0</v>
      </c>
      <c r="E100" s="95">
        <f t="shared" si="3"/>
        <v>0</v>
      </c>
      <c r="F100" s="80">
        <v>0</v>
      </c>
    </row>
    <row r="101" spans="1:6" x14ac:dyDescent="0.25">
      <c r="A101" s="71" t="s">
        <v>320</v>
      </c>
      <c r="B101" s="72" t="s">
        <v>107</v>
      </c>
      <c r="C101" s="100">
        <f t="shared" si="2"/>
        <v>52</v>
      </c>
      <c r="D101" s="100">
        <v>52</v>
      </c>
      <c r="E101" s="95">
        <f t="shared" si="3"/>
        <v>0</v>
      </c>
      <c r="F101" s="80">
        <v>0</v>
      </c>
    </row>
    <row r="102" spans="1:6" x14ac:dyDescent="0.25">
      <c r="A102" s="61" t="s">
        <v>321</v>
      </c>
      <c r="B102" s="72" t="s">
        <v>109</v>
      </c>
      <c r="C102" s="100">
        <f>C57+C63+C71+C78+C79+C80+C81+C82+C83+C84+C85+C91+C92+C101</f>
        <v>68205</v>
      </c>
      <c r="D102" s="100">
        <f>D57+D63+D71+D78+D79+D80+D81+D82+D83+D84+D85+D91+D92+D101</f>
        <v>68205</v>
      </c>
      <c r="E102" s="96">
        <f>E57+E63+E71+E78+E79+E80+E81+E82+E83+E84+E85+E91+E92+E101</f>
        <v>139561</v>
      </c>
      <c r="F102" s="60">
        <f>F57+F63+F71+F78+F79+F80+F81+F82+F83+F84+F85+F91+F92+F101</f>
        <v>139561</v>
      </c>
    </row>
    <row r="103" spans="1:6" x14ac:dyDescent="0.25">
      <c r="A103" s="71" t="s">
        <v>13</v>
      </c>
      <c r="B103" s="72" t="s">
        <v>13</v>
      </c>
      <c r="C103" s="98" t="s">
        <v>13</v>
      </c>
      <c r="D103" s="99" t="s">
        <v>13</v>
      </c>
      <c r="E103" s="61" t="s">
        <v>13</v>
      </c>
      <c r="F103" s="81" t="s">
        <v>13</v>
      </c>
    </row>
    <row r="104" spans="1:6" ht="22.5" x14ac:dyDescent="0.25">
      <c r="A104" s="61" t="s">
        <v>322</v>
      </c>
      <c r="B104" s="72" t="s">
        <v>111</v>
      </c>
      <c r="C104" s="60">
        <f>C55-C102</f>
        <v>-38033</v>
      </c>
      <c r="D104" s="60">
        <f>D55-D102</f>
        <v>-38033</v>
      </c>
      <c r="E104" s="60">
        <f>E55-E102</f>
        <v>20817</v>
      </c>
      <c r="F104" s="60">
        <f>F55-F102</f>
        <v>21032</v>
      </c>
    </row>
    <row r="105" spans="1:6" x14ac:dyDescent="0.25">
      <c r="A105" s="71" t="s">
        <v>13</v>
      </c>
      <c r="B105" s="72" t="s">
        <v>13</v>
      </c>
      <c r="C105" s="61" t="s">
        <v>13</v>
      </c>
      <c r="D105" s="62" t="s">
        <v>13</v>
      </c>
      <c r="E105" s="61" t="s">
        <v>13</v>
      </c>
      <c r="F105" s="81" t="s">
        <v>13</v>
      </c>
    </row>
    <row r="106" spans="1:6" x14ac:dyDescent="0.25">
      <c r="A106" s="71" t="s">
        <v>323</v>
      </c>
      <c r="B106" s="72" t="s">
        <v>136</v>
      </c>
      <c r="C106" s="60">
        <v>0</v>
      </c>
      <c r="D106" s="59">
        <v>0</v>
      </c>
      <c r="E106" s="60">
        <v>0</v>
      </c>
      <c r="F106" s="80">
        <v>0</v>
      </c>
    </row>
    <row r="107" spans="1:6" x14ac:dyDescent="0.25">
      <c r="A107" s="71" t="s">
        <v>13</v>
      </c>
      <c r="B107" s="72" t="s">
        <v>13</v>
      </c>
      <c r="C107" s="61" t="s">
        <v>13</v>
      </c>
      <c r="D107" s="62" t="s">
        <v>13</v>
      </c>
      <c r="E107" s="61" t="s">
        <v>13</v>
      </c>
      <c r="F107" s="81" t="s">
        <v>13</v>
      </c>
    </row>
    <row r="108" spans="1:6" ht="22.5" x14ac:dyDescent="0.25">
      <c r="A108" s="61" t="s">
        <v>324</v>
      </c>
      <c r="B108" s="72" t="s">
        <v>146</v>
      </c>
      <c r="C108" s="60">
        <f>C104-C106</f>
        <v>-38033</v>
      </c>
      <c r="D108" s="60">
        <f>D104-D106</f>
        <v>-38033</v>
      </c>
      <c r="E108" s="60">
        <f>E104-E106</f>
        <v>20817</v>
      </c>
      <c r="F108" s="60">
        <f>F104-F106</f>
        <v>21032</v>
      </c>
    </row>
    <row r="109" spans="1:6" x14ac:dyDescent="0.25">
      <c r="A109" s="73" t="s">
        <v>325</v>
      </c>
      <c r="B109" s="72" t="s">
        <v>148</v>
      </c>
      <c r="C109" s="60">
        <v>0</v>
      </c>
      <c r="D109" s="59">
        <v>0</v>
      </c>
      <c r="E109" s="60">
        <v>0</v>
      </c>
      <c r="F109" s="80">
        <v>0</v>
      </c>
    </row>
    <row r="110" spans="1:6" x14ac:dyDescent="0.25">
      <c r="A110" s="71" t="s">
        <v>13</v>
      </c>
      <c r="B110" s="72" t="s">
        <v>13</v>
      </c>
      <c r="C110" s="61" t="s">
        <v>13</v>
      </c>
      <c r="D110" s="62" t="s">
        <v>13</v>
      </c>
      <c r="E110" s="61" t="s">
        <v>13</v>
      </c>
      <c r="F110" s="81" t="s">
        <v>13</v>
      </c>
    </row>
    <row r="111" spans="1:6" x14ac:dyDescent="0.25">
      <c r="A111" s="61" t="s">
        <v>326</v>
      </c>
      <c r="B111" s="72" t="s">
        <v>150</v>
      </c>
      <c r="C111" s="60">
        <f>C108</f>
        <v>-38033</v>
      </c>
      <c r="D111" s="60">
        <f>D108+D109</f>
        <v>-38033</v>
      </c>
      <c r="E111" s="60">
        <f>E108</f>
        <v>20817</v>
      </c>
      <c r="F111" s="60">
        <f>F108</f>
        <v>21032</v>
      </c>
    </row>
    <row r="112" spans="1:6" x14ac:dyDescent="0.25">
      <c r="A112" s="3"/>
      <c r="B112" s="3"/>
      <c r="C112" s="3"/>
      <c r="D112" s="3"/>
      <c r="E112" s="3"/>
      <c r="F112" s="3"/>
    </row>
    <row r="113" spans="1:6" x14ac:dyDescent="0.25">
      <c r="A113" s="82" t="s">
        <v>327</v>
      </c>
      <c r="B113" s="3"/>
      <c r="C113" s="3"/>
      <c r="D113" s="3"/>
      <c r="E113" s="3"/>
      <c r="F113" s="3"/>
    </row>
    <row r="114" spans="1:6" x14ac:dyDescent="0.25">
      <c r="A114" s="3"/>
      <c r="B114" s="3"/>
      <c r="C114" s="3"/>
      <c r="D114" s="3"/>
      <c r="E114" s="3"/>
      <c r="F114" s="3"/>
    </row>
    <row r="115" spans="1:6" ht="23.25" customHeight="1" x14ac:dyDescent="0.25">
      <c r="A115" s="117" t="s">
        <v>384</v>
      </c>
      <c r="B115" s="115"/>
      <c r="C115" s="115"/>
      <c r="D115" s="115"/>
      <c r="E115" s="115"/>
      <c r="F115" s="116"/>
    </row>
    <row r="116" spans="1:6" x14ac:dyDescent="0.25">
      <c r="A116" s="3"/>
      <c r="B116" s="3"/>
      <c r="C116" s="3"/>
      <c r="D116" s="3"/>
      <c r="E116" s="3"/>
      <c r="F116" s="3"/>
    </row>
    <row r="117" spans="1:6" ht="22.5" x14ac:dyDescent="0.25">
      <c r="A117" s="82" t="s">
        <v>328</v>
      </c>
      <c r="B117" s="3"/>
      <c r="C117" s="102" t="s">
        <v>13</v>
      </c>
      <c r="D117" s="103"/>
      <c r="E117" s="3"/>
      <c r="F117" s="82" t="s">
        <v>188</v>
      </c>
    </row>
    <row r="118" spans="1:6" x14ac:dyDescent="0.25">
      <c r="A118" s="3"/>
      <c r="B118" s="3"/>
      <c r="C118" s="3"/>
      <c r="D118" s="3"/>
      <c r="E118" s="3"/>
      <c r="F118" s="3"/>
    </row>
    <row r="119" spans="1:6" x14ac:dyDescent="0.25">
      <c r="A119" s="82" t="s">
        <v>329</v>
      </c>
      <c r="B119" s="3"/>
      <c r="C119" s="102" t="s">
        <v>13</v>
      </c>
      <c r="D119" s="103"/>
      <c r="E119" s="3"/>
      <c r="F119" s="82" t="s">
        <v>188</v>
      </c>
    </row>
    <row r="120" spans="1:6" x14ac:dyDescent="0.25">
      <c r="A120" s="3"/>
      <c r="B120" s="3"/>
      <c r="C120" s="3"/>
      <c r="D120" s="3"/>
      <c r="E120" s="3"/>
      <c r="F120" s="3"/>
    </row>
    <row r="121" spans="1:6" x14ac:dyDescent="0.25">
      <c r="A121" s="82" t="s">
        <v>190</v>
      </c>
      <c r="B121" s="3"/>
      <c r="C121" s="102" t="s">
        <v>13</v>
      </c>
      <c r="D121" s="103"/>
      <c r="E121" s="3"/>
      <c r="F121" s="82" t="s">
        <v>188</v>
      </c>
    </row>
    <row r="122" spans="1:6" x14ac:dyDescent="0.25">
      <c r="A122" s="3"/>
      <c r="B122" s="3"/>
      <c r="C122" s="3"/>
      <c r="D122" s="3"/>
      <c r="E122" s="3"/>
      <c r="F122" s="3"/>
    </row>
    <row r="123" spans="1:6" x14ac:dyDescent="0.25">
      <c r="A123" s="82" t="s">
        <v>191</v>
      </c>
      <c r="B123" s="3"/>
      <c r="C123" s="102" t="s">
        <v>13</v>
      </c>
      <c r="D123" s="103"/>
      <c r="E123" s="3"/>
      <c r="F123" s="3"/>
    </row>
    <row r="124" spans="1:6" x14ac:dyDescent="0.25">
      <c r="A124" s="3"/>
      <c r="B124" s="3"/>
      <c r="C124" s="3"/>
      <c r="D124" s="3"/>
      <c r="E124" s="3"/>
      <c r="F124" s="3"/>
    </row>
    <row r="125" spans="1:6" x14ac:dyDescent="0.25">
      <c r="A125" s="82" t="s">
        <v>330</v>
      </c>
      <c r="B125" s="3"/>
      <c r="C125" s="3"/>
      <c r="D125" s="3"/>
      <c r="E125" s="3"/>
      <c r="F125" s="3"/>
    </row>
  </sheetData>
  <mergeCells count="8">
    <mergeCell ref="C121:D121"/>
    <mergeCell ref="C123:D123"/>
    <mergeCell ref="A1:F1"/>
    <mergeCell ref="B3:E3"/>
    <mergeCell ref="A5:C5"/>
    <mergeCell ref="A115:F115"/>
    <mergeCell ref="C117:D117"/>
    <mergeCell ref="C119:D119"/>
  </mergeCells>
  <phoneticPr fontId="7" type="noConversion"/>
  <pageMargins left="0" right="0" top="0" bottom="0" header="0.3" footer="0.3"/>
  <pageSetup paperSize="9" scale="73" orientation="portrait" r:id="rId1"/>
  <rowBreaks count="2" manualBreakCount="2">
    <brk id="59" max="5" man="1"/>
    <brk id="126" max="16383" man="1"/>
  </rowBreaks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F55"/>
  <sheetViews>
    <sheetView tabSelected="1" view="pageBreakPreview" zoomScaleNormal="100" workbookViewId="0">
      <selection activeCell="E40" sqref="E40"/>
    </sheetView>
  </sheetViews>
  <sheetFormatPr defaultRowHeight="15" x14ac:dyDescent="0.25"/>
  <cols>
    <col min="1" max="1" width="7" style="3" customWidth="1"/>
    <col min="2" max="2" width="75.7109375" style="3" customWidth="1"/>
    <col min="3" max="5" width="14.42578125" style="3" customWidth="1"/>
    <col min="6" max="6" width="37.28515625" style="3" customWidth="1"/>
    <col min="7" max="16384" width="9.140625" style="3"/>
  </cols>
  <sheetData>
    <row r="1" spans="1:5" ht="12.95" customHeight="1" x14ac:dyDescent="0.25">
      <c r="B1" s="120" t="s">
        <v>338</v>
      </c>
      <c r="C1" s="103"/>
    </row>
    <row r="2" spans="1:5" ht="16.7" customHeight="1" x14ac:dyDescent="0.25"/>
    <row r="3" spans="1:5" ht="14.45" customHeight="1" x14ac:dyDescent="0.25">
      <c r="B3" s="121" t="s">
        <v>2</v>
      </c>
      <c r="C3" s="112"/>
    </row>
    <row r="4" spans="1:5" ht="12.2" customHeight="1" x14ac:dyDescent="0.25">
      <c r="B4" s="122" t="s">
        <v>385</v>
      </c>
      <c r="C4" s="112"/>
    </row>
    <row r="5" spans="1:5" ht="15.2" customHeight="1" x14ac:dyDescent="0.25">
      <c r="B5" s="102" t="s">
        <v>13</v>
      </c>
      <c r="C5" s="103"/>
    </row>
    <row r="6" spans="1:5" ht="11.45" customHeight="1" x14ac:dyDescent="0.25"/>
    <row r="7" spans="1:5" ht="14.45" customHeight="1" x14ac:dyDescent="0.25">
      <c r="E7" s="4" t="s">
        <v>339</v>
      </c>
    </row>
    <row r="8" spans="1:5" ht="25.7" customHeight="1" x14ac:dyDescent="0.25">
      <c r="A8" s="38" t="s">
        <v>340</v>
      </c>
      <c r="B8" s="39" t="s">
        <v>341</v>
      </c>
      <c r="C8" s="38" t="s">
        <v>331</v>
      </c>
      <c r="D8" s="39" t="s">
        <v>342</v>
      </c>
      <c r="E8" s="38" t="s">
        <v>343</v>
      </c>
    </row>
    <row r="9" spans="1:5" ht="18.2" customHeight="1" x14ac:dyDescent="0.25">
      <c r="A9" s="40" t="s">
        <v>15</v>
      </c>
      <c r="B9" s="41" t="s">
        <v>344</v>
      </c>
      <c r="C9" s="42">
        <f>C10+C11+C12+C13+C14+C15</f>
        <v>1400</v>
      </c>
      <c r="D9" s="43">
        <v>100</v>
      </c>
      <c r="E9" s="43">
        <f>C9*D9/100</f>
        <v>1400</v>
      </c>
    </row>
    <row r="10" spans="1:5" ht="18.2" customHeight="1" x14ac:dyDescent="0.25">
      <c r="A10" s="38" t="s">
        <v>18</v>
      </c>
      <c r="B10" s="44" t="s">
        <v>345</v>
      </c>
      <c r="C10" s="43">
        <f>ББ!C13</f>
        <v>56</v>
      </c>
      <c r="D10" s="42">
        <v>100</v>
      </c>
      <c r="E10" s="43">
        <f t="shared" ref="E10:E38" si="0">C10*D10/100</f>
        <v>56</v>
      </c>
    </row>
    <row r="11" spans="1:5" ht="21.95" customHeight="1" x14ac:dyDescent="0.25">
      <c r="A11" s="40" t="s">
        <v>346</v>
      </c>
      <c r="B11" s="41" t="s">
        <v>347</v>
      </c>
      <c r="C11" s="42">
        <f>380+280+160+31</f>
        <v>851</v>
      </c>
      <c r="D11" s="43">
        <v>100</v>
      </c>
      <c r="E11" s="43">
        <f t="shared" si="0"/>
        <v>851</v>
      </c>
    </row>
    <row r="12" spans="1:5" ht="18.2" customHeight="1" x14ac:dyDescent="0.25">
      <c r="A12" s="38" t="s">
        <v>203</v>
      </c>
      <c r="B12" s="44" t="s">
        <v>348</v>
      </c>
      <c r="C12" s="43">
        <v>493</v>
      </c>
      <c r="D12" s="42">
        <v>100</v>
      </c>
      <c r="E12" s="43">
        <f t="shared" si="0"/>
        <v>493</v>
      </c>
    </row>
    <row r="13" spans="1:5" ht="21.95" customHeight="1" x14ac:dyDescent="0.25">
      <c r="A13" s="40" t="s">
        <v>349</v>
      </c>
      <c r="B13" s="41" t="s">
        <v>350</v>
      </c>
      <c r="C13" s="42">
        <v>0</v>
      </c>
      <c r="D13" s="43">
        <v>100</v>
      </c>
      <c r="E13" s="43">
        <f t="shared" si="0"/>
        <v>0</v>
      </c>
    </row>
    <row r="14" spans="1:5" ht="33.6" customHeight="1" x14ac:dyDescent="0.25">
      <c r="A14" s="38" t="s">
        <v>223</v>
      </c>
      <c r="B14" s="44" t="s">
        <v>351</v>
      </c>
      <c r="C14" s="43">
        <v>0</v>
      </c>
      <c r="D14" s="42">
        <v>100</v>
      </c>
      <c r="E14" s="43">
        <f t="shared" si="0"/>
        <v>0</v>
      </c>
    </row>
    <row r="15" spans="1:5" ht="21.95" customHeight="1" x14ac:dyDescent="0.25">
      <c r="A15" s="40" t="s">
        <v>352</v>
      </c>
      <c r="B15" s="41" t="s">
        <v>353</v>
      </c>
      <c r="C15" s="42">
        <v>0</v>
      </c>
      <c r="D15" s="43">
        <v>100</v>
      </c>
      <c r="E15" s="43">
        <f t="shared" si="0"/>
        <v>0</v>
      </c>
    </row>
    <row r="16" spans="1:5" ht="90" x14ac:dyDescent="0.25">
      <c r="A16" s="38" t="s">
        <v>9</v>
      </c>
      <c r="B16" s="44" t="s">
        <v>354</v>
      </c>
      <c r="C16" s="43">
        <f>ББ!C16</f>
        <v>128461</v>
      </c>
      <c r="D16" s="42">
        <v>100</v>
      </c>
      <c r="E16" s="43">
        <f t="shared" si="0"/>
        <v>128461</v>
      </c>
    </row>
    <row r="17" spans="1:6" ht="82.35" customHeight="1" x14ac:dyDescent="0.25">
      <c r="A17" s="40" t="s">
        <v>10</v>
      </c>
      <c r="B17" s="41" t="s">
        <v>355</v>
      </c>
      <c r="C17" s="42">
        <v>0</v>
      </c>
      <c r="D17" s="43">
        <v>100</v>
      </c>
      <c r="E17" s="43">
        <f t="shared" si="0"/>
        <v>0</v>
      </c>
    </row>
    <row r="18" spans="1:6" ht="45.75" customHeight="1" x14ac:dyDescent="0.25">
      <c r="A18" s="38" t="s">
        <v>11</v>
      </c>
      <c r="B18" s="44" t="s">
        <v>356</v>
      </c>
      <c r="C18" s="43">
        <v>0</v>
      </c>
      <c r="D18" s="42">
        <v>100</v>
      </c>
      <c r="E18" s="43">
        <f t="shared" si="0"/>
        <v>0</v>
      </c>
    </row>
    <row r="19" spans="1:6" ht="33.6" customHeight="1" x14ac:dyDescent="0.25">
      <c r="A19" s="40" t="s">
        <v>28</v>
      </c>
      <c r="B19" s="41" t="s">
        <v>357</v>
      </c>
      <c r="C19" s="42">
        <f>ББ!C19</f>
        <v>33027</v>
      </c>
      <c r="D19" s="43">
        <v>100</v>
      </c>
      <c r="E19" s="43">
        <f t="shared" si="0"/>
        <v>33027</v>
      </c>
    </row>
    <row r="20" spans="1:6" ht="33.6" customHeight="1" x14ac:dyDescent="0.25">
      <c r="A20" s="38" t="s">
        <v>31</v>
      </c>
      <c r="B20" s="44" t="s">
        <v>358</v>
      </c>
      <c r="C20" s="43">
        <v>0</v>
      </c>
      <c r="D20" s="42">
        <v>100</v>
      </c>
      <c r="E20" s="43">
        <f t="shared" si="0"/>
        <v>0</v>
      </c>
    </row>
    <row r="21" spans="1:6" ht="56.25" customHeight="1" x14ac:dyDescent="0.25">
      <c r="A21" s="40" t="s">
        <v>35</v>
      </c>
      <c r="B21" s="41" t="s">
        <v>359</v>
      </c>
      <c r="C21" s="42">
        <v>0</v>
      </c>
      <c r="D21" s="43">
        <v>100</v>
      </c>
      <c r="E21" s="43">
        <f t="shared" si="0"/>
        <v>0</v>
      </c>
      <c r="F21" s="3" t="s">
        <v>0</v>
      </c>
    </row>
    <row r="22" spans="1:6" ht="48.75" customHeight="1" x14ac:dyDescent="0.25">
      <c r="A22" s="38" t="s">
        <v>38</v>
      </c>
      <c r="B22" s="44" t="s">
        <v>335</v>
      </c>
      <c r="C22" s="43">
        <v>0</v>
      </c>
      <c r="D22" s="42">
        <v>100</v>
      </c>
      <c r="E22" s="43">
        <f t="shared" si="0"/>
        <v>0</v>
      </c>
    </row>
    <row r="23" spans="1:6" ht="24.95" customHeight="1" x14ac:dyDescent="0.25">
      <c r="A23" s="40" t="s">
        <v>40</v>
      </c>
      <c r="B23" s="41" t="s">
        <v>360</v>
      </c>
      <c r="C23" s="42">
        <v>0</v>
      </c>
      <c r="D23" s="43">
        <v>100</v>
      </c>
      <c r="E23" s="43">
        <f t="shared" si="0"/>
        <v>0</v>
      </c>
    </row>
    <row r="24" spans="1:6" ht="93.75" customHeight="1" x14ac:dyDescent="0.25">
      <c r="A24" s="38" t="s">
        <v>42</v>
      </c>
      <c r="B24" s="44" t="s">
        <v>361</v>
      </c>
      <c r="C24" s="43">
        <f>146005+9447</f>
        <v>155452</v>
      </c>
      <c r="D24" s="42">
        <v>100</v>
      </c>
      <c r="E24" s="43">
        <f t="shared" si="0"/>
        <v>155452</v>
      </c>
      <c r="F24" s="3" t="s">
        <v>0</v>
      </c>
    </row>
    <row r="25" spans="1:6" ht="98.1" customHeight="1" x14ac:dyDescent="0.25">
      <c r="A25" s="40" t="s">
        <v>44</v>
      </c>
      <c r="B25" s="41" t="s">
        <v>362</v>
      </c>
      <c r="C25" s="42">
        <v>0</v>
      </c>
      <c r="D25" s="43">
        <v>100</v>
      </c>
      <c r="E25" s="43">
        <f t="shared" si="0"/>
        <v>0</v>
      </c>
    </row>
    <row r="26" spans="1:6" ht="67.7" customHeight="1" x14ac:dyDescent="0.25">
      <c r="A26" s="38" t="s">
        <v>46</v>
      </c>
      <c r="B26" s="44" t="s">
        <v>363</v>
      </c>
      <c r="C26" s="43">
        <v>0</v>
      </c>
      <c r="D26" s="42">
        <v>100</v>
      </c>
      <c r="E26" s="43">
        <f t="shared" si="0"/>
        <v>0</v>
      </c>
    </row>
    <row r="27" spans="1:6" ht="60" customHeight="1" x14ac:dyDescent="0.25">
      <c r="A27" s="40" t="s">
        <v>48</v>
      </c>
      <c r="B27" s="41" t="s">
        <v>364</v>
      </c>
      <c r="C27" s="42">
        <v>0</v>
      </c>
      <c r="D27" s="43">
        <v>100</v>
      </c>
      <c r="E27" s="43">
        <f t="shared" si="0"/>
        <v>0</v>
      </c>
    </row>
    <row r="28" spans="1:6" ht="37.35" customHeight="1" x14ac:dyDescent="0.25">
      <c r="A28" s="38" t="s">
        <v>50</v>
      </c>
      <c r="B28" s="44" t="s">
        <v>365</v>
      </c>
      <c r="C28" s="43">
        <v>0</v>
      </c>
      <c r="D28" s="42">
        <v>100</v>
      </c>
      <c r="E28" s="43">
        <f t="shared" si="0"/>
        <v>0</v>
      </c>
    </row>
    <row r="29" spans="1:6" ht="44.85" customHeight="1" x14ac:dyDescent="0.25">
      <c r="A29" s="40" t="s">
        <v>52</v>
      </c>
      <c r="B29" s="41" t="s">
        <v>366</v>
      </c>
      <c r="C29" s="42">
        <v>0</v>
      </c>
      <c r="D29" s="43">
        <v>100</v>
      </c>
      <c r="E29" s="43">
        <f t="shared" si="0"/>
        <v>0</v>
      </c>
    </row>
    <row r="30" spans="1:6" ht="33.6" customHeight="1" x14ac:dyDescent="0.25">
      <c r="A30" s="38" t="s">
        <v>76</v>
      </c>
      <c r="B30" s="44" t="s">
        <v>367</v>
      </c>
      <c r="C30" s="49">
        <v>0</v>
      </c>
      <c r="D30" s="42">
        <v>100</v>
      </c>
      <c r="E30" s="43">
        <f t="shared" si="0"/>
        <v>0</v>
      </c>
    </row>
    <row r="31" spans="1:6" ht="47.25" customHeight="1" x14ac:dyDescent="0.25">
      <c r="A31" s="40" t="s">
        <v>86</v>
      </c>
      <c r="B31" s="41" t="s">
        <v>368</v>
      </c>
      <c r="C31" s="42">
        <v>0</v>
      </c>
      <c r="D31" s="43">
        <v>100</v>
      </c>
      <c r="E31" s="43">
        <f t="shared" si="0"/>
        <v>0</v>
      </c>
    </row>
    <row r="32" spans="1:6" ht="67.5" customHeight="1" x14ac:dyDescent="0.25">
      <c r="A32" s="38" t="s">
        <v>88</v>
      </c>
      <c r="B32" s="44" t="s">
        <v>369</v>
      </c>
      <c r="C32" s="43">
        <v>0</v>
      </c>
      <c r="D32" s="42">
        <v>100</v>
      </c>
      <c r="E32" s="43">
        <f t="shared" si="0"/>
        <v>0</v>
      </c>
    </row>
    <row r="33" spans="1:5" ht="48.75" customHeight="1" x14ac:dyDescent="0.25">
      <c r="A33" s="40" t="s">
        <v>90</v>
      </c>
      <c r="B33" s="41" t="s">
        <v>370</v>
      </c>
      <c r="C33" s="42">
        <v>0</v>
      </c>
      <c r="D33" s="43">
        <v>100</v>
      </c>
      <c r="E33" s="43">
        <f t="shared" si="0"/>
        <v>0</v>
      </c>
    </row>
    <row r="34" spans="1:5" ht="44.85" customHeight="1" x14ac:dyDescent="0.25">
      <c r="A34" s="38" t="s">
        <v>92</v>
      </c>
      <c r="B34" s="41" t="s">
        <v>371</v>
      </c>
      <c r="C34" s="43">
        <v>0</v>
      </c>
      <c r="D34" s="43">
        <v>100</v>
      </c>
      <c r="E34" s="43">
        <f t="shared" si="0"/>
        <v>0</v>
      </c>
    </row>
    <row r="35" spans="1:5" ht="18.2" customHeight="1" x14ac:dyDescent="0.25">
      <c r="A35" s="38" t="s">
        <v>94</v>
      </c>
      <c r="B35" s="41" t="s">
        <v>334</v>
      </c>
      <c r="C35" s="43">
        <v>0</v>
      </c>
      <c r="D35" s="43">
        <v>100</v>
      </c>
      <c r="E35" s="43">
        <f t="shared" si="0"/>
        <v>0</v>
      </c>
    </row>
    <row r="36" spans="1:5" ht="33.6" customHeight="1" x14ac:dyDescent="0.25">
      <c r="A36" s="38" t="s">
        <v>97</v>
      </c>
      <c r="B36" s="41" t="s">
        <v>372</v>
      </c>
      <c r="C36" s="43">
        <v>0</v>
      </c>
      <c r="D36" s="43">
        <v>100</v>
      </c>
      <c r="E36" s="43">
        <f t="shared" si="0"/>
        <v>0</v>
      </c>
    </row>
    <row r="37" spans="1:5" ht="44.85" customHeight="1" x14ac:dyDescent="0.25">
      <c r="A37" s="38" t="s">
        <v>99</v>
      </c>
      <c r="B37" s="41" t="s">
        <v>333</v>
      </c>
      <c r="C37" s="43">
        <f>ББ!C37</f>
        <v>1937</v>
      </c>
      <c r="D37" s="43">
        <v>100</v>
      </c>
      <c r="E37" s="43">
        <f t="shared" si="0"/>
        <v>1937</v>
      </c>
    </row>
    <row r="38" spans="1:5" ht="25.7" customHeight="1" x14ac:dyDescent="0.25">
      <c r="A38" s="38" t="s">
        <v>101</v>
      </c>
      <c r="B38" s="41" t="s">
        <v>332</v>
      </c>
      <c r="C38" s="45">
        <v>25745</v>
      </c>
      <c r="D38" s="43">
        <v>100</v>
      </c>
      <c r="E38" s="45">
        <f t="shared" si="0"/>
        <v>25745</v>
      </c>
    </row>
    <row r="39" spans="1:5" ht="19.7" customHeight="1" x14ac:dyDescent="0.25">
      <c r="A39" s="38" t="s">
        <v>103</v>
      </c>
      <c r="B39" s="41" t="s">
        <v>373</v>
      </c>
      <c r="C39" s="46">
        <f>C9+C16+C17+C18+C19+C20+C21+C22+C23+C24+C25+C26+C27+C28+C29+C30+C31+C32+C33+C34+C35+C36+C37+C38</f>
        <v>346022</v>
      </c>
      <c r="D39" s="47" t="s">
        <v>374</v>
      </c>
      <c r="E39" s="46">
        <f>E9+E16+E17+E18+E19+E20+E21+E22+E23+E24+E25+E26+E27+E28+E29+E30+E31+E32+E33+E34+E35+E36+E37+E38</f>
        <v>346022</v>
      </c>
    </row>
    <row r="40" spans="1:5" ht="19.7" customHeight="1" x14ac:dyDescent="0.25">
      <c r="A40" s="38" t="s">
        <v>105</v>
      </c>
      <c r="B40" s="41" t="s">
        <v>375</v>
      </c>
      <c r="C40" s="47">
        <f>ББ!C95</f>
        <v>10686</v>
      </c>
      <c r="D40" s="47" t="s">
        <v>374</v>
      </c>
      <c r="E40" s="43">
        <f>C40</f>
        <v>10686</v>
      </c>
    </row>
    <row r="41" spans="1:5" ht="19.7" customHeight="1" x14ac:dyDescent="0.25">
      <c r="A41" s="38" t="s">
        <v>107</v>
      </c>
      <c r="B41" s="41" t="s">
        <v>376</v>
      </c>
      <c r="C41" s="47" t="s">
        <v>374</v>
      </c>
      <c r="D41" s="47" t="s">
        <v>374</v>
      </c>
      <c r="E41" s="43">
        <v>181440</v>
      </c>
    </row>
    <row r="42" spans="1:5" ht="19.7" customHeight="1" x14ac:dyDescent="0.25">
      <c r="A42" s="38" t="s">
        <v>109</v>
      </c>
      <c r="B42" s="41" t="s">
        <v>377</v>
      </c>
      <c r="C42" s="47" t="s">
        <v>374</v>
      </c>
      <c r="D42" s="47" t="s">
        <v>374</v>
      </c>
      <c r="E42" s="48">
        <f>(E39-E40)/E41</f>
        <v>1.8481922398589066</v>
      </c>
    </row>
    <row r="43" spans="1:5" ht="33.6" customHeight="1" x14ac:dyDescent="0.25"/>
    <row r="44" spans="1:5" ht="14.45" customHeight="1" x14ac:dyDescent="0.25">
      <c r="B44" s="4" t="s">
        <v>336</v>
      </c>
      <c r="C44" s="118" t="s">
        <v>379</v>
      </c>
      <c r="D44" s="103"/>
    </row>
    <row r="45" spans="1:5" ht="15.95" customHeight="1" x14ac:dyDescent="0.25"/>
    <row r="46" spans="1:5" ht="14.45" customHeight="1" x14ac:dyDescent="0.25">
      <c r="B46" s="4" t="s">
        <v>329</v>
      </c>
      <c r="C46" s="118" t="s">
        <v>386</v>
      </c>
      <c r="D46" s="103"/>
    </row>
    <row r="47" spans="1:5" ht="15.95" customHeight="1" x14ac:dyDescent="0.25"/>
    <row r="48" spans="1:5" ht="14.45" customHeight="1" x14ac:dyDescent="0.25">
      <c r="B48" s="4" t="s">
        <v>190</v>
      </c>
      <c r="C48" s="118" t="s">
        <v>380</v>
      </c>
      <c r="D48" s="103"/>
    </row>
    <row r="49" spans="2:4" ht="15.95" customHeight="1" x14ac:dyDescent="0.25"/>
    <row r="50" spans="2:4" ht="14.45" customHeight="1" x14ac:dyDescent="0.25">
      <c r="B50" s="4" t="s">
        <v>191</v>
      </c>
      <c r="C50" s="118" t="s">
        <v>378</v>
      </c>
      <c r="D50" s="103"/>
    </row>
    <row r="51" spans="2:4" ht="18.2" customHeight="1" x14ac:dyDescent="0.25"/>
    <row r="52" spans="2:4" ht="14.45" customHeight="1" x14ac:dyDescent="0.25">
      <c r="B52" s="4" t="s">
        <v>337</v>
      </c>
      <c r="C52" s="119">
        <v>42832</v>
      </c>
      <c r="D52" s="103"/>
    </row>
    <row r="53" spans="2:4" ht="21.95" customHeight="1" x14ac:dyDescent="0.25"/>
    <row r="54" spans="2:4" ht="14.45" customHeight="1" x14ac:dyDescent="0.25">
      <c r="B54" s="4" t="s">
        <v>330</v>
      </c>
    </row>
    <row r="55" spans="2:4" ht="14.45" customHeight="1" x14ac:dyDescent="0.25"/>
  </sheetData>
  <mergeCells count="9">
    <mergeCell ref="C48:D48"/>
    <mergeCell ref="C50:D50"/>
    <mergeCell ref="C52:D52"/>
    <mergeCell ref="B1:C1"/>
    <mergeCell ref="B3:C3"/>
    <mergeCell ref="B5:C5"/>
    <mergeCell ref="C44:D44"/>
    <mergeCell ref="B4:C4"/>
    <mergeCell ref="C46:D46"/>
  </mergeCells>
  <phoneticPr fontId="7" type="noConversion"/>
  <pageMargins left="0.75" right="0.75" top="1" bottom="1" header="0.5" footer="0.5"/>
  <pageSetup paperSize="9" scale="6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ББ</vt:lpstr>
      <vt:lpstr>ОПИУ</vt:lpstr>
      <vt:lpstr>прудики</vt:lpstr>
      <vt:lpstr>ББ!Область_печати</vt:lpstr>
      <vt:lpstr>ОПИУ!Область_печати</vt:lpstr>
      <vt:lpstr>прудики!Область_печати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zhamilya</dc:creator>
  <cp:lastModifiedBy>Kamshat</cp:lastModifiedBy>
  <cp:lastPrinted>2017-04-07T08:54:30Z</cp:lastPrinted>
  <dcterms:created xsi:type="dcterms:W3CDTF">2016-05-05T08:50:37Z</dcterms:created>
  <dcterms:modified xsi:type="dcterms:W3CDTF">2017-04-14T05:26:37Z</dcterms:modified>
</cp:coreProperties>
</file>