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0" windowWidth="11295" windowHeight="5340" activeTab="1"/>
  </bookViews>
  <sheets>
    <sheet name="BS" sheetId="8" r:id="rId1"/>
    <sheet name="IS" sheetId="7" r:id="rId2"/>
    <sheet name="CFS" sheetId="9" r:id="rId3"/>
    <sheet name="SCE 2016" sheetId="10" r:id="rId4"/>
    <sheet name="SCE 2015" sheetId="12" r:id="rId5"/>
  </sheets>
  <definedNames>
    <definedName name="BalanceSheet" localSheetId="0">BS!$A$10</definedName>
    <definedName name="CashFlows" localSheetId="2">CFS!$A$10</definedName>
    <definedName name="_xlnm.Print_Area" localSheetId="0">BS!$A$1:$D$64</definedName>
    <definedName name="_xlnm.Print_Area" localSheetId="2">CFS!$A$1:$D$68</definedName>
    <definedName name="_xlnm.Print_Area" localSheetId="1">IS!$A$1:$D$54</definedName>
    <definedName name="_xlnm.Print_Area" localSheetId="4">'SCE 2015'!$A$1:$I$36</definedName>
    <definedName name="_xlnm.Print_Area" localSheetId="3">'SCE 2016'!$A$1:$H$35</definedName>
  </definedNames>
  <calcPr calcId="144525"/>
</workbook>
</file>

<file path=xl/calcChain.xml><?xml version="1.0" encoding="utf-8"?>
<calcChain xmlns="http://schemas.openxmlformats.org/spreadsheetml/2006/main">
  <c r="I1" i="12" l="1"/>
  <c r="H1" i="10"/>
  <c r="D1" i="9"/>
  <c r="D19" i="7" l="1"/>
  <c r="B19" i="7"/>
  <c r="D40" i="9" l="1"/>
  <c r="B40" i="9"/>
  <c r="D45" i="9" l="1"/>
  <c r="B45" i="9"/>
  <c r="B31" i="9"/>
  <c r="B37" i="8" l="1"/>
  <c r="H9" i="12" l="1"/>
  <c r="D16" i="12" l="1"/>
  <c r="C16" i="12"/>
  <c r="B16" i="12"/>
  <c r="G15" i="12"/>
  <c r="I15" i="12" s="1"/>
  <c r="D35" i="10" l="1"/>
  <c r="D34" i="10"/>
  <c r="F14" i="10" l="1"/>
  <c r="H14" i="10" s="1"/>
  <c r="D23" i="7" l="1"/>
  <c r="B23" i="7"/>
  <c r="E11" i="12" l="1"/>
  <c r="E12" i="12" s="1"/>
  <c r="G12" i="12" s="1"/>
  <c r="I12" i="12" s="1"/>
  <c r="D36" i="12"/>
  <c r="D35" i="12"/>
  <c r="F14" i="12"/>
  <c r="G14" i="12" s="1"/>
  <c r="I14" i="12" s="1"/>
  <c r="H13" i="12"/>
  <c r="H16" i="12" s="1"/>
  <c r="G8" i="12"/>
  <c r="G8" i="10"/>
  <c r="E8" i="10"/>
  <c r="D8" i="10"/>
  <c r="C8" i="10"/>
  <c r="C15" i="10" s="1"/>
  <c r="B8" i="10"/>
  <c r="B15" i="10" s="1"/>
  <c r="F8" i="10" l="1"/>
  <c r="G11" i="12"/>
  <c r="I11" i="12" s="1"/>
  <c r="I8" i="12"/>
  <c r="E13" i="12"/>
  <c r="E16" i="12" s="1"/>
  <c r="D36" i="7"/>
  <c r="B35" i="7"/>
  <c r="B36" i="7" s="1"/>
  <c r="H8" i="10" l="1"/>
  <c r="D11" i="10"/>
  <c r="C67" i="9" l="1"/>
  <c r="C68" i="9"/>
  <c r="D31" i="9" l="1"/>
  <c r="D15" i="7" l="1"/>
  <c r="D12" i="7"/>
  <c r="D37" i="8" l="1"/>
  <c r="D40" i="8" s="1"/>
  <c r="D30" i="8"/>
  <c r="D21" i="8"/>
  <c r="D41" i="8" l="1"/>
  <c r="G9" i="10" l="1"/>
  <c r="D33" i="9" l="1"/>
  <c r="D47" i="9" s="1"/>
  <c r="C54" i="7"/>
  <c r="C53" i="7"/>
  <c r="D50" i="9" l="1"/>
  <c r="B33" i="9" l="1"/>
  <c r="B47" i="9" s="1"/>
  <c r="D13" i="10" l="1"/>
  <c r="D15" i="10" s="1"/>
  <c r="B50" i="9" l="1"/>
  <c r="F11" i="10"/>
  <c r="H11" i="10" s="1"/>
  <c r="G13" i="10"/>
  <c r="G15" i="10" s="1"/>
  <c r="D12" i="10"/>
  <c r="F12" i="10" s="1"/>
  <c r="H12" i="10" s="1"/>
  <c r="B40" i="8"/>
  <c r="B30" i="8"/>
  <c r="B21" i="8"/>
  <c r="B15" i="7"/>
  <c r="B12" i="7"/>
  <c r="B41" i="8" l="1"/>
  <c r="B24" i="7" l="1"/>
  <c r="B26" i="7" s="1"/>
  <c r="B28" i="7" s="1"/>
  <c r="D24" i="7"/>
  <c r="D26" i="7" s="1"/>
  <c r="D37" i="7" l="1"/>
  <c r="D39" i="7" s="1"/>
  <c r="D41" i="7" s="1"/>
  <c r="D28" i="7"/>
  <c r="E9" i="10"/>
  <c r="B30" i="7"/>
  <c r="B37" i="7"/>
  <c r="B39" i="7" s="1"/>
  <c r="B41" i="7" s="1"/>
  <c r="F9" i="10" l="1"/>
  <c r="H9" i="10" s="1"/>
  <c r="E13" i="10"/>
  <c r="D30" i="7"/>
  <c r="F9" i="12"/>
  <c r="E15" i="10" l="1"/>
  <c r="F13" i="10"/>
  <c r="G9" i="12"/>
  <c r="I9" i="12" s="1"/>
  <c r="F13" i="12"/>
  <c r="F16" i="12" l="1"/>
  <c r="G13" i="12"/>
  <c r="F15" i="10"/>
  <c r="H13" i="10"/>
  <c r="H15" i="10" s="1"/>
  <c r="I13" i="12" l="1"/>
  <c r="I16" i="12" s="1"/>
  <c r="G16" i="12"/>
</calcChain>
</file>

<file path=xl/sharedStrings.xml><?xml version="1.0" encoding="utf-8"?>
<sst xmlns="http://schemas.openxmlformats.org/spreadsheetml/2006/main" count="183" uniqueCount="130">
  <si>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</si>
  <si>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</si>
  <si>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</si>
  <si>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</si>
  <si>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</si>
  <si>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</si>
  <si>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Счета и депозиты в финансовых институтах</t>
  </si>
  <si>
    <t>Кредиты, выданные клиентам</t>
  </si>
  <si>
    <t>Всего активов</t>
  </si>
  <si>
    <t>Текущие счета и депозиты клиентов</t>
  </si>
  <si>
    <t>Субординированный долг</t>
  </si>
  <si>
    <t>Кредиторская задолженность по сделкам «репо»</t>
  </si>
  <si>
    <t>Всего обязательств</t>
  </si>
  <si>
    <t>Акционерный капитал</t>
  </si>
  <si>
    <t>Дополнительный оплаченный капитал</t>
  </si>
  <si>
    <t>Накопленные убытки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</si>
  <si>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</si>
  <si>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</si>
  <si>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</si>
  <si>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</si>
  <si>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Чистые поступления по операциям с иностранной валютой</t>
  </si>
  <si>
    <t>Общие и административные выплаты</t>
  </si>
  <si>
    <t>Прочие активы</t>
  </si>
  <si>
    <t>Влияние изменения курсов обмена на денежные средства и их эквиваленты</t>
  </si>
  <si>
    <t>Всего</t>
  </si>
  <si>
    <t>Прочий совокупный доход</t>
  </si>
  <si>
    <t>В миллионах  тенге</t>
  </si>
  <si>
    <t>_________________</t>
  </si>
  <si>
    <t>_________________________</t>
  </si>
  <si>
    <t>Всего капитала</t>
  </si>
  <si>
    <t>Денежные средства и их эквиваленты по состоянию на начало периода</t>
  </si>
  <si>
    <t>Отложенные налоговые обязательства</t>
  </si>
  <si>
    <t>Всего капитала, причитающегося акционерам Банка</t>
  </si>
  <si>
    <t>Доля неконтролирующих акционеров</t>
  </si>
  <si>
    <t>(не аудировано)</t>
  </si>
  <si>
    <t>Непроцентные доходы</t>
  </si>
  <si>
    <t>Непроцентные расходы</t>
  </si>
  <si>
    <t>Экономия по корпоративному подоходному налогу</t>
  </si>
  <si>
    <t>Приходящийся на:</t>
  </si>
  <si>
    <t>- акционеров Банка</t>
  </si>
  <si>
    <t>- неконтрольные доли участия</t>
  </si>
  <si>
    <t>Прочий совокупный доход, подлежащий переклассификации в состав прибыли или убытка в последующих периодах:</t>
  </si>
  <si>
    <t>Активы</t>
  </si>
  <si>
    <t>Денежные средства и их эквиваленты</t>
  </si>
  <si>
    <t>Основные средства</t>
  </si>
  <si>
    <t>Нематериальные активы</t>
  </si>
  <si>
    <t>Отложенные налоговые активы</t>
  </si>
  <si>
    <t>Обязательства</t>
  </si>
  <si>
    <t>Счета и депозиты банков и прочих финансовых институтов</t>
  </si>
  <si>
    <t xml:space="preserve">Выпущенные долговые ценные бумаги </t>
  </si>
  <si>
    <t>Прочие обязательства</t>
  </si>
  <si>
    <t>Капитал</t>
  </si>
  <si>
    <t>Резерв переоценки основных средств</t>
  </si>
  <si>
    <t>Всего капитала и обязательств</t>
  </si>
  <si>
    <t>Движение денежных средств от операционной деятельности</t>
  </si>
  <si>
    <t xml:space="preserve"> </t>
  </si>
  <si>
    <t>(Увеличение)/уменьшение операционных активов:</t>
  </si>
  <si>
    <t>(Уменьшение)/увеличение операционных обязательств:</t>
  </si>
  <si>
    <t>Подоходный налог уплаченный</t>
  </si>
  <si>
    <t>Движение денежных средств от инвестиционной деятельности</t>
  </si>
  <si>
    <t>Движение денежных средств от финансовой деятельности</t>
  </si>
  <si>
    <t>Капитал, причитающийся акционерам Банка</t>
  </si>
  <si>
    <t>Прибыль за период (не аудировано)</t>
  </si>
  <si>
    <t>Прочий совокупный доход за отчетный период (не аудировано)</t>
  </si>
  <si>
    <t>Итого совокупный доход за отчетный период</t>
  </si>
  <si>
    <t xml:space="preserve">Акционерный капитал </t>
  </si>
  <si>
    <t>Доля неконтролирующих акционеров</t>
  </si>
  <si>
    <t xml:space="preserve">Всего капитала </t>
  </si>
  <si>
    <t xml:space="preserve">* Некоторые суммы, приведенные в данной таблице, не соответствуют суммам в консолидированной </t>
  </si>
  <si>
    <t xml:space="preserve">финансовой отчетности за 2014 год, поскольку отражают произведенные корректировки, подробная </t>
  </si>
  <si>
    <t>Остаток по состоянию на 1 января 2015 года</t>
  </si>
  <si>
    <t>___________________</t>
  </si>
  <si>
    <t>__________________</t>
  </si>
  <si>
    <t>Салихова Н.М.</t>
  </si>
  <si>
    <t>Главный бухгалтер</t>
  </si>
  <si>
    <t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</si>
  <si>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Производные финансовые активы</t>
  </si>
  <si>
    <t>Деревянко А.М.</t>
  </si>
  <si>
    <t>Финансовый директор (CFO)</t>
  </si>
  <si>
    <t>На 1 января 2016 года</t>
  </si>
  <si>
    <t>Денежные средства и их эквиваленты на конец периода</t>
  </si>
  <si>
    <t xml:space="preserve">Накопленные убытки </t>
  </si>
  <si>
    <t>Накопленные убытки (пересчитано)*</t>
  </si>
  <si>
    <t>Чистый доход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</si>
  <si>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Прибыль за период</t>
  </si>
  <si>
    <t>Прочий совокупный убыток за период, за вычетом налогов</t>
  </si>
  <si>
    <t>Итого совокупный доход за период</t>
  </si>
  <si>
    <t>Торговые ценные бумаги</t>
  </si>
  <si>
    <t>Ценные бумаги, имеющиеся в наличии для продажи</t>
  </si>
  <si>
    <t>Резерв переоценки ценных бумаг, имеющихся в наличии для продажи</t>
  </si>
  <si>
    <t>Резерв переоценки ценных бумаг, имеющихся в наличии для продажи:</t>
  </si>
  <si>
    <t>- чистое изменение справедливой стоимости ценных бумаг, имеющихся в наличии для продажи</t>
  </si>
  <si>
    <t xml:space="preserve">Резерв переоценки ценных бумаг, имеющихся в наличии для продажи </t>
  </si>
  <si>
    <t>Чистое изменение справедливой стоимости ценных бумаг, имеющихся в наличии для продажи, за вычетом налогов (не аудировано)</t>
  </si>
  <si>
    <t>Резерв переоценки ценных бумаг, имеющихся в наличии для продажи (пересчитано)*</t>
  </si>
  <si>
    <t>Общие и административные расходы</t>
  </si>
  <si>
    <t>Прочие поступления/(выплаты)</t>
  </si>
  <si>
    <t>Приобретение основных средств и нематериальных активов</t>
  </si>
  <si>
    <t>Поступления от продажи основных средств и нематериальных активов</t>
  </si>
  <si>
    <t>Приобретение акций АО "ForteLeasing"</t>
  </si>
  <si>
    <t>Консолидированный отчет о финансовом положении по состоянию на 1 апреля 2016 года</t>
  </si>
  <si>
    <t>На 1 апреля 2016 года</t>
  </si>
  <si>
    <t>За три месяца, закончившихся 
на 1 апреля 2016 года</t>
  </si>
  <si>
    <t>За три месяца, закончившихся 
на 1 апреля 2015 года</t>
  </si>
  <si>
    <t xml:space="preserve">Консолидированный отчет о совокупном доходе за три месяца, </t>
  </si>
  <si>
    <t>закончившихся на 1 апреля 2016 года</t>
  </si>
  <si>
    <t xml:space="preserve">Консолидированный отчет о движении денежных средств за три месяца, </t>
  </si>
  <si>
    <t>Остаток по состоянию на 1 апреля 2015 года (не аудировано)</t>
  </si>
  <si>
    <t>Остаток по состоянию на 1 апреля 2016 года (не аудировано)</t>
  </si>
  <si>
    <t>Выкуп акции</t>
  </si>
  <si>
    <t>Конвертация привилегированных акции в простые акции</t>
  </si>
  <si>
    <t>(аудировано)</t>
  </si>
  <si>
    <t xml:space="preserve">Остаток по состоянию на 1 января 2016 года </t>
  </si>
  <si>
    <t>Приобретение ценных бумаг, имеющихся в наличии для продажи</t>
  </si>
  <si>
    <t>Выкуп выпущенных долговых ценных бумаг</t>
  </si>
  <si>
    <t>Поступления от продажи ценных бумаг, имеющихся в наличии для продажи</t>
  </si>
  <si>
    <t xml:space="preserve">информация о которых приводится в Примечании 2 к поянительной записки к консолидированной финансовой </t>
  </si>
  <si>
    <t>отчетности за три месяца, закончившихся на 1 апреля 2016 года.</t>
  </si>
  <si>
    <t>Консолидированный отчет об изменениях в капитале  за три месяца, закончившихся на 1 апреля 2016 года</t>
  </si>
  <si>
    <t>Прочий операционный (убыток)/доход, нетто</t>
  </si>
  <si>
    <t>Чистая прибыль от операций с иностранной валютой</t>
  </si>
  <si>
    <t>Чистый доход от выкупа собственных обязательств</t>
  </si>
  <si>
    <t>Убытки от обесценения и создания провизий</t>
  </si>
  <si>
    <t>Чистое уменьшение денежных средств и их эквивалентов</t>
  </si>
  <si>
    <t>Чистое использование денежных средств в операционной деятельности до уплаты подоходного налога</t>
  </si>
  <si>
    <t xml:space="preserve">Использование денежных средств в операционной деятельности </t>
  </si>
  <si>
    <t>(Использование)/поступление денежных средств (в)/от инвестиционной деятельности</t>
  </si>
  <si>
    <t>АО «ForteBank»</t>
  </si>
  <si>
    <t xml:space="preserve">АО «ForteBank» </t>
  </si>
  <si>
    <t>Прибыль до экономии по корпоративному подоходному налогу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</si>
</sst>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_);_(* \(#,##0\);_(* &quot;&quot;\-&quot;&quot;_);_(@_)"/>
    <numFmt numFmtId="165" formatCode="_-* #,##0_р_._-;\-* #,##0_р_._-;_-* &quot;-&quot;??_р_._-;_-@_-"/>
    <numFmt numFmtId="166" formatCode="0.0%"/>
    <numFmt numFmtId="167" formatCode="_-* #,##0.0_р_._-;\-* #,##0.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2" applyNumberFormat="1" applyFont="1" applyAlignment="1"/>
    <xf numFmtId="0" fontId="3" fillId="0" borderId="0" xfId="2" applyFont="1" applyAlignment="1">
      <alignment vertical="top" wrapText="1"/>
    </xf>
    <xf numFmtId="0" fontId="3" fillId="0" borderId="0" xfId="2" applyFont="1" applyAlignment="1">
      <alignment vertical="top"/>
    </xf>
    <xf numFmtId="0" fontId="3" fillId="0" borderId="0" xfId="2" applyFont="1" applyFill="1" applyBorder="1" applyAlignment="1"/>
    <xf numFmtId="0" fontId="4" fillId="0" borderId="0" xfId="0" applyFont="1"/>
    <xf numFmtId="0" fontId="3" fillId="0" borderId="0" xfId="2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Border="1"/>
    <xf numFmtId="0" fontId="7" fillId="0" borderId="0" xfId="0" applyFont="1" applyAlignment="1">
      <alignment horizontal="right"/>
    </xf>
    <xf numFmtId="164" fontId="4" fillId="0" borderId="1" xfId="1" applyNumberFormat="1" applyFont="1" applyBorder="1" applyAlignment="1">
      <alignment wrapText="1"/>
    </xf>
    <xf numFmtId="164" fontId="4" fillId="0" borderId="0" xfId="1" applyNumberFormat="1" applyFont="1" applyAlignment="1">
      <alignment wrapText="1"/>
    </xf>
    <xf numFmtId="164" fontId="4" fillId="0" borderId="0" xfId="1" applyNumberFormat="1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64" fontId="6" fillId="0" borderId="2" xfId="1" applyNumberFormat="1" applyFont="1" applyBorder="1" applyAlignment="1">
      <alignment wrapText="1"/>
    </xf>
    <xf numFmtId="164" fontId="6" fillId="0" borderId="0" xfId="1" applyNumberFormat="1" applyFont="1" applyBorder="1" applyAlignment="1">
      <alignment wrapText="1"/>
    </xf>
    <xf numFmtId="164" fontId="6" fillId="0" borderId="3" xfId="1" applyNumberFormat="1" applyFont="1" applyBorder="1" applyAlignment="1">
      <alignment wrapText="1"/>
    </xf>
    <xf numFmtId="0" fontId="4" fillId="0" borderId="0" xfId="0" applyFont="1" applyAlignment="1"/>
    <xf numFmtId="0" fontId="6" fillId="0" borderId="0" xfId="0" applyFont="1" applyBorder="1" applyAlignment="1">
      <alignment wrapText="1"/>
    </xf>
    <xf numFmtId="164" fontId="6" fillId="0" borderId="0" xfId="1" applyNumberFormat="1" applyFont="1" applyAlignment="1">
      <alignment wrapText="1"/>
    </xf>
    <xf numFmtId="164" fontId="6" fillId="0" borderId="2" xfId="0" applyNumberFormat="1" applyFont="1" applyBorder="1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4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Alignment="1">
      <alignment horizontal="center" wrapText="1"/>
    </xf>
    <xf numFmtId="164" fontId="4" fillId="0" borderId="0" xfId="0" applyNumberFormat="1" applyFont="1"/>
    <xf numFmtId="165" fontId="4" fillId="0" borderId="0" xfId="1" applyNumberFormat="1" applyFont="1"/>
    <xf numFmtId="0" fontId="9" fillId="0" borderId="0" xfId="2" applyFont="1" applyBorder="1" applyAlignment="1">
      <alignment wrapText="1"/>
    </xf>
    <xf numFmtId="0" fontId="9" fillId="0" borderId="0" xfId="2" applyFont="1" applyFill="1" applyBorder="1" applyAlignment="1"/>
    <xf numFmtId="165" fontId="4" fillId="0" borderId="0" xfId="1" applyNumberFormat="1" applyFont="1" applyBorder="1" applyAlignment="1">
      <alignment wrapText="1"/>
    </xf>
    <xf numFmtId="165" fontId="6" fillId="0" borderId="0" xfId="1" applyNumberFormat="1" applyFont="1" applyBorder="1" applyAlignment="1">
      <alignment wrapText="1"/>
    </xf>
    <xf numFmtId="165" fontId="4" fillId="0" borderId="0" xfId="1" applyNumberFormat="1" applyFont="1" applyBorder="1"/>
    <xf numFmtId="0" fontId="5" fillId="0" borderId="1" xfId="0" applyFont="1" applyBorder="1" applyAlignment="1">
      <alignment horizontal="center" wrapText="1"/>
    </xf>
    <xf numFmtId="165" fontId="4" fillId="0" borderId="0" xfId="0" applyNumberFormat="1" applyFont="1"/>
    <xf numFmtId="164" fontId="3" fillId="0" borderId="0" xfId="0" applyNumberFormat="1" applyFont="1" applyFill="1" applyAlignment="1">
      <alignment wrapText="1"/>
    </xf>
    <xf numFmtId="164" fontId="12" fillId="0" borderId="2" xfId="0" applyNumberFormat="1" applyFont="1" applyFill="1" applyBorder="1" applyAlignment="1">
      <alignment wrapText="1"/>
    </xf>
    <xf numFmtId="164" fontId="12" fillId="0" borderId="3" xfId="0" applyNumberFormat="1" applyFont="1" applyFill="1" applyBorder="1" applyAlignment="1">
      <alignment wrapText="1"/>
    </xf>
    <xf numFmtId="164" fontId="12" fillId="0" borderId="0" xfId="0" applyNumberFormat="1" applyFont="1" applyFill="1" applyAlignment="1">
      <alignment wrapText="1"/>
    </xf>
    <xf numFmtId="165" fontId="6" fillId="0" borderId="0" xfId="1" applyNumberFormat="1" applyFont="1" applyAlignment="1">
      <alignment wrapText="1"/>
    </xf>
    <xf numFmtId="164" fontId="3" fillId="0" borderId="0" xfId="1" applyNumberFormat="1" applyFont="1" applyFill="1"/>
    <xf numFmtId="164" fontId="3" fillId="0" borderId="1" xfId="1" applyNumberFormat="1" applyFont="1" applyFill="1" applyBorder="1"/>
    <xf numFmtId="164" fontId="12" fillId="0" borderId="3" xfId="1" applyNumberFormat="1" applyFont="1" applyFill="1" applyBorder="1"/>
    <xf numFmtId="164" fontId="12" fillId="0" borderId="0" xfId="1" applyNumberFormat="1" applyFont="1" applyFill="1"/>
    <xf numFmtId="164" fontId="12" fillId="0" borderId="2" xfId="1" applyNumberFormat="1" applyFont="1" applyFill="1" applyBorder="1"/>
    <xf numFmtId="164" fontId="4" fillId="0" borderId="0" xfId="0" applyNumberFormat="1" applyFont="1" applyBorder="1"/>
    <xf numFmtId="164" fontId="4" fillId="0" borderId="0" xfId="1" applyNumberFormat="1" applyFont="1"/>
    <xf numFmtId="0" fontId="5" fillId="0" borderId="0" xfId="0" applyFont="1" applyAlignment="1">
      <alignment horizontal="center" wrapText="1"/>
    </xf>
    <xf numFmtId="164" fontId="6" fillId="0" borderId="0" xfId="0" applyNumberFormat="1" applyFont="1" applyBorder="1" applyAlignment="1">
      <alignment wrapText="1"/>
    </xf>
    <xf numFmtId="164" fontId="4" fillId="0" borderId="0" xfId="1" applyNumberFormat="1" applyFont="1" applyFill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0" fontId="4" fillId="0" borderId="0" xfId="0" quotePrefix="1" applyFont="1" applyAlignment="1">
      <alignment wrapText="1"/>
    </xf>
    <xf numFmtId="164" fontId="4" fillId="0" borderId="0" xfId="1" applyNumberFormat="1" applyFont="1" applyFill="1" applyBorder="1" applyAlignment="1">
      <alignment wrapText="1"/>
    </xf>
    <xf numFmtId="164" fontId="6" fillId="0" borderId="0" xfId="1" applyNumberFormat="1" applyFont="1" applyFill="1" applyAlignment="1">
      <alignment wrapText="1"/>
    </xf>
    <xf numFmtId="0" fontId="4" fillId="0" borderId="0" xfId="0" applyFont="1" applyAlignment="1">
      <alignment horizontal="left" wrapText="1"/>
    </xf>
    <xf numFmtId="164" fontId="6" fillId="0" borderId="0" xfId="0" applyNumberFormat="1" applyFont="1" applyBorder="1" applyAlignment="1">
      <alignment horizontal="right" wrapText="1"/>
    </xf>
    <xf numFmtId="9" fontId="4" fillId="0" borderId="0" xfId="3" applyFont="1"/>
    <xf numFmtId="166" fontId="4" fillId="0" borderId="0" xfId="3" applyNumberFormat="1" applyFont="1"/>
    <xf numFmtId="167" fontId="4" fillId="0" borderId="0" xfId="1" applyNumberFormat="1" applyFont="1"/>
    <xf numFmtId="0" fontId="10" fillId="0" borderId="0" xfId="0" applyFont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">
    <cellStyle name="Обычный" xfId="0" builtinId="0"/>
    <cellStyle name="Обычный 10 10" xfId="2"/>
    <cellStyle name="Процентный" xfId="3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view="pageBreakPreview" zoomScale="80" zoomScaleNormal="80" zoomScaleSheetLayoutView="80" workbookViewId="0">
      <selection activeCell="A45" sqref="A45"/>
    </sheetView>
  </sheetViews>
  <sheetFormatPr defaultRowHeight="12.75" x14ac:dyDescent="0.2"/>
  <cols>
    <col min="1" max="1" width="51.7109375" style="5" customWidth="1"/>
    <col min="2" max="2" width="25" style="5" customWidth="1"/>
    <col min="3" max="3" width="1.85546875" style="13" customWidth="1"/>
    <col min="4" max="4" width="23.85546875" style="5" customWidth="1"/>
    <col min="5" max="5" width="19" style="5" customWidth="1"/>
    <col min="6" max="6" width="9.140625" style="5"/>
    <col min="7" max="8" width="14.140625" style="5" customWidth="1"/>
    <col min="9" max="16384" width="9.140625" style="5"/>
  </cols>
  <sheetData>
    <row r="1" spans="1:5" x14ac:dyDescent="0.2">
      <c r="D1" s="11" t="s">
        <v>128</v>
      </c>
    </row>
    <row r="2" spans="1:5" x14ac:dyDescent="0.2">
      <c r="D2" s="12" t="s">
        <v>100</v>
      </c>
    </row>
    <row r="3" spans="1:5" x14ac:dyDescent="0.2">
      <c r="D3" s="12"/>
    </row>
    <row r="4" spans="1:5" x14ac:dyDescent="0.2">
      <c r="D4" s="12" t="s">
        <v>26</v>
      </c>
    </row>
    <row r="7" spans="1:5" x14ac:dyDescent="0.2">
      <c r="A7" s="25"/>
      <c r="B7" s="7"/>
      <c r="C7" s="21"/>
      <c r="D7" s="7"/>
    </row>
    <row r="8" spans="1:5" ht="24.75" customHeight="1" x14ac:dyDescent="0.2">
      <c r="A8" s="25"/>
      <c r="B8" s="44" t="s">
        <v>101</v>
      </c>
      <c r="C8" s="35"/>
      <c r="D8" s="66" t="s">
        <v>79</v>
      </c>
    </row>
    <row r="9" spans="1:5" x14ac:dyDescent="0.2">
      <c r="A9" s="25"/>
      <c r="B9" s="36" t="s">
        <v>34</v>
      </c>
      <c r="C9" s="21"/>
      <c r="D9" s="52" t="s">
        <v>111</v>
      </c>
    </row>
    <row r="10" spans="1:5" x14ac:dyDescent="0.2">
      <c r="A10" s="9" t="s">
        <v>42</v>
      </c>
      <c r="B10" s="58"/>
      <c r="C10" s="26"/>
      <c r="D10" s="9"/>
    </row>
    <row r="11" spans="1:5" x14ac:dyDescent="0.2">
      <c r="A11" s="8" t="s">
        <v>43</v>
      </c>
      <c r="B11" s="59">
        <v>120107</v>
      </c>
      <c r="C11" s="17"/>
      <c r="D11" s="59">
        <v>202097</v>
      </c>
      <c r="E11" s="45"/>
    </row>
    <row r="12" spans="1:5" x14ac:dyDescent="0.2">
      <c r="A12" s="8" t="s">
        <v>6</v>
      </c>
      <c r="B12" s="59">
        <v>8403</v>
      </c>
      <c r="C12" s="17"/>
      <c r="D12" s="59">
        <v>12777</v>
      </c>
    </row>
    <row r="13" spans="1:5" x14ac:dyDescent="0.2">
      <c r="A13" s="8" t="s">
        <v>87</v>
      </c>
      <c r="B13" s="59">
        <v>120717</v>
      </c>
      <c r="C13" s="17"/>
      <c r="D13" s="59">
        <v>56136</v>
      </c>
    </row>
    <row r="14" spans="1:5" x14ac:dyDescent="0.2">
      <c r="A14" s="8" t="s">
        <v>7</v>
      </c>
      <c r="B14" s="59">
        <v>621780</v>
      </c>
      <c r="C14" s="17"/>
      <c r="D14" s="59">
        <v>629906</v>
      </c>
      <c r="E14" s="75"/>
    </row>
    <row r="15" spans="1:5" x14ac:dyDescent="0.2">
      <c r="A15" s="25" t="s">
        <v>88</v>
      </c>
      <c r="B15" s="59">
        <v>23922</v>
      </c>
      <c r="C15" s="17"/>
      <c r="D15" s="59">
        <v>19371</v>
      </c>
    </row>
    <row r="16" spans="1:5" x14ac:dyDescent="0.2">
      <c r="A16" s="8" t="s">
        <v>44</v>
      </c>
      <c r="B16" s="59">
        <v>42585</v>
      </c>
      <c r="C16" s="17"/>
      <c r="D16" s="59">
        <v>39206</v>
      </c>
    </row>
    <row r="17" spans="1:5" x14ac:dyDescent="0.2">
      <c r="A17" s="8" t="s">
        <v>45</v>
      </c>
      <c r="B17" s="59">
        <v>2818</v>
      </c>
      <c r="C17" s="17"/>
      <c r="D17" s="59">
        <v>2817</v>
      </c>
    </row>
    <row r="18" spans="1:5" x14ac:dyDescent="0.2">
      <c r="A18" s="8" t="s">
        <v>76</v>
      </c>
      <c r="B18" s="59">
        <v>32278</v>
      </c>
      <c r="C18" s="17"/>
      <c r="D18" s="59">
        <v>31763</v>
      </c>
    </row>
    <row r="19" spans="1:5" x14ac:dyDescent="0.2">
      <c r="A19" s="8" t="s">
        <v>46</v>
      </c>
      <c r="B19" s="59">
        <v>18331</v>
      </c>
      <c r="C19" s="17"/>
      <c r="D19" s="59">
        <v>18881</v>
      </c>
      <c r="E19" s="45"/>
    </row>
    <row r="20" spans="1:5" x14ac:dyDescent="0.2">
      <c r="A20" s="8" t="s">
        <v>22</v>
      </c>
      <c r="B20" s="59">
        <v>62297</v>
      </c>
      <c r="C20" s="17"/>
      <c r="D20" s="59">
        <v>56181</v>
      </c>
    </row>
    <row r="21" spans="1:5" ht="13.5" thickBot="1" x14ac:dyDescent="0.25">
      <c r="A21" s="9" t="s">
        <v>8</v>
      </c>
      <c r="B21" s="61">
        <f>SUM(B11:B20)</f>
        <v>1053238</v>
      </c>
      <c r="C21" s="23"/>
      <c r="D21" s="61">
        <f>SUM(D11:D20)</f>
        <v>1069135</v>
      </c>
    </row>
    <row r="22" spans="1:5" ht="13.5" thickTop="1" x14ac:dyDescent="0.2">
      <c r="A22" s="9"/>
      <c r="B22" s="59"/>
      <c r="C22" s="23"/>
      <c r="D22" s="59"/>
    </row>
    <row r="23" spans="1:5" x14ac:dyDescent="0.2">
      <c r="A23" s="9" t="s">
        <v>47</v>
      </c>
      <c r="B23" s="59"/>
      <c r="C23" s="23"/>
      <c r="D23" s="59"/>
    </row>
    <row r="24" spans="1:5" x14ac:dyDescent="0.2">
      <c r="A24" s="8" t="s">
        <v>9</v>
      </c>
      <c r="B24" s="59">
        <v>645117</v>
      </c>
      <c r="C24" s="17"/>
      <c r="D24" s="59">
        <v>660057</v>
      </c>
    </row>
    <row r="25" spans="1:5" x14ac:dyDescent="0.2">
      <c r="A25" s="25" t="s">
        <v>48</v>
      </c>
      <c r="B25" s="59">
        <v>62168</v>
      </c>
      <c r="C25" s="17"/>
      <c r="D25" s="59">
        <v>63725</v>
      </c>
    </row>
    <row r="26" spans="1:5" x14ac:dyDescent="0.2">
      <c r="A26" s="8" t="s">
        <v>49</v>
      </c>
      <c r="B26" s="59">
        <v>141929</v>
      </c>
      <c r="C26" s="17"/>
      <c r="D26" s="59">
        <v>142847</v>
      </c>
    </row>
    <row r="27" spans="1:5" x14ac:dyDescent="0.2">
      <c r="A27" s="8" t="s">
        <v>10</v>
      </c>
      <c r="B27" s="59">
        <v>26082</v>
      </c>
      <c r="C27" s="17"/>
      <c r="D27" s="59">
        <v>25660</v>
      </c>
    </row>
    <row r="28" spans="1:5" x14ac:dyDescent="0.2">
      <c r="A28" s="8" t="s">
        <v>31</v>
      </c>
      <c r="B28" s="59">
        <v>71</v>
      </c>
      <c r="C28" s="17"/>
      <c r="D28" s="59">
        <v>71</v>
      </c>
    </row>
    <row r="29" spans="1:5" x14ac:dyDescent="0.2">
      <c r="A29" s="8" t="s">
        <v>50</v>
      </c>
      <c r="B29" s="59">
        <v>8473</v>
      </c>
      <c r="C29" s="17"/>
      <c r="D29" s="59">
        <v>9745</v>
      </c>
    </row>
    <row r="30" spans="1:5" ht="13.5" thickBot="1" x14ac:dyDescent="0.25">
      <c r="A30" s="9" t="s">
        <v>12</v>
      </c>
      <c r="B30" s="61">
        <f>SUM(B24:B29)</f>
        <v>883840</v>
      </c>
      <c r="C30" s="23"/>
      <c r="D30" s="61">
        <f>SUM(D24:D29)</f>
        <v>902105</v>
      </c>
    </row>
    <row r="31" spans="1:5" ht="13.5" thickTop="1" x14ac:dyDescent="0.2">
      <c r="A31" s="9"/>
      <c r="B31" s="59"/>
      <c r="C31" s="23"/>
      <c r="D31" s="59"/>
    </row>
    <row r="32" spans="1:5" x14ac:dyDescent="0.2">
      <c r="A32" s="9" t="s">
        <v>51</v>
      </c>
      <c r="B32" s="59"/>
      <c r="C32" s="23"/>
      <c r="D32" s="59"/>
    </row>
    <row r="33" spans="1:6" x14ac:dyDescent="0.2">
      <c r="A33" s="8" t="s">
        <v>13</v>
      </c>
      <c r="B33" s="59">
        <v>332814</v>
      </c>
      <c r="C33" s="17"/>
      <c r="D33" s="59">
        <v>332814</v>
      </c>
    </row>
    <row r="34" spans="1:6" x14ac:dyDescent="0.2">
      <c r="A34" s="8" t="s">
        <v>14</v>
      </c>
      <c r="B34" s="59">
        <v>21116</v>
      </c>
      <c r="C34" s="17"/>
      <c r="D34" s="59">
        <v>21116</v>
      </c>
    </row>
    <row r="35" spans="1:6" ht="25.5" x14ac:dyDescent="0.2">
      <c r="A35" s="8" t="s">
        <v>89</v>
      </c>
      <c r="B35" s="59">
        <v>-1670</v>
      </c>
      <c r="C35" s="17"/>
      <c r="D35" s="59">
        <v>-1092</v>
      </c>
    </row>
    <row r="36" spans="1:6" x14ac:dyDescent="0.2">
      <c r="A36" s="8" t="s">
        <v>15</v>
      </c>
      <c r="B36" s="60">
        <v>-183533</v>
      </c>
      <c r="C36" s="17"/>
      <c r="D36" s="60">
        <v>-186584</v>
      </c>
      <c r="E36" s="46"/>
    </row>
    <row r="37" spans="1:6" x14ac:dyDescent="0.2">
      <c r="A37" s="40" t="s">
        <v>32</v>
      </c>
      <c r="B37" s="62">
        <f>SUM(B33:B36)</f>
        <v>168727</v>
      </c>
      <c r="C37" s="23"/>
      <c r="D37" s="62">
        <f>SUM(D33:D36)</f>
        <v>166254</v>
      </c>
      <c r="E37" s="75"/>
      <c r="F37" s="75"/>
    </row>
    <row r="38" spans="1:6" x14ac:dyDescent="0.2">
      <c r="A38" s="8"/>
      <c r="B38" s="59"/>
      <c r="C38" s="17"/>
      <c r="D38" s="59"/>
    </row>
    <row r="39" spans="1:6" x14ac:dyDescent="0.2">
      <c r="A39" s="8" t="s">
        <v>33</v>
      </c>
      <c r="B39" s="59">
        <v>671</v>
      </c>
      <c r="C39" s="17"/>
      <c r="D39" s="59">
        <v>776</v>
      </c>
    </row>
    <row r="40" spans="1:6" x14ac:dyDescent="0.2">
      <c r="A40" s="9" t="s">
        <v>29</v>
      </c>
      <c r="B40" s="63">
        <f>SUM(B37:B39)</f>
        <v>169398</v>
      </c>
      <c r="C40" s="23"/>
      <c r="D40" s="63">
        <f>SUM(D37:D39)</f>
        <v>167030</v>
      </c>
    </row>
    <row r="41" spans="1:6" ht="13.5" thickBot="1" x14ac:dyDescent="0.25">
      <c r="A41" s="9" t="s">
        <v>53</v>
      </c>
      <c r="B41" s="61">
        <f>B30+B40</f>
        <v>1053238</v>
      </c>
      <c r="C41" s="23"/>
      <c r="D41" s="61">
        <f>D30+D40</f>
        <v>1069135</v>
      </c>
    </row>
    <row r="42" spans="1:6" ht="13.5" thickTop="1" x14ac:dyDescent="0.2">
      <c r="B42" s="53"/>
    </row>
    <row r="43" spans="1:6" x14ac:dyDescent="0.2">
      <c r="B43" s="45"/>
    </row>
    <row r="44" spans="1:6" x14ac:dyDescent="0.2">
      <c r="D44" s="45"/>
    </row>
    <row r="47" spans="1:6" x14ac:dyDescent="0.2">
      <c r="A47" s="78"/>
      <c r="B47" s="78"/>
      <c r="C47" s="78"/>
      <c r="D47" s="78"/>
    </row>
    <row r="48" spans="1:6" x14ac:dyDescent="0.2">
      <c r="A48" s="37"/>
      <c r="B48" s="37"/>
      <c r="C48" s="38"/>
      <c r="D48" s="37"/>
    </row>
    <row r="49" spans="1:4" x14ac:dyDescent="0.2">
      <c r="A49" s="39"/>
      <c r="B49" s="37"/>
      <c r="C49" s="38"/>
      <c r="D49" s="37"/>
    </row>
    <row r="50" spans="1:4" x14ac:dyDescent="0.2">
      <c r="A50" s="37"/>
      <c r="B50" s="37"/>
      <c r="C50" s="38"/>
      <c r="D50" s="37"/>
    </row>
    <row r="54" spans="1:4" ht="15.75" x14ac:dyDescent="0.25">
      <c r="A54" s="42" t="s">
        <v>55</v>
      </c>
    </row>
    <row r="55" spans="1:4" ht="15.75" x14ac:dyDescent="0.25">
      <c r="A55" s="42"/>
    </row>
    <row r="56" spans="1:4" ht="15.75" x14ac:dyDescent="0.25">
      <c r="A56" s="42"/>
    </row>
    <row r="57" spans="1:4" ht="15.75" x14ac:dyDescent="0.25">
      <c r="A57" s="42"/>
    </row>
    <row r="58" spans="1:4" ht="15.75" x14ac:dyDescent="0.25">
      <c r="A58" s="43"/>
    </row>
    <row r="62" spans="1:4" x14ac:dyDescent="0.2">
      <c r="A62" s="1" t="s">
        <v>28</v>
      </c>
      <c r="D62" s="1" t="s">
        <v>27</v>
      </c>
    </row>
    <row r="63" spans="1:4" x14ac:dyDescent="0.2">
      <c r="A63" s="4" t="s">
        <v>77</v>
      </c>
      <c r="D63" s="4" t="s">
        <v>73</v>
      </c>
    </row>
    <row r="64" spans="1:4" x14ac:dyDescent="0.2">
      <c r="A64" s="47" t="s">
        <v>78</v>
      </c>
      <c r="D64" s="48" t="s">
        <v>74</v>
      </c>
    </row>
  </sheetData>
  <mergeCells count="1">
    <mergeCell ref="A47:D4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view="pageBreakPreview" zoomScale="80" zoomScaleNormal="80" zoomScaleSheetLayoutView="80" workbookViewId="0">
      <selection activeCell="A42" sqref="A42"/>
    </sheetView>
  </sheetViews>
  <sheetFormatPr defaultRowHeight="12.75" x14ac:dyDescent="0.2"/>
  <cols>
    <col min="1" max="1" width="63" style="5" customWidth="1"/>
    <col min="2" max="2" width="23.85546875" style="5" customWidth="1"/>
    <col min="3" max="3" width="1.140625" style="13" customWidth="1"/>
    <col min="4" max="4" width="24.85546875" style="5" customWidth="1"/>
    <col min="5" max="5" width="13.5703125" style="5" customWidth="1"/>
    <col min="6" max="6" width="12.7109375" style="5" customWidth="1"/>
    <col min="7" max="16384" width="9.140625" style="5"/>
  </cols>
  <sheetData>
    <row r="1" spans="1:7" x14ac:dyDescent="0.2">
      <c r="D1" s="11" t="s">
        <v>127</v>
      </c>
    </row>
    <row r="2" spans="1:7" x14ac:dyDescent="0.2">
      <c r="D2" s="12" t="s">
        <v>104</v>
      </c>
    </row>
    <row r="3" spans="1:7" x14ac:dyDescent="0.2">
      <c r="D3" s="12" t="s">
        <v>105</v>
      </c>
    </row>
    <row r="4" spans="1:7" x14ac:dyDescent="0.2">
      <c r="D4" s="12"/>
    </row>
    <row r="5" spans="1:7" x14ac:dyDescent="0.2">
      <c r="D5" s="12" t="s">
        <v>26</v>
      </c>
    </row>
    <row r="7" spans="1:7" x14ac:dyDescent="0.2">
      <c r="B7" s="13"/>
      <c r="D7" s="13"/>
    </row>
    <row r="8" spans="1:7" ht="38.25" x14ac:dyDescent="0.2">
      <c r="A8" s="8"/>
      <c r="B8" s="18" t="s">
        <v>102</v>
      </c>
      <c r="C8" s="19"/>
      <c r="D8" s="18" t="s">
        <v>103</v>
      </c>
    </row>
    <row r="9" spans="1:7" x14ac:dyDescent="0.2">
      <c r="A9" s="8"/>
      <c r="B9" s="20" t="s">
        <v>34</v>
      </c>
      <c r="C9" s="21"/>
      <c r="D9" s="20" t="s">
        <v>34</v>
      </c>
    </row>
    <row r="10" spans="1:7" x14ac:dyDescent="0.2">
      <c r="A10" s="8" t="s">
        <v>0</v>
      </c>
      <c r="B10" s="54">
        <v>23598</v>
      </c>
      <c r="C10" s="49"/>
      <c r="D10" s="54">
        <v>21105</v>
      </c>
      <c r="E10" s="45"/>
      <c r="F10" s="76"/>
    </row>
    <row r="11" spans="1:7" x14ac:dyDescent="0.2">
      <c r="A11" s="8" t="s">
        <v>1</v>
      </c>
      <c r="B11" s="54">
        <v>-14737</v>
      </c>
      <c r="C11" s="49"/>
      <c r="D11" s="54">
        <v>-13059</v>
      </c>
      <c r="E11" s="45"/>
      <c r="F11" s="76"/>
    </row>
    <row r="12" spans="1:7" x14ac:dyDescent="0.2">
      <c r="A12" s="9" t="s">
        <v>2</v>
      </c>
      <c r="B12" s="55">
        <f>SUM(B10:B11)</f>
        <v>8861</v>
      </c>
      <c r="C12" s="50"/>
      <c r="D12" s="55">
        <f>SUM(D10:D11)</f>
        <v>8046</v>
      </c>
      <c r="E12" s="45"/>
      <c r="F12" s="76"/>
    </row>
    <row r="13" spans="1:7" x14ac:dyDescent="0.2">
      <c r="A13" s="8" t="s">
        <v>3</v>
      </c>
      <c r="B13" s="54">
        <v>1563</v>
      </c>
      <c r="C13" s="49"/>
      <c r="D13" s="54">
        <v>1193</v>
      </c>
      <c r="E13" s="45"/>
      <c r="F13" s="76"/>
    </row>
    <row r="14" spans="1:7" x14ac:dyDescent="0.2">
      <c r="A14" s="8" t="s">
        <v>4</v>
      </c>
      <c r="B14" s="54">
        <v>-323</v>
      </c>
      <c r="C14" s="49"/>
      <c r="D14" s="54">
        <v>-356</v>
      </c>
      <c r="E14" s="45"/>
      <c r="F14" s="76"/>
    </row>
    <row r="15" spans="1:7" x14ac:dyDescent="0.2">
      <c r="A15" s="9" t="s">
        <v>5</v>
      </c>
      <c r="B15" s="55">
        <f>SUM(B13:B14)</f>
        <v>1240</v>
      </c>
      <c r="C15" s="50"/>
      <c r="D15" s="55">
        <f>SUM(D13:D14)</f>
        <v>837</v>
      </c>
      <c r="E15" s="45"/>
      <c r="F15" s="76"/>
    </row>
    <row r="16" spans="1:7" ht="38.25" x14ac:dyDescent="0.2">
      <c r="A16" s="8" t="s">
        <v>83</v>
      </c>
      <c r="B16" s="54">
        <v>2443</v>
      </c>
      <c r="C16" s="49"/>
      <c r="D16" s="54">
        <v>288</v>
      </c>
      <c r="E16" s="45"/>
      <c r="F16" s="76"/>
      <c r="G16" s="77"/>
    </row>
    <row r="17" spans="1:7" x14ac:dyDescent="0.2">
      <c r="A17" s="8" t="s">
        <v>120</v>
      </c>
      <c r="B17" s="54">
        <v>442</v>
      </c>
      <c r="C17" s="49"/>
      <c r="D17" s="54">
        <v>193</v>
      </c>
      <c r="E17" s="45"/>
      <c r="F17" s="76"/>
    </row>
    <row r="18" spans="1:7" x14ac:dyDescent="0.2">
      <c r="A18" s="8" t="s">
        <v>121</v>
      </c>
      <c r="B18" s="54">
        <v>68</v>
      </c>
      <c r="C18" s="49"/>
      <c r="D18" s="54">
        <v>2</v>
      </c>
      <c r="E18" s="45"/>
      <c r="F18" s="76"/>
    </row>
    <row r="19" spans="1:7" x14ac:dyDescent="0.2">
      <c r="A19" s="9" t="s">
        <v>35</v>
      </c>
      <c r="B19" s="55">
        <f>SUM(B16:B18)</f>
        <v>2953</v>
      </c>
      <c r="C19" s="50"/>
      <c r="D19" s="55">
        <f>SUM(D16:D18)</f>
        <v>483</v>
      </c>
      <c r="E19" s="45"/>
      <c r="F19" s="76"/>
      <c r="G19" s="77"/>
    </row>
    <row r="20" spans="1:7" x14ac:dyDescent="0.2">
      <c r="A20" s="8" t="s">
        <v>119</v>
      </c>
      <c r="B20" s="54">
        <v>-153</v>
      </c>
      <c r="C20" s="49"/>
      <c r="D20" s="54">
        <v>607</v>
      </c>
      <c r="E20" s="45"/>
      <c r="F20" s="76"/>
    </row>
    <row r="21" spans="1:7" x14ac:dyDescent="0.2">
      <c r="A21" s="73" t="s">
        <v>122</v>
      </c>
      <c r="B21" s="69">
        <v>-2128</v>
      </c>
      <c r="C21" s="49"/>
      <c r="D21" s="69">
        <v>-2341</v>
      </c>
      <c r="E21" s="45"/>
      <c r="F21" s="76"/>
    </row>
    <row r="22" spans="1:7" x14ac:dyDescent="0.2">
      <c r="A22" s="8" t="s">
        <v>95</v>
      </c>
      <c r="B22" s="69">
        <v>-7179</v>
      </c>
      <c r="C22" s="49"/>
      <c r="D22" s="69">
        <v>-4907</v>
      </c>
      <c r="E22" s="45"/>
      <c r="F22" s="76"/>
    </row>
    <row r="23" spans="1:7" x14ac:dyDescent="0.2">
      <c r="A23" s="9" t="s">
        <v>36</v>
      </c>
      <c r="B23" s="55">
        <f>SUM(B20:B22)</f>
        <v>-9460</v>
      </c>
      <c r="C23" s="50"/>
      <c r="D23" s="55">
        <f>SUM(D20:D22)</f>
        <v>-6641</v>
      </c>
      <c r="E23" s="45"/>
      <c r="F23" s="76"/>
    </row>
    <row r="24" spans="1:7" ht="27" customHeight="1" x14ac:dyDescent="0.2">
      <c r="A24" s="9" t="s">
        <v>129</v>
      </c>
      <c r="B24" s="57">
        <f>B12+B15+B19+B23</f>
        <v>3594</v>
      </c>
      <c r="C24" s="50"/>
      <c r="D24" s="57">
        <f>D12+D15+D19+D23</f>
        <v>2725</v>
      </c>
      <c r="E24" s="45"/>
      <c r="F24" s="76"/>
    </row>
    <row r="25" spans="1:7" ht="18" customHeight="1" x14ac:dyDescent="0.2">
      <c r="A25" s="8" t="s">
        <v>37</v>
      </c>
      <c r="B25" s="54">
        <v>-550</v>
      </c>
      <c r="C25" s="49"/>
      <c r="D25" s="54">
        <v>0</v>
      </c>
    </row>
    <row r="26" spans="1:7" x14ac:dyDescent="0.2">
      <c r="A26" s="9" t="s">
        <v>84</v>
      </c>
      <c r="B26" s="55">
        <f>SUM(B24:B25)</f>
        <v>3044</v>
      </c>
      <c r="C26" s="50"/>
      <c r="D26" s="55">
        <f>SUM(D24:D25)</f>
        <v>2725</v>
      </c>
      <c r="E26" s="76"/>
    </row>
    <row r="27" spans="1:7" ht="22.5" customHeight="1" x14ac:dyDescent="0.2">
      <c r="A27" s="9" t="s">
        <v>38</v>
      </c>
      <c r="B27" s="54"/>
      <c r="C27" s="49"/>
      <c r="D27" s="54"/>
      <c r="E27" s="76"/>
    </row>
    <row r="28" spans="1:7" x14ac:dyDescent="0.2">
      <c r="A28" s="8" t="s">
        <v>39</v>
      </c>
      <c r="B28" s="54">
        <f>B26-B29</f>
        <v>3051</v>
      </c>
      <c r="C28" s="49"/>
      <c r="D28" s="54">
        <f>D26-D29</f>
        <v>2707</v>
      </c>
    </row>
    <row r="29" spans="1:7" x14ac:dyDescent="0.2">
      <c r="A29" s="8" t="s">
        <v>40</v>
      </c>
      <c r="B29" s="54">
        <v>-7</v>
      </c>
      <c r="C29" s="49"/>
      <c r="D29" s="54">
        <v>18</v>
      </c>
    </row>
    <row r="30" spans="1:7" ht="13.5" thickBot="1" x14ac:dyDescent="0.25">
      <c r="A30" s="8"/>
      <c r="B30" s="56">
        <f>SUM(B28:B29)</f>
        <v>3044</v>
      </c>
      <c r="C30" s="49"/>
      <c r="D30" s="56">
        <f>SUM(D28:D29)</f>
        <v>2725</v>
      </c>
    </row>
    <row r="31" spans="1:7" ht="13.5" thickTop="1" x14ac:dyDescent="0.2">
      <c r="A31" s="8"/>
      <c r="B31" s="54"/>
      <c r="C31" s="49"/>
      <c r="D31" s="54"/>
    </row>
    <row r="32" spans="1:7" x14ac:dyDescent="0.2">
      <c r="A32" s="9" t="s">
        <v>25</v>
      </c>
      <c r="B32" s="54"/>
      <c r="C32" s="49"/>
      <c r="D32" s="54"/>
    </row>
    <row r="33" spans="1:4" ht="25.5" x14ac:dyDescent="0.2">
      <c r="A33" s="10" t="s">
        <v>41</v>
      </c>
      <c r="B33" s="54"/>
      <c r="C33" s="49"/>
      <c r="D33" s="54"/>
    </row>
    <row r="34" spans="1:4" ht="25.5" x14ac:dyDescent="0.2">
      <c r="A34" s="8" t="s">
        <v>90</v>
      </c>
      <c r="B34" s="54"/>
      <c r="C34" s="49"/>
      <c r="D34" s="54"/>
    </row>
    <row r="35" spans="1:4" ht="25.5" x14ac:dyDescent="0.2">
      <c r="A35" s="70" t="s">
        <v>91</v>
      </c>
      <c r="B35" s="54">
        <f>BS!B35-BS!D35</f>
        <v>-578</v>
      </c>
      <c r="C35" s="49"/>
      <c r="D35" s="54">
        <v>23</v>
      </c>
    </row>
    <row r="36" spans="1:4" x14ac:dyDescent="0.2">
      <c r="A36" s="9" t="s">
        <v>85</v>
      </c>
      <c r="B36" s="55">
        <f>B35</f>
        <v>-578</v>
      </c>
      <c r="C36" s="50"/>
      <c r="D36" s="55">
        <f>D35</f>
        <v>23</v>
      </c>
    </row>
    <row r="37" spans="1:4" ht="13.5" thickBot="1" x14ac:dyDescent="0.25">
      <c r="A37" s="9" t="s">
        <v>86</v>
      </c>
      <c r="B37" s="56">
        <f>B26+B36</f>
        <v>2466</v>
      </c>
      <c r="C37" s="50"/>
      <c r="D37" s="56">
        <f>D26+D36</f>
        <v>2748</v>
      </c>
    </row>
    <row r="38" spans="1:4" ht="23.25" customHeight="1" thickTop="1" x14ac:dyDescent="0.2">
      <c r="A38" s="9" t="s">
        <v>38</v>
      </c>
      <c r="B38" s="54"/>
      <c r="C38" s="49"/>
      <c r="D38" s="54"/>
    </row>
    <row r="39" spans="1:4" x14ac:dyDescent="0.2">
      <c r="A39" s="8" t="s">
        <v>39</v>
      </c>
      <c r="B39" s="54">
        <f>B37-B40</f>
        <v>2473</v>
      </c>
      <c r="C39" s="49"/>
      <c r="D39" s="54">
        <f>D37-D40</f>
        <v>2730</v>
      </c>
    </row>
    <row r="40" spans="1:4" x14ac:dyDescent="0.2">
      <c r="A40" s="8" t="s">
        <v>40</v>
      </c>
      <c r="B40" s="54">
        <v>-7</v>
      </c>
      <c r="C40" s="49"/>
      <c r="D40" s="54">
        <v>18</v>
      </c>
    </row>
    <row r="41" spans="1:4" ht="13.5" thickBot="1" x14ac:dyDescent="0.25">
      <c r="A41" s="8"/>
      <c r="B41" s="56">
        <f>SUM(B39:B40)</f>
        <v>2466</v>
      </c>
      <c r="C41" s="50"/>
      <c r="D41" s="56">
        <f>SUM(D39:D40)</f>
        <v>2748</v>
      </c>
    </row>
    <row r="42" spans="1:4" ht="13.5" thickTop="1" x14ac:dyDescent="0.2">
      <c r="B42" s="46"/>
      <c r="C42" s="51"/>
      <c r="D42" s="46"/>
    </row>
    <row r="52" spans="1:6" x14ac:dyDescent="0.2">
      <c r="A52" s="1" t="s">
        <v>28</v>
      </c>
      <c r="B52" s="2"/>
      <c r="C52" s="1" t="s">
        <v>27</v>
      </c>
      <c r="F52" s="3"/>
    </row>
    <row r="53" spans="1:6" x14ac:dyDescent="0.2">
      <c r="A53" s="4" t="s">
        <v>77</v>
      </c>
      <c r="B53" s="4"/>
      <c r="C53" s="4" t="str">
        <f>BS!D63</f>
        <v>Салихова Н.М.</v>
      </c>
    </row>
    <row r="54" spans="1:6" x14ac:dyDescent="0.2">
      <c r="A54" s="47" t="s">
        <v>78</v>
      </c>
      <c r="B54" s="6"/>
      <c r="C54" s="48" t="str">
        <f>BS!D64</f>
        <v>Главный бухгалтер</v>
      </c>
    </row>
  </sheetData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view="pageBreakPreview" zoomScale="80" zoomScaleNormal="100" zoomScaleSheetLayoutView="80" workbookViewId="0">
      <selection activeCell="B23" sqref="B23"/>
    </sheetView>
  </sheetViews>
  <sheetFormatPr defaultRowHeight="12.75" x14ac:dyDescent="0.2"/>
  <cols>
    <col min="1" max="1" width="66.28515625" style="5" customWidth="1"/>
    <col min="2" max="2" width="23.85546875" style="5" customWidth="1"/>
    <col min="3" max="3" width="0.85546875" style="13" customWidth="1"/>
    <col min="4" max="4" width="24.28515625" style="5" customWidth="1"/>
    <col min="5" max="16384" width="9.140625" style="5"/>
  </cols>
  <sheetData>
    <row r="1" spans="1:4" x14ac:dyDescent="0.2">
      <c r="D1" s="11" t="str">
        <f>BS!D1</f>
        <v xml:space="preserve">АО «ForteBank» </v>
      </c>
    </row>
    <row r="2" spans="1:4" x14ac:dyDescent="0.2">
      <c r="D2" s="12" t="s">
        <v>106</v>
      </c>
    </row>
    <row r="3" spans="1:4" x14ac:dyDescent="0.2">
      <c r="D3" s="12" t="s">
        <v>105</v>
      </c>
    </row>
    <row r="4" spans="1:4" x14ac:dyDescent="0.2">
      <c r="D4" s="14"/>
    </row>
    <row r="5" spans="1:4" x14ac:dyDescent="0.2">
      <c r="D5" s="12" t="s">
        <v>26</v>
      </c>
    </row>
    <row r="8" spans="1:4" ht="38.25" x14ac:dyDescent="0.2">
      <c r="A8" s="8"/>
      <c r="B8" s="18" t="s">
        <v>102</v>
      </c>
      <c r="C8" s="19"/>
      <c r="D8" s="18" t="s">
        <v>103</v>
      </c>
    </row>
    <row r="9" spans="1:4" x14ac:dyDescent="0.2">
      <c r="A9" s="8"/>
      <c r="B9" s="20" t="s">
        <v>34</v>
      </c>
      <c r="C9" s="21"/>
      <c r="D9" s="20" t="s">
        <v>34</v>
      </c>
    </row>
    <row r="10" spans="1:4" x14ac:dyDescent="0.2">
      <c r="A10" s="9" t="s">
        <v>54</v>
      </c>
      <c r="B10" s="9"/>
      <c r="C10" s="26"/>
      <c r="D10" s="9"/>
    </row>
    <row r="11" spans="1:4" x14ac:dyDescent="0.2">
      <c r="A11" s="8" t="s">
        <v>16</v>
      </c>
      <c r="B11" s="16">
        <v>18888</v>
      </c>
      <c r="C11" s="23"/>
      <c r="D11" s="16">
        <v>18572.598999999998</v>
      </c>
    </row>
    <row r="12" spans="1:4" x14ac:dyDescent="0.2">
      <c r="A12" s="8" t="s">
        <v>17</v>
      </c>
      <c r="B12" s="16">
        <v>-12728</v>
      </c>
      <c r="C12" s="23"/>
      <c r="D12" s="16">
        <v>-10194.666000000001</v>
      </c>
    </row>
    <row r="13" spans="1:4" x14ac:dyDescent="0.2">
      <c r="A13" s="8" t="s">
        <v>18</v>
      </c>
      <c r="B13" s="16">
        <v>1554</v>
      </c>
      <c r="C13" s="23"/>
      <c r="D13" s="16">
        <v>1143.6360000000002</v>
      </c>
    </row>
    <row r="14" spans="1:4" x14ac:dyDescent="0.2">
      <c r="A14" s="8" t="s">
        <v>19</v>
      </c>
      <c r="B14" s="16">
        <v>-323</v>
      </c>
      <c r="C14" s="23"/>
      <c r="D14" s="16">
        <v>-356</v>
      </c>
    </row>
    <row r="15" spans="1:4" ht="38.25" x14ac:dyDescent="0.2">
      <c r="A15" s="8" t="s">
        <v>75</v>
      </c>
      <c r="B15" s="16">
        <v>99</v>
      </c>
      <c r="C15" s="23"/>
      <c r="D15" s="16">
        <v>451.67700000000002</v>
      </c>
    </row>
    <row r="16" spans="1:4" x14ac:dyDescent="0.2">
      <c r="A16" s="8" t="s">
        <v>20</v>
      </c>
      <c r="B16" s="16">
        <v>-632</v>
      </c>
      <c r="C16" s="23"/>
      <c r="D16" s="16">
        <v>298.94900000000001</v>
      </c>
    </row>
    <row r="17" spans="1:4" x14ac:dyDescent="0.2">
      <c r="A17" s="8" t="s">
        <v>96</v>
      </c>
      <c r="B17" s="16">
        <v>-151</v>
      </c>
      <c r="C17" s="23"/>
      <c r="D17" s="16">
        <v>20.907000000000039</v>
      </c>
    </row>
    <row r="18" spans="1:4" x14ac:dyDescent="0.2">
      <c r="A18" s="8" t="s">
        <v>21</v>
      </c>
      <c r="B18" s="16">
        <v>-9516</v>
      </c>
      <c r="C18" s="23"/>
      <c r="D18" s="16">
        <v>-10485.316999999999</v>
      </c>
    </row>
    <row r="19" spans="1:4" x14ac:dyDescent="0.2">
      <c r="A19" s="9" t="s">
        <v>55</v>
      </c>
      <c r="B19" s="16"/>
      <c r="C19" s="23"/>
      <c r="D19" s="16"/>
    </row>
    <row r="20" spans="1:4" x14ac:dyDescent="0.2">
      <c r="A20" s="9" t="s">
        <v>56</v>
      </c>
      <c r="B20" s="16"/>
      <c r="C20" s="23"/>
      <c r="D20" s="16"/>
    </row>
    <row r="21" spans="1:4" x14ac:dyDescent="0.2">
      <c r="A21" s="8" t="s">
        <v>6</v>
      </c>
      <c r="B21" s="16">
        <v>4534</v>
      </c>
      <c r="C21" s="23"/>
      <c r="D21" s="68">
        <v>-8770</v>
      </c>
    </row>
    <row r="22" spans="1:4" x14ac:dyDescent="0.2">
      <c r="A22" s="8" t="s">
        <v>87</v>
      </c>
      <c r="B22" s="16">
        <v>-65323</v>
      </c>
      <c r="C22" s="23"/>
      <c r="D22" s="16">
        <v>-969.80200000000002</v>
      </c>
    </row>
    <row r="23" spans="1:4" x14ac:dyDescent="0.2">
      <c r="A23" s="8" t="s">
        <v>7</v>
      </c>
      <c r="B23" s="16">
        <v>5801</v>
      </c>
      <c r="C23" s="23"/>
      <c r="D23" s="16">
        <v>15540.02</v>
      </c>
    </row>
    <row r="24" spans="1:4" x14ac:dyDescent="0.2">
      <c r="A24" s="8" t="s">
        <v>22</v>
      </c>
      <c r="B24" s="16">
        <v>1939</v>
      </c>
      <c r="C24" s="23"/>
      <c r="D24" s="16">
        <v>-966.89199999999983</v>
      </c>
    </row>
    <row r="25" spans="1:4" x14ac:dyDescent="0.2">
      <c r="A25" s="9" t="s">
        <v>55</v>
      </c>
      <c r="B25" s="16"/>
      <c r="C25" s="23"/>
      <c r="D25" s="16"/>
    </row>
    <row r="26" spans="1:4" x14ac:dyDescent="0.2">
      <c r="A26" s="9" t="s">
        <v>57</v>
      </c>
      <c r="B26" s="16"/>
      <c r="C26" s="23"/>
      <c r="D26" s="16"/>
    </row>
    <row r="27" spans="1:4" x14ac:dyDescent="0.2">
      <c r="A27" s="8" t="s">
        <v>9</v>
      </c>
      <c r="B27" s="16">
        <v>-20231</v>
      </c>
      <c r="C27" s="23"/>
      <c r="D27" s="16">
        <v>-30721.880999999998</v>
      </c>
    </row>
    <row r="28" spans="1:4" x14ac:dyDescent="0.2">
      <c r="A28" s="8" t="s">
        <v>48</v>
      </c>
      <c r="B28" s="16">
        <v>-1767</v>
      </c>
      <c r="C28" s="23"/>
      <c r="D28" s="16">
        <v>4326.7030000000004</v>
      </c>
    </row>
    <row r="29" spans="1:4" x14ac:dyDescent="0.2">
      <c r="A29" s="8" t="s">
        <v>11</v>
      </c>
      <c r="B29" s="16">
        <v>0</v>
      </c>
      <c r="C29" s="23"/>
      <c r="D29" s="16">
        <v>4857.8819999999996</v>
      </c>
    </row>
    <row r="30" spans="1:4" x14ac:dyDescent="0.2">
      <c r="A30" s="8" t="s">
        <v>50</v>
      </c>
      <c r="B30" s="15">
        <v>840</v>
      </c>
      <c r="C30" s="23"/>
      <c r="D30" s="15">
        <v>975.51999999999862</v>
      </c>
    </row>
    <row r="31" spans="1:4" ht="25.5" x14ac:dyDescent="0.2">
      <c r="A31" s="9" t="s">
        <v>124</v>
      </c>
      <c r="B31" s="23">
        <f>SUM(B11:B30)</f>
        <v>-77016</v>
      </c>
      <c r="C31" s="23"/>
      <c r="D31" s="23">
        <f>SUM(D11:D30)</f>
        <v>-16276.664999999999</v>
      </c>
    </row>
    <row r="32" spans="1:4" ht="22.5" customHeight="1" x14ac:dyDescent="0.2">
      <c r="A32" s="8" t="s">
        <v>58</v>
      </c>
      <c r="B32" s="17">
        <v>0</v>
      </c>
      <c r="C32" s="17"/>
      <c r="D32" s="17">
        <v>0</v>
      </c>
    </row>
    <row r="33" spans="1:4" x14ac:dyDescent="0.2">
      <c r="A33" s="9" t="s">
        <v>125</v>
      </c>
      <c r="B33" s="22">
        <f>SUM(B31:B32)</f>
        <v>-77016</v>
      </c>
      <c r="C33" s="23"/>
      <c r="D33" s="22">
        <f>SUM(D31:D32)</f>
        <v>-16276.664999999999</v>
      </c>
    </row>
    <row r="34" spans="1:4" x14ac:dyDescent="0.2">
      <c r="A34" s="9" t="s">
        <v>55</v>
      </c>
      <c r="B34" s="27"/>
      <c r="C34" s="23"/>
      <c r="D34" s="27"/>
    </row>
    <row r="35" spans="1:4" x14ac:dyDescent="0.2">
      <c r="A35" s="9" t="s">
        <v>59</v>
      </c>
      <c r="B35" s="23"/>
      <c r="C35" s="23"/>
      <c r="D35" s="23"/>
    </row>
    <row r="36" spans="1:4" ht="25.5" x14ac:dyDescent="0.2">
      <c r="A36" s="8" t="s">
        <v>115</v>
      </c>
      <c r="B36" s="17">
        <v>0</v>
      </c>
      <c r="C36" s="17"/>
      <c r="D36" s="17">
        <v>7729.2250000000004</v>
      </c>
    </row>
    <row r="37" spans="1:4" x14ac:dyDescent="0.2">
      <c r="A37" s="8" t="s">
        <v>113</v>
      </c>
      <c r="B37" s="17">
        <v>-5237</v>
      </c>
      <c r="C37" s="17"/>
      <c r="D37" s="17">
        <v>0</v>
      </c>
    </row>
    <row r="38" spans="1:4" x14ac:dyDescent="0.2">
      <c r="A38" s="8" t="s">
        <v>97</v>
      </c>
      <c r="B38" s="17">
        <v>-4231</v>
      </c>
      <c r="C38" s="23"/>
      <c r="D38" s="71">
        <v>-2365</v>
      </c>
    </row>
    <row r="39" spans="1:4" x14ac:dyDescent="0.2">
      <c r="A39" s="8" t="s">
        <v>98</v>
      </c>
      <c r="B39" s="17">
        <v>7</v>
      </c>
      <c r="C39" s="23"/>
      <c r="D39" s="71">
        <v>6.2959999999999354</v>
      </c>
    </row>
    <row r="40" spans="1:4" ht="25.5" x14ac:dyDescent="0.2">
      <c r="A40" s="9" t="s">
        <v>126</v>
      </c>
      <c r="B40" s="22">
        <f>SUM(B36:B39)</f>
        <v>-9461</v>
      </c>
      <c r="C40" s="23"/>
      <c r="D40" s="22">
        <f>SUM(D36:D39)</f>
        <v>5370.5210000000006</v>
      </c>
    </row>
    <row r="41" spans="1:4" x14ac:dyDescent="0.2">
      <c r="A41" s="9"/>
      <c r="B41" s="23"/>
      <c r="C41" s="23"/>
      <c r="D41" s="23"/>
    </row>
    <row r="42" spans="1:4" x14ac:dyDescent="0.2">
      <c r="A42" s="8"/>
      <c r="B42" s="23"/>
      <c r="C42" s="23"/>
      <c r="D42" s="23"/>
    </row>
    <row r="43" spans="1:4" x14ac:dyDescent="0.2">
      <c r="A43" s="9" t="s">
        <v>60</v>
      </c>
      <c r="B43" s="27"/>
      <c r="C43" s="23"/>
      <c r="D43" s="72"/>
    </row>
    <row r="44" spans="1:4" x14ac:dyDescent="0.2">
      <c r="A44" s="8" t="s">
        <v>114</v>
      </c>
      <c r="B44" s="16">
        <v>-3180</v>
      </c>
      <c r="C44" s="17"/>
      <c r="D44" s="68">
        <v>0</v>
      </c>
    </row>
    <row r="45" spans="1:4" x14ac:dyDescent="0.2">
      <c r="A45" s="9"/>
      <c r="B45" s="22">
        <f>SUM(B44)</f>
        <v>-3180</v>
      </c>
      <c r="C45" s="23"/>
      <c r="D45" s="22">
        <f>SUM(D44)</f>
        <v>0</v>
      </c>
    </row>
    <row r="46" spans="1:4" x14ac:dyDescent="0.2">
      <c r="A46" s="9" t="s">
        <v>55</v>
      </c>
      <c r="B46" s="27"/>
      <c r="C46" s="23"/>
      <c r="D46" s="27"/>
    </row>
    <row r="47" spans="1:4" x14ac:dyDescent="0.2">
      <c r="A47" s="9" t="s">
        <v>123</v>
      </c>
      <c r="B47" s="16">
        <f>B33+B40+B45</f>
        <v>-89657</v>
      </c>
      <c r="C47" s="23"/>
      <c r="D47" s="16">
        <f>D33+D40+D45</f>
        <v>-10906.143999999998</v>
      </c>
    </row>
    <row r="48" spans="1:4" x14ac:dyDescent="0.2">
      <c r="A48" s="25" t="s">
        <v>23</v>
      </c>
      <c r="B48" s="16">
        <v>7667</v>
      </c>
      <c r="C48" s="23"/>
      <c r="D48" s="16">
        <v>545</v>
      </c>
    </row>
    <row r="49" spans="1:4" x14ac:dyDescent="0.2">
      <c r="A49" s="8" t="s">
        <v>30</v>
      </c>
      <c r="B49" s="16">
        <v>202097</v>
      </c>
      <c r="C49" s="23"/>
      <c r="D49" s="16">
        <v>88632</v>
      </c>
    </row>
    <row r="50" spans="1:4" ht="13.5" thickBot="1" x14ac:dyDescent="0.25">
      <c r="A50" s="9" t="s">
        <v>80</v>
      </c>
      <c r="B50" s="24">
        <f>SUM(B47:B49)</f>
        <v>120107</v>
      </c>
      <c r="C50" s="23"/>
      <c r="D50" s="24">
        <f>SUM(D47:D49)</f>
        <v>78270.856</v>
      </c>
    </row>
    <row r="51" spans="1:4" ht="13.5" thickTop="1" x14ac:dyDescent="0.2">
      <c r="B51" s="45"/>
      <c r="C51" s="64"/>
      <c r="D51" s="65"/>
    </row>
    <row r="66" spans="1:3" x14ac:dyDescent="0.2">
      <c r="A66" s="1" t="s">
        <v>28</v>
      </c>
      <c r="C66" s="5" t="s">
        <v>71</v>
      </c>
    </row>
    <row r="67" spans="1:3" x14ac:dyDescent="0.2">
      <c r="A67" s="4" t="s">
        <v>77</v>
      </c>
      <c r="B67" s="4"/>
      <c r="C67" s="4" t="str">
        <f>BS!D63</f>
        <v>Салихова Н.М.</v>
      </c>
    </row>
    <row r="68" spans="1:3" x14ac:dyDescent="0.2">
      <c r="A68" s="47" t="s">
        <v>78</v>
      </c>
      <c r="B68" s="6"/>
      <c r="C68" s="48" t="str">
        <f>BS!D64</f>
        <v>Главный бухгалтер</v>
      </c>
    </row>
  </sheetData>
  <pageMargins left="0.70866141732283472" right="0.57999999999999996" top="0.74803149606299213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="80" zoomScaleNormal="80" zoomScaleSheetLayoutView="80" workbookViewId="0">
      <selection activeCell="A32" sqref="A32"/>
    </sheetView>
  </sheetViews>
  <sheetFormatPr defaultRowHeight="12.75" x14ac:dyDescent="0.2"/>
  <cols>
    <col min="1" max="1" width="67.85546875" style="5" customWidth="1"/>
    <col min="2" max="2" width="15.28515625" style="5" customWidth="1"/>
    <col min="3" max="3" width="14.5703125" style="5" customWidth="1"/>
    <col min="4" max="4" width="15.28515625" style="5" customWidth="1"/>
    <col min="5" max="5" width="17.85546875" style="5" customWidth="1"/>
    <col min="6" max="6" width="11" style="5" customWidth="1"/>
    <col min="7" max="7" width="15.28515625" style="5" customWidth="1"/>
    <col min="8" max="8" width="12.5703125" style="5" customWidth="1"/>
    <col min="9" max="16384" width="9.140625" style="5"/>
  </cols>
  <sheetData>
    <row r="1" spans="1:8" x14ac:dyDescent="0.2">
      <c r="H1" s="11" t="str">
        <f>BS!D1</f>
        <v xml:space="preserve">АО «ForteBank» </v>
      </c>
    </row>
    <row r="2" spans="1:8" x14ac:dyDescent="0.2">
      <c r="H2" s="12" t="s">
        <v>118</v>
      </c>
    </row>
    <row r="3" spans="1:8" x14ac:dyDescent="0.2">
      <c r="H3" s="12"/>
    </row>
    <row r="4" spans="1:8" x14ac:dyDescent="0.2">
      <c r="H4" s="12" t="s">
        <v>26</v>
      </c>
    </row>
    <row r="6" spans="1:8" x14ac:dyDescent="0.2">
      <c r="A6" s="9"/>
      <c r="B6" s="79" t="s">
        <v>61</v>
      </c>
      <c r="C6" s="79"/>
      <c r="D6" s="79"/>
      <c r="E6" s="79"/>
      <c r="F6" s="79"/>
      <c r="G6" s="80"/>
      <c r="H6" s="80"/>
    </row>
    <row r="7" spans="1:8" ht="102.75" customHeight="1" x14ac:dyDescent="0.2">
      <c r="A7" s="9"/>
      <c r="B7" s="18" t="s">
        <v>65</v>
      </c>
      <c r="C7" s="18" t="s">
        <v>14</v>
      </c>
      <c r="D7" s="19" t="s">
        <v>92</v>
      </c>
      <c r="E7" s="18" t="s">
        <v>81</v>
      </c>
      <c r="F7" s="19" t="s">
        <v>24</v>
      </c>
      <c r="G7" s="18" t="s">
        <v>66</v>
      </c>
      <c r="H7" s="18" t="s">
        <v>67</v>
      </c>
    </row>
    <row r="8" spans="1:8" x14ac:dyDescent="0.2">
      <c r="A8" s="9" t="s">
        <v>112</v>
      </c>
      <c r="B8" s="28">
        <f>BS!D33</f>
        <v>332814</v>
      </c>
      <c r="C8" s="28">
        <f>BS!D34</f>
        <v>21116</v>
      </c>
      <c r="D8" s="28">
        <f>BS!D35</f>
        <v>-1092</v>
      </c>
      <c r="E8" s="28">
        <f>BS!D36</f>
        <v>-186584</v>
      </c>
      <c r="F8" s="28">
        <f>SUM(B8:E8)</f>
        <v>166254</v>
      </c>
      <c r="G8" s="28">
        <f>BS!D39</f>
        <v>776</v>
      </c>
      <c r="H8" s="28">
        <f>SUM(F8:G8)</f>
        <v>167030</v>
      </c>
    </row>
    <row r="9" spans="1:8" x14ac:dyDescent="0.2">
      <c r="A9" s="8" t="s">
        <v>62</v>
      </c>
      <c r="B9" s="67">
        <v>0</v>
      </c>
      <c r="C9" s="67">
        <v>0</v>
      </c>
      <c r="D9" s="67">
        <v>0</v>
      </c>
      <c r="E9" s="34">
        <f>IS!B28</f>
        <v>3051</v>
      </c>
      <c r="F9" s="34">
        <f>SUM(B9:E9)</f>
        <v>3051</v>
      </c>
      <c r="G9" s="34">
        <f>IS!B29</f>
        <v>-7</v>
      </c>
      <c r="H9" s="34">
        <f>SUM(F9:G9)</f>
        <v>3044</v>
      </c>
    </row>
    <row r="10" spans="1:8" x14ac:dyDescent="0.2">
      <c r="A10" s="9" t="s">
        <v>25</v>
      </c>
      <c r="B10" s="29"/>
      <c r="C10" s="29"/>
      <c r="D10" s="29"/>
      <c r="E10" s="29"/>
      <c r="F10" s="29"/>
      <c r="G10" s="29"/>
      <c r="H10" s="29"/>
    </row>
    <row r="11" spans="1:8" ht="27.75" customHeight="1" x14ac:dyDescent="0.2">
      <c r="A11" s="41" t="s">
        <v>93</v>
      </c>
      <c r="B11" s="33">
        <v>0</v>
      </c>
      <c r="C11" s="33">
        <v>0</v>
      </c>
      <c r="D11" s="33">
        <f>IS!B35</f>
        <v>-578</v>
      </c>
      <c r="E11" s="33">
        <v>0</v>
      </c>
      <c r="F11" s="33">
        <f>SUM(B11:E11)</f>
        <v>-578</v>
      </c>
      <c r="G11" s="33">
        <v>0</v>
      </c>
      <c r="H11" s="33">
        <f t="shared" ref="H11" si="0">SUM(F11:G11)</f>
        <v>-578</v>
      </c>
    </row>
    <row r="12" spans="1:8" ht="13.5" thickBot="1" x14ac:dyDescent="0.25">
      <c r="A12" s="9" t="s">
        <v>63</v>
      </c>
      <c r="B12" s="30">
        <v>0</v>
      </c>
      <c r="C12" s="30">
        <v>0</v>
      </c>
      <c r="D12" s="30">
        <f>SUM(D11:D11)</f>
        <v>-578</v>
      </c>
      <c r="E12" s="30">
        <v>0</v>
      </c>
      <c r="F12" s="30">
        <f>SUM(B12:E12)</f>
        <v>-578</v>
      </c>
      <c r="G12" s="30">
        <v>0</v>
      </c>
      <c r="H12" s="30">
        <f>SUM(F12:G12)</f>
        <v>-578</v>
      </c>
    </row>
    <row r="13" spans="1:8" x14ac:dyDescent="0.2">
      <c r="A13" s="9" t="s">
        <v>64</v>
      </c>
      <c r="B13" s="31">
        <v>0</v>
      </c>
      <c r="C13" s="31">
        <v>0</v>
      </c>
      <c r="D13" s="31">
        <f>SUM(D9:D11)</f>
        <v>-578</v>
      </c>
      <c r="E13" s="31">
        <f>SUM(E9:E11)</f>
        <v>3051</v>
      </c>
      <c r="F13" s="31">
        <f>SUM(B13:E13)</f>
        <v>2473</v>
      </c>
      <c r="G13" s="31">
        <f>SUM(G9:G11)</f>
        <v>-7</v>
      </c>
      <c r="H13" s="31">
        <f>SUM(F13:G13)</f>
        <v>2466</v>
      </c>
    </row>
    <row r="14" spans="1:8" x14ac:dyDescent="0.2">
      <c r="A14" s="8" t="s">
        <v>99</v>
      </c>
      <c r="B14" s="67">
        <v>0</v>
      </c>
      <c r="C14" s="67">
        <v>0</v>
      </c>
      <c r="D14" s="67">
        <v>0</v>
      </c>
      <c r="E14" s="34">
        <v>0</v>
      </c>
      <c r="F14" s="67">
        <f>SUM(B14:E14)</f>
        <v>0</v>
      </c>
      <c r="G14" s="67">
        <v>-98</v>
      </c>
      <c r="H14" s="67">
        <f t="shared" ref="H14" si="1">SUM(F14:G14)</f>
        <v>-98</v>
      </c>
    </row>
    <row r="15" spans="1:8" ht="18" customHeight="1" thickBot="1" x14ac:dyDescent="0.25">
      <c r="A15" s="9" t="s">
        <v>108</v>
      </c>
      <c r="B15" s="32">
        <f t="shared" ref="B15:H15" si="2">SUM(B8,B13,,B14)</f>
        <v>332814</v>
      </c>
      <c r="C15" s="32">
        <f t="shared" si="2"/>
        <v>21116</v>
      </c>
      <c r="D15" s="32">
        <f t="shared" si="2"/>
        <v>-1670</v>
      </c>
      <c r="E15" s="32">
        <f t="shared" si="2"/>
        <v>-183533</v>
      </c>
      <c r="F15" s="32">
        <f t="shared" si="2"/>
        <v>168727</v>
      </c>
      <c r="G15" s="32">
        <f t="shared" si="2"/>
        <v>671</v>
      </c>
      <c r="H15" s="32">
        <f t="shared" si="2"/>
        <v>169398</v>
      </c>
    </row>
    <row r="16" spans="1:8" ht="13.5" thickTop="1" x14ac:dyDescent="0.2"/>
    <row r="22" spans="1:3" x14ac:dyDescent="0.2">
      <c r="A22" s="78"/>
      <c r="B22" s="78"/>
      <c r="C22" s="78"/>
    </row>
    <row r="23" spans="1:3" x14ac:dyDescent="0.2">
      <c r="A23" s="37"/>
      <c r="B23" s="37"/>
      <c r="C23" s="37"/>
    </row>
    <row r="24" spans="1:3" x14ac:dyDescent="0.2">
      <c r="A24" s="39"/>
      <c r="B24" s="37"/>
      <c r="C24" s="37"/>
    </row>
    <row r="25" spans="1:3" x14ac:dyDescent="0.2">
      <c r="A25" s="37"/>
      <c r="B25" s="37"/>
      <c r="C25" s="37"/>
    </row>
    <row r="33" spans="1:4" x14ac:dyDescent="0.2">
      <c r="A33" s="1" t="s">
        <v>28</v>
      </c>
      <c r="B33" s="2"/>
      <c r="D33" s="1" t="s">
        <v>72</v>
      </c>
    </row>
    <row r="34" spans="1:4" x14ac:dyDescent="0.2">
      <c r="A34" s="4" t="s">
        <v>77</v>
      </c>
      <c r="B34" s="4"/>
      <c r="D34" s="4" t="str">
        <f>BS!D63</f>
        <v>Салихова Н.М.</v>
      </c>
    </row>
    <row r="35" spans="1:4" x14ac:dyDescent="0.2">
      <c r="A35" s="47" t="s">
        <v>78</v>
      </c>
      <c r="B35" s="6"/>
      <c r="D35" s="48" t="str">
        <f>BS!D64</f>
        <v>Главный бухгалтер</v>
      </c>
    </row>
  </sheetData>
  <mergeCells count="3">
    <mergeCell ref="B6:F6"/>
    <mergeCell ref="G6:H6"/>
    <mergeCell ref="A22:C22"/>
  </mergeCells>
  <pageMargins left="0.59055118110236227" right="0.35433070866141736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80" zoomScaleNormal="80" zoomScaleSheetLayoutView="80" workbookViewId="0">
      <selection activeCell="A29" sqref="A29"/>
    </sheetView>
  </sheetViews>
  <sheetFormatPr defaultRowHeight="12.75" x14ac:dyDescent="0.2"/>
  <cols>
    <col min="1" max="1" width="67.7109375" style="5" customWidth="1"/>
    <col min="2" max="2" width="15.28515625" style="5" customWidth="1"/>
    <col min="3" max="3" width="14.5703125" style="5" customWidth="1"/>
    <col min="4" max="4" width="13" style="5" customWidth="1"/>
    <col min="5" max="5" width="16.85546875" style="5" customWidth="1"/>
    <col min="6" max="6" width="17.85546875" style="5" customWidth="1"/>
    <col min="7" max="7" width="11" style="5" customWidth="1"/>
    <col min="8" max="8" width="15.28515625" style="5" customWidth="1"/>
    <col min="9" max="9" width="12.5703125" style="5" customWidth="1"/>
    <col min="10" max="16384" width="9.140625" style="5"/>
  </cols>
  <sheetData>
    <row r="1" spans="1:9" x14ac:dyDescent="0.2">
      <c r="I1" s="11" t="str">
        <f>BS!D1</f>
        <v xml:space="preserve">АО «ForteBank» </v>
      </c>
    </row>
    <row r="2" spans="1:9" x14ac:dyDescent="0.2">
      <c r="I2" s="12" t="s">
        <v>118</v>
      </c>
    </row>
    <row r="3" spans="1:9" x14ac:dyDescent="0.2">
      <c r="I3" s="12"/>
    </row>
    <row r="4" spans="1:9" x14ac:dyDescent="0.2">
      <c r="I4" s="12" t="s">
        <v>26</v>
      </c>
    </row>
    <row r="6" spans="1:9" x14ac:dyDescent="0.2">
      <c r="A6" s="9"/>
      <c r="B6" s="79" t="s">
        <v>61</v>
      </c>
      <c r="C6" s="79"/>
      <c r="D6" s="79"/>
      <c r="E6" s="79"/>
      <c r="F6" s="79"/>
      <c r="G6" s="79"/>
      <c r="H6" s="80"/>
      <c r="I6" s="80"/>
    </row>
    <row r="7" spans="1:9" ht="102.75" customHeight="1" x14ac:dyDescent="0.2">
      <c r="A7" s="9"/>
      <c r="B7" s="18" t="s">
        <v>65</v>
      </c>
      <c r="C7" s="18" t="s">
        <v>14</v>
      </c>
      <c r="D7" s="19" t="s">
        <v>52</v>
      </c>
      <c r="E7" s="19" t="s">
        <v>94</v>
      </c>
      <c r="F7" s="18" t="s">
        <v>82</v>
      </c>
      <c r="G7" s="19" t="s">
        <v>24</v>
      </c>
      <c r="H7" s="18" t="s">
        <v>66</v>
      </c>
      <c r="I7" s="18" t="s">
        <v>67</v>
      </c>
    </row>
    <row r="8" spans="1:9" x14ac:dyDescent="0.2">
      <c r="A8" s="9" t="s">
        <v>70</v>
      </c>
      <c r="B8" s="28">
        <v>332873</v>
      </c>
      <c r="C8" s="28">
        <v>19070</v>
      </c>
      <c r="D8" s="28">
        <v>1926</v>
      </c>
      <c r="E8" s="28">
        <v>-4002</v>
      </c>
      <c r="F8" s="28">
        <v>-195870</v>
      </c>
      <c r="G8" s="28">
        <f>SUM(B8:F8)</f>
        <v>153997</v>
      </c>
      <c r="H8" s="28">
        <v>709</v>
      </c>
      <c r="I8" s="28">
        <f>SUM(G8:H8)</f>
        <v>154706</v>
      </c>
    </row>
    <row r="9" spans="1:9" x14ac:dyDescent="0.2">
      <c r="A9" s="8" t="s">
        <v>62</v>
      </c>
      <c r="B9" s="67">
        <v>0</v>
      </c>
      <c r="C9" s="67">
        <v>0</v>
      </c>
      <c r="D9" s="67">
        <v>0</v>
      </c>
      <c r="E9" s="67">
        <v>0</v>
      </c>
      <c r="F9" s="34">
        <f>IS!D28</f>
        <v>2707</v>
      </c>
      <c r="G9" s="34">
        <f>SUM(B9:F9)</f>
        <v>2707</v>
      </c>
      <c r="H9" s="34">
        <f>IS!D29</f>
        <v>18</v>
      </c>
      <c r="I9" s="34">
        <f>SUM(G9:H9)</f>
        <v>2725</v>
      </c>
    </row>
    <row r="10" spans="1:9" x14ac:dyDescent="0.2">
      <c r="A10" s="9" t="s">
        <v>25</v>
      </c>
      <c r="B10" s="29"/>
      <c r="C10" s="29"/>
      <c r="D10" s="29"/>
      <c r="E10" s="29"/>
      <c r="F10" s="29"/>
      <c r="G10" s="29"/>
      <c r="H10" s="29"/>
      <c r="I10" s="29"/>
    </row>
    <row r="11" spans="1:9" ht="27.75" customHeight="1" x14ac:dyDescent="0.2">
      <c r="A11" s="41" t="s">
        <v>93</v>
      </c>
      <c r="B11" s="33">
        <v>0</v>
      </c>
      <c r="C11" s="33">
        <v>0</v>
      </c>
      <c r="D11" s="33">
        <v>0</v>
      </c>
      <c r="E11" s="33">
        <f>IS!D35</f>
        <v>23</v>
      </c>
      <c r="F11" s="33">
        <v>0</v>
      </c>
      <c r="G11" s="33">
        <f>SUM(B11:F11)</f>
        <v>23</v>
      </c>
      <c r="H11" s="33">
        <v>0</v>
      </c>
      <c r="I11" s="33">
        <f t="shared" ref="I11" si="0">SUM(G11:H11)</f>
        <v>23</v>
      </c>
    </row>
    <row r="12" spans="1:9" ht="13.5" thickBot="1" x14ac:dyDescent="0.25">
      <c r="A12" s="9" t="s">
        <v>63</v>
      </c>
      <c r="B12" s="30">
        <v>0</v>
      </c>
      <c r="C12" s="30">
        <v>0</v>
      </c>
      <c r="D12" s="30">
        <v>0</v>
      </c>
      <c r="E12" s="30">
        <f>SUM(E11:E11)</f>
        <v>23</v>
      </c>
      <c r="F12" s="30">
        <v>0</v>
      </c>
      <c r="G12" s="30">
        <f>SUM(B12:F12)</f>
        <v>23</v>
      </c>
      <c r="H12" s="30">
        <v>0</v>
      </c>
      <c r="I12" s="30">
        <f>SUM(G12:H12)</f>
        <v>23</v>
      </c>
    </row>
    <row r="13" spans="1:9" x14ac:dyDescent="0.2">
      <c r="A13" s="9" t="s">
        <v>64</v>
      </c>
      <c r="B13" s="31">
        <v>0</v>
      </c>
      <c r="C13" s="31">
        <v>0</v>
      </c>
      <c r="D13" s="31">
        <v>0</v>
      </c>
      <c r="E13" s="31">
        <f>SUM(E9:E11)</f>
        <v>23</v>
      </c>
      <c r="F13" s="31">
        <f>SUM(F9:F11)</f>
        <v>2707</v>
      </c>
      <c r="G13" s="31">
        <f>SUM(B13:F13)</f>
        <v>2730</v>
      </c>
      <c r="H13" s="31">
        <f>SUM(H9:H11)</f>
        <v>18</v>
      </c>
      <c r="I13" s="31">
        <f>SUM(G13:H13)</f>
        <v>2748</v>
      </c>
    </row>
    <row r="14" spans="1:9" x14ac:dyDescent="0.2">
      <c r="A14" s="8" t="s">
        <v>109</v>
      </c>
      <c r="B14" s="67">
        <v>-59</v>
      </c>
      <c r="C14" s="67">
        <v>4</v>
      </c>
      <c r="D14" s="34">
        <v>0</v>
      </c>
      <c r="E14" s="34">
        <v>0</v>
      </c>
      <c r="F14" s="34">
        <f>-D14</f>
        <v>0</v>
      </c>
      <c r="G14" s="67">
        <f>SUM(B14:F14)</f>
        <v>-55</v>
      </c>
      <c r="H14" s="67">
        <v>0</v>
      </c>
      <c r="I14" s="74">
        <f>SUM(G14:H14)</f>
        <v>-55</v>
      </c>
    </row>
    <row r="15" spans="1:9" x14ac:dyDescent="0.2">
      <c r="A15" s="8" t="s">
        <v>110</v>
      </c>
      <c r="B15" s="67">
        <v>0</v>
      </c>
      <c r="C15" s="67">
        <v>2042</v>
      </c>
      <c r="D15" s="34">
        <v>0</v>
      </c>
      <c r="E15" s="34">
        <v>0</v>
      </c>
      <c r="F15" s="34">
        <v>0</v>
      </c>
      <c r="G15" s="67">
        <f>SUM(B15:F15)</f>
        <v>2042</v>
      </c>
      <c r="H15" s="67">
        <v>0</v>
      </c>
      <c r="I15" s="74">
        <f>SUM(D15:H15)</f>
        <v>2042</v>
      </c>
    </row>
    <row r="16" spans="1:9" ht="18" customHeight="1" thickBot="1" x14ac:dyDescent="0.25">
      <c r="A16" s="9" t="s">
        <v>107</v>
      </c>
      <c r="B16" s="32">
        <f t="shared" ref="B16:I16" si="1">SUM(B8,B13,B14,B15)</f>
        <v>332814</v>
      </c>
      <c r="C16" s="32">
        <f t="shared" si="1"/>
        <v>21116</v>
      </c>
      <c r="D16" s="32">
        <f t="shared" si="1"/>
        <v>1926</v>
      </c>
      <c r="E16" s="32">
        <f t="shared" si="1"/>
        <v>-3979</v>
      </c>
      <c r="F16" s="32">
        <f t="shared" si="1"/>
        <v>-193163</v>
      </c>
      <c r="G16" s="32">
        <f t="shared" si="1"/>
        <v>158714</v>
      </c>
      <c r="H16" s="32">
        <f t="shared" si="1"/>
        <v>727</v>
      </c>
      <c r="I16" s="32">
        <f t="shared" si="1"/>
        <v>159441</v>
      </c>
    </row>
    <row r="17" spans="1:9" ht="13.5" thickTop="1" x14ac:dyDescent="0.2"/>
    <row r="19" spans="1:9" x14ac:dyDescent="0.2">
      <c r="I19" s="45"/>
    </row>
    <row r="20" spans="1:9" x14ac:dyDescent="0.2">
      <c r="I20" s="45"/>
    </row>
    <row r="22" spans="1:9" x14ac:dyDescent="0.2">
      <c r="A22" s="78" t="s">
        <v>68</v>
      </c>
      <c r="B22" s="78"/>
      <c r="C22" s="78"/>
    </row>
    <row r="23" spans="1:9" x14ac:dyDescent="0.2">
      <c r="A23" s="37" t="s">
        <v>69</v>
      </c>
      <c r="B23" s="37"/>
      <c r="C23" s="37"/>
    </row>
    <row r="24" spans="1:9" x14ac:dyDescent="0.2">
      <c r="A24" s="39" t="s">
        <v>116</v>
      </c>
      <c r="B24" s="37"/>
      <c r="C24" s="37"/>
    </row>
    <row r="25" spans="1:9" x14ac:dyDescent="0.2">
      <c r="A25" s="37" t="s">
        <v>117</v>
      </c>
      <c r="B25" s="37"/>
      <c r="C25" s="37"/>
    </row>
    <row r="26" spans="1:9" x14ac:dyDescent="0.2">
      <c r="A26" s="37"/>
      <c r="B26" s="37"/>
      <c r="C26" s="37"/>
    </row>
    <row r="34" spans="1:4" x14ac:dyDescent="0.2">
      <c r="A34" s="1" t="s">
        <v>28</v>
      </c>
      <c r="B34" s="2"/>
      <c r="D34" s="1" t="s">
        <v>72</v>
      </c>
    </row>
    <row r="35" spans="1:4" x14ac:dyDescent="0.2">
      <c r="A35" s="4" t="s">
        <v>77</v>
      </c>
      <c r="B35" s="4"/>
      <c r="D35" s="4" t="str">
        <f>BS!D63</f>
        <v>Салихова Н.М.</v>
      </c>
    </row>
    <row r="36" spans="1:4" x14ac:dyDescent="0.2">
      <c r="A36" s="47" t="s">
        <v>78</v>
      </c>
      <c r="B36" s="6"/>
      <c r="D36" s="48" t="str">
        <f>BS!D64</f>
        <v>Главный бухгалтер</v>
      </c>
    </row>
  </sheetData>
  <mergeCells count="3">
    <mergeCell ref="B6:G6"/>
    <mergeCell ref="H6:I6"/>
    <mergeCell ref="A22:C22"/>
  </mergeCells>
  <pageMargins left="0.59055118110236227" right="0.35433070866141736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BS</vt:lpstr>
      <vt:lpstr>IS</vt:lpstr>
      <vt:lpstr>CFS</vt:lpstr>
      <vt:lpstr>SCE 2016</vt:lpstr>
      <vt:lpstr>SCE 2015</vt:lpstr>
      <vt:lpstr>BS!BalanceSheet</vt:lpstr>
      <vt:lpstr>CFS!CashFlows</vt:lpstr>
      <vt:lpstr>BS!Область_печати</vt:lpstr>
      <vt:lpstr>CFS!Область_печати</vt:lpstr>
      <vt:lpstr>IS!Область_печати</vt:lpstr>
      <vt:lpstr>'SCE 2015'!Область_печати</vt:lpstr>
      <vt:lpstr>'SCE 2016'!Область_печати</vt:lpstr>
    </vt:vector>
  </TitlesOfParts>
  <Company>ALB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lkarzhauova</dc:creator>
  <cp:lastModifiedBy>Karzhauova, Lyazzat (Fortebank)</cp:lastModifiedBy>
  <cp:lastPrinted>2016-05-06T11:57:36Z</cp:lastPrinted>
  <dcterms:created xsi:type="dcterms:W3CDTF">2015-03-19T09:42:53Z</dcterms:created>
  <dcterms:modified xsi:type="dcterms:W3CDTF">2016-05-06T11:57:38Z</dcterms:modified>
</cp:coreProperties>
</file>