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1295" windowHeight="5460" activeTab="1"/>
  </bookViews>
  <sheets>
    <sheet name="BS" sheetId="8" r:id="rId1"/>
    <sheet name="IS" sheetId="7" r:id="rId2"/>
    <sheet name="CFS" sheetId="9" r:id="rId3"/>
    <sheet name="SCE 2015" sheetId="10" r:id="rId4"/>
    <sheet name="SCE 2014" sheetId="11" r:id="rId5"/>
  </sheets>
  <definedNames>
    <definedName name="BalanceSheet" localSheetId="0">BS!$A$10</definedName>
    <definedName name="CashFlows" localSheetId="2">CFS!$A$10</definedName>
    <definedName name="OLE_LINK2" localSheetId="4">'SCE 2014'!$A$7</definedName>
    <definedName name="_xlnm.Print_Area" localSheetId="0">BS!$A$1:$D$67</definedName>
    <definedName name="_xlnm.Print_Area" localSheetId="2">CFS!$A$1:$D$65</definedName>
    <definedName name="_xlnm.Print_Area" localSheetId="1">IS!$A$1:$D$57</definedName>
    <definedName name="_xlnm.Print_Area" localSheetId="4">'SCE 2014'!$A$1:$H$47</definedName>
    <definedName name="_xlnm.Print_Area" localSheetId="3">'SCE 2015'!$A$1:$J$40</definedName>
  </definedNames>
  <calcPr calcId="145621"/>
</workbook>
</file>

<file path=xl/calcChain.xml><?xml version="1.0" encoding="utf-8"?>
<calcChain xmlns="http://schemas.openxmlformats.org/spreadsheetml/2006/main">
  <c r="D28" i="7" l="1"/>
  <c r="D25" i="7"/>
  <c r="D21" i="7"/>
  <c r="D15" i="7"/>
  <c r="D12" i="7"/>
  <c r="D40" i="8" l="1"/>
  <c r="D43" i="8" s="1"/>
  <c r="D44" i="8" s="1"/>
  <c r="D32" i="8"/>
  <c r="D21" i="8"/>
  <c r="D22" i="8" s="1"/>
  <c r="B21" i="7" l="1"/>
  <c r="B25" i="7"/>
  <c r="I9" i="10" l="1"/>
  <c r="E47" i="11" l="1"/>
  <c r="E46" i="11"/>
  <c r="E40" i="10"/>
  <c r="E39" i="10"/>
  <c r="C65" i="9"/>
  <c r="C64" i="9"/>
  <c r="D33" i="9"/>
  <c r="D35" i="9" s="1"/>
  <c r="D43" i="9"/>
  <c r="D49" i="9"/>
  <c r="B43" i="7"/>
  <c r="C57" i="7"/>
  <c r="C56" i="7"/>
  <c r="D51" i="9" l="1"/>
  <c r="D54" i="9" s="1"/>
  <c r="F13" i="11" l="1"/>
  <c r="B33" i="9" l="1"/>
  <c r="B35" i="9" s="1"/>
  <c r="F12" i="10" l="1"/>
  <c r="F11" i="10"/>
  <c r="B49" i="9" l="1"/>
  <c r="B43" i="9"/>
  <c r="B51" i="9" l="1"/>
  <c r="B54" i="9" s="1"/>
  <c r="H12" i="11"/>
  <c r="H11" i="11"/>
  <c r="H8" i="11"/>
  <c r="F15" i="11"/>
  <c r="E15" i="11"/>
  <c r="D15" i="11"/>
  <c r="C15" i="11"/>
  <c r="B15" i="11"/>
  <c r="G14" i="11"/>
  <c r="H14" i="11" s="1"/>
  <c r="H18" i="10"/>
  <c r="J18" i="10" s="1"/>
  <c r="H17" i="10"/>
  <c r="J17" i="10" s="1"/>
  <c r="H15" i="10"/>
  <c r="H12" i="10"/>
  <c r="J12" i="10" s="1"/>
  <c r="H11" i="10"/>
  <c r="J11" i="10" s="1"/>
  <c r="H8" i="10"/>
  <c r="J8" i="10" s="1"/>
  <c r="E19" i="10"/>
  <c r="B19" i="10"/>
  <c r="D19" i="10"/>
  <c r="I14" i="10"/>
  <c r="I19" i="10" s="1"/>
  <c r="F14" i="10"/>
  <c r="F13" i="10"/>
  <c r="H13" i="10" s="1"/>
  <c r="J13" i="10" s="1"/>
  <c r="B40" i="8"/>
  <c r="B43" i="8" s="1"/>
  <c r="B32" i="8"/>
  <c r="B22" i="8"/>
  <c r="D39" i="7"/>
  <c r="B39" i="7"/>
  <c r="B15" i="7"/>
  <c r="B12" i="7"/>
  <c r="B26" i="7" s="1"/>
  <c r="D26" i="7" l="1"/>
  <c r="G9" i="11" s="1"/>
  <c r="B28" i="7"/>
  <c r="B30" i="7" s="1"/>
  <c r="G9" i="10" s="1"/>
  <c r="F19" i="10"/>
  <c r="B44" i="8"/>
  <c r="D30" i="7" l="1"/>
  <c r="D32" i="7" s="1"/>
  <c r="D40" i="7"/>
  <c r="D42" i="7" s="1"/>
  <c r="D44" i="7" s="1"/>
  <c r="G13" i="11"/>
  <c r="H13" i="11" s="1"/>
  <c r="H9" i="11"/>
  <c r="B40" i="7"/>
  <c r="B42" i="7" s="1"/>
  <c r="B44" i="7" s="1"/>
  <c r="H9" i="10" l="1"/>
  <c r="J9" i="10" s="1"/>
  <c r="B32" i="7"/>
  <c r="H15" i="11"/>
  <c r="G15" i="11"/>
  <c r="G14" i="10" l="1"/>
  <c r="G19" i="10" s="1"/>
  <c r="H14" i="10" l="1"/>
  <c r="J14" i="10" s="1"/>
  <c r="J19" i="10" s="1"/>
  <c r="H19" i="10" l="1"/>
</calcChain>
</file>

<file path=xl/sharedStrings.xml><?xml version="1.0" encoding="utf-8"?>
<sst xmlns="http://schemas.openxmlformats.org/spreadsheetml/2006/main" count="209" uniqueCount="145">
  <si>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</si>
  <si>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</si>
  <si>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</si>
  <si>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</si>
  <si>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</si>
  <si>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</si>
  <si>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Общие и административные расходы</t>
  </si>
  <si>
    <t>Счета и депозиты в финансовых институтах</t>
  </si>
  <si>
    <t>Кредиты, выданные клиентам</t>
  </si>
  <si>
    <t>Финансовые активы, имеющиеся в наличии для продажи</t>
  </si>
  <si>
    <t>Всего активов</t>
  </si>
  <si>
    <t>Текущие счета и депозиты клиентов</t>
  </si>
  <si>
    <t>Субординированный долг</t>
  </si>
  <si>
    <t>Кредиторская задолженность по сделкам «репо»</t>
  </si>
  <si>
    <t>Всего обязательств</t>
  </si>
  <si>
    <t>Акционерный капитал</t>
  </si>
  <si>
    <t>Дополнительный оплаченный капитал</t>
  </si>
  <si>
    <t>Накопленные убытки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</si>
  <si>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</si>
  <si>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</si>
  <si>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</si>
  <si>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</si>
  <si>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Чистые поступления по операциям с иностранной валютой</t>
  </si>
  <si>
    <t>Общие и административные выплаты</t>
  </si>
  <si>
    <t>Прочие активы</t>
  </si>
  <si>
    <t>Приобретение основных средств и нематериальных активов</t>
  </si>
  <si>
    <t>Выкуп выпущенных долговых ценных бумаг</t>
  </si>
  <si>
    <t>Выкуп субординированного долга</t>
  </si>
  <si>
    <t>Влияние изменения курсов обмена на денежные средства и их эквиваленты</t>
  </si>
  <si>
    <t>Всего</t>
  </si>
  <si>
    <t>Прочий совокупный доход</t>
  </si>
  <si>
    <t>В миллионах  тенге</t>
  </si>
  <si>
    <t>АО «ForteBank» (ранее АО «Альянс Банк»)</t>
  </si>
  <si>
    <t>_________________</t>
  </si>
  <si>
    <t>_________________________</t>
  </si>
  <si>
    <t>Всего капитала</t>
  </si>
  <si>
    <t>Денежные средства и их эквиваленты по состоянию на начало периода</t>
  </si>
  <si>
    <t>Операции с собственниками, отраженные непосредственно в составе капитала</t>
  </si>
  <si>
    <t>Отложенные налоговые обязательства</t>
  </si>
  <si>
    <t>Всего капитала, причитающегося акционерам Банка</t>
  </si>
  <si>
    <t>Доля неконтролирующих акционеров</t>
  </si>
  <si>
    <t>(не аудировано)</t>
  </si>
  <si>
    <t>Чистый доход от облигаций, оплачиваемых за счет взысканных сумм</t>
  </si>
  <si>
    <t>Прочий операционный доход/(расход), нетто</t>
  </si>
  <si>
    <t>Непроцентные доходы</t>
  </si>
  <si>
    <t>Чистый убыток от операций с финансовыми активами, имеющимися в наличии для продажи</t>
  </si>
  <si>
    <t>Убытки от обесценения и создания провизий</t>
  </si>
  <si>
    <t>Непроцентные расходы</t>
  </si>
  <si>
    <t>Прибыль/(убыток) до экономии по корпоративному подоходному налогу</t>
  </si>
  <si>
    <t>Экономия по корпоративному подоходному налогу</t>
  </si>
  <si>
    <t>Прибыль/(убыток) за период</t>
  </si>
  <si>
    <t>Приходящийся на:</t>
  </si>
  <si>
    <t>- акционеров Банка</t>
  </si>
  <si>
    <t>- неконтрольные доли участия</t>
  </si>
  <si>
    <t>Прочий совокупный доход, подлежащий переклассификации в состав прибыли или убытка в последующих периодах:</t>
  </si>
  <si>
    <t>Резерв переоценки финансовых активов, имеющихся в наличии для продажи:</t>
  </si>
  <si>
    <t>- чистое изменение справедливой стоимости финансовых активов, имеющихся в наличии для продажи</t>
  </si>
  <si>
    <t>- реализованные убытки от изменения справедливой стоимости финансовых активов, имеющихся в наличии для продажи, переклассифицированные в состав прибыли или убытка</t>
  </si>
  <si>
    <t>(пересчитано)*</t>
  </si>
  <si>
    <t>Активы</t>
  </si>
  <si>
    <t>Денежные средства и их эквиваленты</t>
  </si>
  <si>
    <t>Финансовые инструменты, оцениваемые по справедливой стоимости, изменения которой отражаются в составе прибыли или убытка</t>
  </si>
  <si>
    <t>Основные средства</t>
  </si>
  <si>
    <t>Нематериальные активы</t>
  </si>
  <si>
    <t>Отложенные налоговые активы</t>
  </si>
  <si>
    <t>Обязательства</t>
  </si>
  <si>
    <t>Счета и депозиты банков и прочих финансовых институтов</t>
  </si>
  <si>
    <t xml:space="preserve">Выпущенные долговые ценные бумаги </t>
  </si>
  <si>
    <t>Прочие обязательства</t>
  </si>
  <si>
    <t>Капитал</t>
  </si>
  <si>
    <t>Резерв переоценки основных средств</t>
  </si>
  <si>
    <t>Резерв переоценки финансовых активов, имеющихся в наличии для продажи</t>
  </si>
  <si>
    <t>Всего капитала и обязательств</t>
  </si>
  <si>
    <t>Движение денежных средств от операционной деятельности</t>
  </si>
  <si>
    <t>Прочие поступления/(выплаты)</t>
  </si>
  <si>
    <t xml:space="preserve"> </t>
  </si>
  <si>
    <t>(Увеличение)/уменьшение операционных активов:</t>
  </si>
  <si>
    <t>(Уменьшение)/увеличение операционных обязательств:</t>
  </si>
  <si>
    <t>Чистое (использование)/поступление денежных средств (в)/от операционной деятельности до уплаты подоходного налога</t>
  </si>
  <si>
    <t>Подоходный налог уплаченный</t>
  </si>
  <si>
    <t>Движение денежных средств от инвестиционной деятельности</t>
  </si>
  <si>
    <t>Поступления от продажи финансовых активов, имеющихся в наличии для продажи</t>
  </si>
  <si>
    <t>Поступления от погашения финансовых активов, имеющихся в наличии для продажи</t>
  </si>
  <si>
    <t>Приобретение финансовых активов, имеющихся в наличии для продажи</t>
  </si>
  <si>
    <t>Поступления от продажи основных средств и нематериальных активов</t>
  </si>
  <si>
    <t>Поступление денежных средств от инвестиционной деятельности</t>
  </si>
  <si>
    <t>Движение денежных средств от финансовой деятельности</t>
  </si>
  <si>
    <t>Использование денежных средств в финансовой деятельности</t>
  </si>
  <si>
    <t>Чистое увеличение денежных средств и их эквивалентов</t>
  </si>
  <si>
    <t>Капитал, причитающийся акционерам Банка</t>
  </si>
  <si>
    <t>Прибыль за период (не аудировано)</t>
  </si>
  <si>
    <t>Чистое изменение справедливой стоимости финансовых активов, имеющихся в наличии для продажи, за вычетом налогов (не аудировано)</t>
  </si>
  <si>
    <t>Реализованные убытки от реализации финансовых активов, имеющихся в наличии для продажи, реклассифицированные в состав прибыли или убытка (не аудировано)</t>
  </si>
  <si>
    <t>Прочий совокупный доход за отчетный период (не аудировано)</t>
  </si>
  <si>
    <t>Итого совокупный доход за отчетный период</t>
  </si>
  <si>
    <t>Перевод положительного остатка от переоценки в результате износа и выбытий (не аудировано)</t>
  </si>
  <si>
    <t>Выкуп акций (не аудировано)</t>
  </si>
  <si>
    <t>Конвертация привилегированных акций в простые акции (не аудировано)</t>
  </si>
  <si>
    <t xml:space="preserve">Резерв переоценки основных средств </t>
  </si>
  <si>
    <t>Остаток по состоянию на 1 января 2014 года</t>
  </si>
  <si>
    <t>Убыток за период (не аудировано)</t>
  </si>
  <si>
    <t>Итого прочий совокупный убыток за отчетный период (не аудировано)</t>
  </si>
  <si>
    <t>Итого совокупный убыток за отчетный период (не аудировано)</t>
  </si>
  <si>
    <t>Перевод прироста от переоценки в результате износа и выбытий (не аудировано)</t>
  </si>
  <si>
    <t xml:space="preserve">Денежные средства и их эквиваленты на конец периода </t>
  </si>
  <si>
    <t xml:space="preserve">Акционерный капитал </t>
  </si>
  <si>
    <t>Доля неконтролирующих акционеров</t>
  </si>
  <si>
    <t>Резерв по реструктуризации</t>
  </si>
  <si>
    <t>Резерв переоценки финансовых активов, имеющихся в наличии для продажи (Пересчитано)*</t>
  </si>
  <si>
    <t xml:space="preserve">Всего капитала </t>
  </si>
  <si>
    <t>Накопленные убытки (Пересчитано)*</t>
  </si>
  <si>
    <t>Обратное РЕПО</t>
  </si>
  <si>
    <t xml:space="preserve">* Некоторые суммы, приведенные в данной таблице, не соответствуют суммам в консолидированной </t>
  </si>
  <si>
    <t xml:space="preserve">финансовой отчетности за 2014 год, поскольку отражают произведенные корректировки, подробная </t>
  </si>
  <si>
    <t>Остаток по состоянию на 1 января 2015 года</t>
  </si>
  <si>
    <t>___________________</t>
  </si>
  <si>
    <t>__________________</t>
  </si>
  <si>
    <t>Прочий совокупный доход/(убыток) за период, за вычетом налогов</t>
  </si>
  <si>
    <t>Итого совокупный доход/(убыток) за период</t>
  </si>
  <si>
    <t>Обратное репо</t>
  </si>
  <si>
    <t xml:space="preserve">Финансовые инструменты, оцениваемые по справедливой стоимости, изменения которой отражаются в составе прибыли или убытка </t>
  </si>
  <si>
    <t xml:space="preserve">(Использование)/поступление денежных средств (в)/от операционной деятельности </t>
  </si>
  <si>
    <t>Размещение долговых ценных бумаг</t>
  </si>
  <si>
    <t>За девять месяцев, закончившихся 
на 30 сентября 2015 года</t>
  </si>
  <si>
    <t>За девять месяцев, закончившихся 
на 30 сентября 2014 года</t>
  </si>
  <si>
    <t>На 30 сентября 2015 года</t>
  </si>
  <si>
    <t>На 31 декабря 2015 года</t>
  </si>
  <si>
    <t>Консолидированный отчет о финансовом положении  по состоянию на 30 сентября 2015 года</t>
  </si>
  <si>
    <t xml:space="preserve">Консолидированный отчет о совокупном доходе за девять месяцев, </t>
  </si>
  <si>
    <t>закончившихся на 30 сентября 2015 года</t>
  </si>
  <si>
    <t>Консолидированный отчет об изменениях в капитале  за девять месяцев, закончившихся на 30 сентября 2015 года</t>
  </si>
  <si>
    <t xml:space="preserve">Консолидированный отчет о движении денежных средств за девять месяцев, </t>
  </si>
  <si>
    <t>Салихова Н.М.</t>
  </si>
  <si>
    <t>Главный бухгалтер</t>
  </si>
  <si>
    <t>Остаток по состоянию на 30 сентября 2014 года (не аудировано)</t>
  </si>
  <si>
    <t xml:space="preserve">информация о которых приводится в Примечании 2 к промежуточной сокращенной консолидированной </t>
  </si>
  <si>
    <t>Чистый доход/(убыток) от операций с финансовыми инструментами, оцениваемыми по справедливой стоимости, изменения которой отражаются в составе прибыли или убытка</t>
  </si>
  <si>
    <t>Чистый убыток от операций с иностранной валютой</t>
  </si>
  <si>
    <t>Чистый (убыток)/доход от выкупа собственных обязательств</t>
  </si>
  <si>
    <t>Чистые 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</t>
  </si>
  <si>
    <t>Остаток на по состоянию 30 сентября 2015 года (не аудировано)</t>
  </si>
  <si>
    <t>Производные финансовые активы</t>
  </si>
  <si>
    <t>финансовой отчетности за девять месяцев, закончившихся на 30 сентября 2015 года.</t>
  </si>
  <si>
    <t>Джаукенов М.А.</t>
  </si>
  <si>
    <t>И.о. Председателя 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</si>
</sst>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(* #,##0_);_(* \(#,##0\);_(* &quot;&quot;\-&quot;&quot;_);_(@_)"/>
    <numFmt numFmtId="165" formatCode="_-* #,##0_р_._-;\-* #,##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3">
    <xf numFmtId="0" fontId="0" fillId="0" borderId="0" xfId="0"/>
    <xf numFmtId="0" fontId="3" fillId="0" borderId="0" xfId="2" applyNumberFormat="1" applyFont="1" applyAlignment="1"/>
    <xf numFmtId="0" fontId="3" fillId="0" borderId="0" xfId="2" applyFont="1" applyAlignment="1">
      <alignment vertical="top" wrapText="1"/>
    </xf>
    <xf numFmtId="0" fontId="3" fillId="0" borderId="0" xfId="2" applyFont="1" applyAlignment="1">
      <alignment vertical="top"/>
    </xf>
    <xf numFmtId="0" fontId="3" fillId="0" borderId="0" xfId="2" applyFont="1" applyFill="1" applyBorder="1" applyAlignment="1"/>
    <xf numFmtId="0" fontId="4" fillId="0" borderId="0" xfId="0" applyFont="1"/>
    <xf numFmtId="0" fontId="3" fillId="0" borderId="0" xfId="2" applyFont="1" applyBorder="1" applyAlignment="1">
      <alignment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4" fillId="0" borderId="0" xfId="0" applyFont="1" applyBorder="1"/>
    <xf numFmtId="0" fontId="7" fillId="0" borderId="0" xfId="0" applyFont="1" applyAlignment="1">
      <alignment horizontal="right"/>
    </xf>
    <xf numFmtId="164" fontId="4" fillId="0" borderId="1" xfId="1" applyNumberFormat="1" applyFont="1" applyBorder="1" applyAlignment="1">
      <alignment wrapText="1"/>
    </xf>
    <xf numFmtId="164" fontId="4" fillId="0" borderId="0" xfId="1" applyNumberFormat="1" applyFont="1" applyAlignment="1">
      <alignment wrapText="1"/>
    </xf>
    <xf numFmtId="164" fontId="4" fillId="0" borderId="0" xfId="1" applyNumberFormat="1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3" fillId="0" borderId="0" xfId="2" applyFont="1" applyBorder="1" applyAlignment="1">
      <alignment vertical="top" wrapText="1"/>
    </xf>
    <xf numFmtId="164" fontId="6" fillId="0" borderId="2" xfId="1" applyNumberFormat="1" applyFont="1" applyBorder="1" applyAlignment="1">
      <alignment wrapText="1"/>
    </xf>
    <xf numFmtId="164" fontId="6" fillId="0" borderId="0" xfId="1" applyNumberFormat="1" applyFont="1" applyBorder="1" applyAlignment="1">
      <alignment wrapText="1"/>
    </xf>
    <xf numFmtId="164" fontId="6" fillId="0" borderId="4" xfId="1" applyNumberFormat="1" applyFont="1" applyBorder="1" applyAlignment="1">
      <alignment wrapText="1"/>
    </xf>
    <xf numFmtId="0" fontId="4" fillId="0" borderId="0" xfId="0" applyFont="1" applyAlignment="1"/>
    <xf numFmtId="0" fontId="6" fillId="0" borderId="0" xfId="0" applyFont="1" applyBorder="1" applyAlignment="1">
      <alignment wrapText="1"/>
    </xf>
    <xf numFmtId="164" fontId="6" fillId="0" borderId="0" xfId="1" applyNumberFormat="1" applyFont="1" applyAlignment="1">
      <alignment wrapText="1"/>
    </xf>
    <xf numFmtId="164" fontId="6" fillId="0" borderId="3" xfId="1" applyNumberFormat="1" applyFont="1" applyBorder="1" applyAlignment="1">
      <alignment wrapText="1"/>
    </xf>
    <xf numFmtId="164" fontId="6" fillId="0" borderId="2" xfId="0" applyNumberFormat="1" applyFont="1" applyBorder="1" applyAlignment="1">
      <alignment wrapText="1"/>
    </xf>
    <xf numFmtId="164" fontId="6" fillId="0" borderId="0" xfId="0" applyNumberFormat="1" applyFont="1" applyAlignment="1">
      <alignment wrapText="1"/>
    </xf>
    <xf numFmtId="164" fontId="6" fillId="0" borderId="5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164" fontId="4" fillId="0" borderId="0" xfId="0" applyNumberFormat="1" applyFont="1" applyAlignment="1">
      <alignment wrapText="1"/>
    </xf>
    <xf numFmtId="164" fontId="4" fillId="0" borderId="2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10" fillId="0" borderId="0" xfId="0" applyFont="1"/>
    <xf numFmtId="0" fontId="10" fillId="0" borderId="0" xfId="0" applyFont="1" applyBorder="1"/>
    <xf numFmtId="0" fontId="10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vertical="top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5" fillId="0" borderId="0" xfId="0" applyFont="1" applyAlignment="1">
      <alignment horizontal="center" wrapText="1"/>
    </xf>
    <xf numFmtId="164" fontId="4" fillId="0" borderId="0" xfId="0" applyNumberFormat="1" applyFont="1"/>
    <xf numFmtId="165" fontId="4" fillId="0" borderId="0" xfId="1" applyNumberFormat="1" applyFont="1"/>
    <xf numFmtId="0" fontId="9" fillId="0" borderId="0" xfId="2" applyFont="1" applyBorder="1" applyAlignment="1">
      <alignment wrapText="1"/>
    </xf>
    <xf numFmtId="0" fontId="9" fillId="0" borderId="0" xfId="2" applyFont="1" applyFill="1" applyBorder="1" applyAlignment="1"/>
    <xf numFmtId="165" fontId="4" fillId="0" borderId="0" xfId="1" applyNumberFormat="1" applyFont="1" applyBorder="1" applyAlignment="1">
      <alignment wrapText="1"/>
    </xf>
    <xf numFmtId="165" fontId="6" fillId="0" borderId="0" xfId="1" applyNumberFormat="1" applyFont="1" applyBorder="1" applyAlignment="1">
      <alignment wrapText="1"/>
    </xf>
    <xf numFmtId="165" fontId="4" fillId="0" borderId="0" xfId="1" applyNumberFormat="1" applyFont="1" applyBorder="1"/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4" fillId="0" borderId="0" xfId="0" applyNumberFormat="1" applyFont="1"/>
    <xf numFmtId="164" fontId="3" fillId="0" borderId="1" xfId="0" applyNumberFormat="1" applyFont="1" applyFill="1" applyBorder="1" applyAlignment="1">
      <alignment wrapText="1"/>
    </xf>
    <xf numFmtId="164" fontId="3" fillId="0" borderId="0" xfId="0" applyNumberFormat="1" applyFont="1" applyFill="1" applyAlignment="1">
      <alignment wrapText="1"/>
    </xf>
    <xf numFmtId="164" fontId="12" fillId="0" borderId="2" xfId="0" applyNumberFormat="1" applyFont="1" applyFill="1" applyBorder="1" applyAlignment="1">
      <alignment wrapText="1"/>
    </xf>
    <xf numFmtId="164" fontId="12" fillId="0" borderId="4" xfId="0" applyNumberFormat="1" applyFont="1" applyFill="1" applyBorder="1" applyAlignment="1">
      <alignment wrapText="1"/>
    </xf>
    <xf numFmtId="164" fontId="12" fillId="0" borderId="0" xfId="0" applyNumberFormat="1" applyFont="1" applyFill="1" applyAlignment="1">
      <alignment wrapText="1"/>
    </xf>
    <xf numFmtId="164" fontId="3" fillId="0" borderId="0" xfId="0" applyNumberFormat="1" applyFont="1" applyFill="1"/>
    <xf numFmtId="164" fontId="12" fillId="0" borderId="0" xfId="0" applyNumberFormat="1" applyFont="1" applyFill="1"/>
    <xf numFmtId="164" fontId="12" fillId="0" borderId="4" xfId="0" applyNumberFormat="1" applyFont="1" applyFill="1" applyBorder="1"/>
    <xf numFmtId="164" fontId="3" fillId="0" borderId="1" xfId="0" applyNumberFormat="1" applyFont="1" applyFill="1" applyBorder="1"/>
    <xf numFmtId="164" fontId="12" fillId="0" borderId="2" xfId="0" applyNumberFormat="1" applyFont="1" applyFill="1" applyBorder="1"/>
    <xf numFmtId="0" fontId="10" fillId="0" borderId="0" xfId="0" applyFont="1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Обычный 10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view="pageBreakPreview" topLeftCell="A32" zoomScale="80" zoomScaleNormal="80" zoomScaleSheetLayoutView="80" workbookViewId="0">
      <selection activeCell="B40" sqref="B40"/>
    </sheetView>
  </sheetViews>
  <sheetFormatPr defaultRowHeight="12.75" x14ac:dyDescent="0.2"/>
  <cols>
    <col min="1" max="1" width="51.7109375" style="5" customWidth="1"/>
    <col min="2" max="2" width="23.5703125" style="5" customWidth="1"/>
    <col min="3" max="3" width="1.85546875" style="13" customWidth="1"/>
    <col min="4" max="4" width="23.140625" style="5" customWidth="1"/>
    <col min="5" max="5" width="19" style="5" customWidth="1"/>
    <col min="6" max="6" width="9.140625" style="5"/>
    <col min="7" max="8" width="14.140625" style="5" customWidth="1"/>
    <col min="9" max="16384" width="9.140625" style="5"/>
  </cols>
  <sheetData>
    <row r="1" spans="1:4" x14ac:dyDescent="0.2">
      <c r="D1" s="11" t="s">
        <v>32</v>
      </c>
    </row>
    <row r="2" spans="1:4" x14ac:dyDescent="0.2">
      <c r="D2" s="12" t="s">
        <v>127</v>
      </c>
    </row>
    <row r="3" spans="1:4" x14ac:dyDescent="0.2">
      <c r="D3" s="12"/>
    </row>
    <row r="4" spans="1:4" x14ac:dyDescent="0.2">
      <c r="D4" s="12" t="s">
        <v>31</v>
      </c>
    </row>
    <row r="7" spans="1:4" x14ac:dyDescent="0.2">
      <c r="A7" s="26"/>
      <c r="B7" s="7"/>
      <c r="C7" s="21"/>
      <c r="D7" s="7"/>
    </row>
    <row r="8" spans="1:4" ht="25.5" x14ac:dyDescent="0.2">
      <c r="A8" s="26"/>
      <c r="B8" s="49" t="s">
        <v>125</v>
      </c>
      <c r="C8" s="40"/>
      <c r="D8" s="58" t="s">
        <v>126</v>
      </c>
    </row>
    <row r="9" spans="1:4" x14ac:dyDescent="0.2">
      <c r="A9" s="26"/>
      <c r="B9" s="41" t="s">
        <v>41</v>
      </c>
      <c r="C9" s="21"/>
      <c r="D9" s="57" t="s">
        <v>58</v>
      </c>
    </row>
    <row r="10" spans="1:4" x14ac:dyDescent="0.2">
      <c r="A10" s="9" t="s">
        <v>59</v>
      </c>
      <c r="B10" s="9"/>
      <c r="C10" s="27"/>
      <c r="D10" s="9"/>
    </row>
    <row r="11" spans="1:4" x14ac:dyDescent="0.2">
      <c r="A11" s="8" t="s">
        <v>60</v>
      </c>
      <c r="B11" s="65">
        <v>134279</v>
      </c>
      <c r="C11" s="54"/>
      <c r="D11" s="65">
        <v>88632</v>
      </c>
    </row>
    <row r="12" spans="1:4" x14ac:dyDescent="0.2">
      <c r="A12" s="8" t="s">
        <v>7</v>
      </c>
      <c r="B12" s="65">
        <v>7943</v>
      </c>
      <c r="C12" s="54"/>
      <c r="D12" s="65">
        <v>12150</v>
      </c>
    </row>
    <row r="13" spans="1:4" ht="38.25" x14ac:dyDescent="0.2">
      <c r="A13" s="8" t="s">
        <v>61</v>
      </c>
      <c r="B13" s="65">
        <v>42212</v>
      </c>
      <c r="C13" s="54"/>
      <c r="D13" s="65">
        <v>28572</v>
      </c>
    </row>
    <row r="14" spans="1:4" x14ac:dyDescent="0.2">
      <c r="A14" s="8" t="s">
        <v>8</v>
      </c>
      <c r="B14" s="65">
        <v>601436</v>
      </c>
      <c r="C14" s="54"/>
      <c r="D14" s="65">
        <v>561327</v>
      </c>
    </row>
    <row r="15" spans="1:4" x14ac:dyDescent="0.2">
      <c r="A15" s="26" t="s">
        <v>9</v>
      </c>
      <c r="B15" s="65">
        <v>19569</v>
      </c>
      <c r="C15" s="54"/>
      <c r="D15" s="65">
        <v>129068</v>
      </c>
    </row>
    <row r="16" spans="1:4" x14ac:dyDescent="0.2">
      <c r="A16" s="26" t="s">
        <v>119</v>
      </c>
      <c r="B16" s="65">
        <v>47959</v>
      </c>
      <c r="C16" s="54"/>
      <c r="D16" s="65">
        <v>0</v>
      </c>
    </row>
    <row r="17" spans="1:5" x14ac:dyDescent="0.2">
      <c r="A17" s="8" t="s">
        <v>62</v>
      </c>
      <c r="B17" s="65">
        <v>33347</v>
      </c>
      <c r="C17" s="54"/>
      <c r="D17" s="65">
        <v>22543</v>
      </c>
    </row>
    <row r="18" spans="1:5" x14ac:dyDescent="0.2">
      <c r="A18" s="8" t="s">
        <v>63</v>
      </c>
      <c r="B18" s="65">
        <v>2050</v>
      </c>
      <c r="C18" s="54"/>
      <c r="D18" s="65">
        <v>2520</v>
      </c>
    </row>
    <row r="19" spans="1:5" x14ac:dyDescent="0.2">
      <c r="A19" s="8" t="s">
        <v>141</v>
      </c>
      <c r="B19" s="65">
        <v>22379</v>
      </c>
      <c r="C19" s="54"/>
      <c r="D19" s="65">
        <v>1121</v>
      </c>
    </row>
    <row r="20" spans="1:5" x14ac:dyDescent="0.2">
      <c r="A20" s="8" t="s">
        <v>64</v>
      </c>
      <c r="B20" s="65">
        <v>26983</v>
      </c>
      <c r="C20" s="54"/>
      <c r="D20" s="65">
        <v>33524</v>
      </c>
      <c r="E20" s="50"/>
    </row>
    <row r="21" spans="1:5" x14ac:dyDescent="0.2">
      <c r="A21" s="8" t="s">
        <v>24</v>
      </c>
      <c r="B21" s="65">
        <v>46805</v>
      </c>
      <c r="C21" s="54"/>
      <c r="D21" s="65">
        <f>30910-1121</f>
        <v>29789</v>
      </c>
    </row>
    <row r="22" spans="1:5" ht="13.5" thickBot="1" x14ac:dyDescent="0.25">
      <c r="A22" s="9" t="s">
        <v>10</v>
      </c>
      <c r="B22" s="67">
        <f>SUM(B11:B21)</f>
        <v>984962</v>
      </c>
      <c r="C22" s="55"/>
      <c r="D22" s="67">
        <f>SUM(D11:D21)</f>
        <v>909246</v>
      </c>
    </row>
    <row r="23" spans="1:5" ht="13.5" thickTop="1" x14ac:dyDescent="0.2">
      <c r="A23" s="9"/>
      <c r="B23" s="65"/>
      <c r="C23" s="55"/>
      <c r="D23" s="65"/>
    </row>
    <row r="24" spans="1:5" x14ac:dyDescent="0.2">
      <c r="A24" s="9" t="s">
        <v>65</v>
      </c>
      <c r="B24" s="65"/>
      <c r="C24" s="55"/>
      <c r="D24" s="65"/>
    </row>
    <row r="25" spans="1:5" x14ac:dyDescent="0.2">
      <c r="A25" s="8" t="s">
        <v>11</v>
      </c>
      <c r="B25" s="65">
        <v>585194</v>
      </c>
      <c r="C25" s="54"/>
      <c r="D25" s="65">
        <v>513559</v>
      </c>
    </row>
    <row r="26" spans="1:5" x14ac:dyDescent="0.2">
      <c r="A26" s="26" t="s">
        <v>66</v>
      </c>
      <c r="B26" s="65">
        <v>63446</v>
      </c>
      <c r="C26" s="54"/>
      <c r="D26" s="65">
        <v>33365</v>
      </c>
    </row>
    <row r="27" spans="1:5" x14ac:dyDescent="0.2">
      <c r="A27" s="8" t="s">
        <v>67</v>
      </c>
      <c r="B27" s="65">
        <v>133668</v>
      </c>
      <c r="C27" s="54"/>
      <c r="D27" s="65">
        <v>63037</v>
      </c>
    </row>
    <row r="28" spans="1:5" x14ac:dyDescent="0.2">
      <c r="A28" s="8" t="s">
        <v>12</v>
      </c>
      <c r="B28" s="65">
        <v>26142</v>
      </c>
      <c r="C28" s="54"/>
      <c r="D28" s="65">
        <v>27807</v>
      </c>
    </row>
    <row r="29" spans="1:5" x14ac:dyDescent="0.2">
      <c r="A29" s="8" t="s">
        <v>13</v>
      </c>
      <c r="B29" s="65">
        <v>0</v>
      </c>
      <c r="C29" s="54"/>
      <c r="D29" s="65">
        <v>98291</v>
      </c>
    </row>
    <row r="30" spans="1:5" x14ac:dyDescent="0.2">
      <c r="A30" s="8" t="s">
        <v>38</v>
      </c>
      <c r="B30" s="65">
        <v>47</v>
      </c>
      <c r="C30" s="54"/>
      <c r="D30" s="65">
        <v>7663</v>
      </c>
    </row>
    <row r="31" spans="1:5" x14ac:dyDescent="0.2">
      <c r="A31" s="8" t="s">
        <v>68</v>
      </c>
      <c r="B31" s="65">
        <v>6643</v>
      </c>
      <c r="C31" s="54"/>
      <c r="D31" s="65">
        <v>10818</v>
      </c>
    </row>
    <row r="32" spans="1:5" ht="13.5" thickBot="1" x14ac:dyDescent="0.25">
      <c r="A32" s="9" t="s">
        <v>14</v>
      </c>
      <c r="B32" s="67">
        <f>SUM(B25:B31)</f>
        <v>815140</v>
      </c>
      <c r="C32" s="55"/>
      <c r="D32" s="67">
        <f>SUM(D25:D31)</f>
        <v>754540</v>
      </c>
    </row>
    <row r="33" spans="1:5" ht="13.5" thickTop="1" x14ac:dyDescent="0.2">
      <c r="A33" s="9"/>
      <c r="B33" s="65"/>
      <c r="C33" s="55"/>
      <c r="D33" s="65"/>
    </row>
    <row r="34" spans="1:5" x14ac:dyDescent="0.2">
      <c r="A34" s="9" t="s">
        <v>69</v>
      </c>
      <c r="B34" s="65"/>
      <c r="C34" s="55"/>
      <c r="D34" s="65"/>
    </row>
    <row r="35" spans="1:5" x14ac:dyDescent="0.2">
      <c r="A35" s="8" t="s">
        <v>15</v>
      </c>
      <c r="B35" s="65">
        <v>332814</v>
      </c>
      <c r="C35" s="54"/>
      <c r="D35" s="65">
        <v>332873</v>
      </c>
    </row>
    <row r="36" spans="1:5" x14ac:dyDescent="0.2">
      <c r="A36" s="8" t="s">
        <v>16</v>
      </c>
      <c r="B36" s="65">
        <v>21116</v>
      </c>
      <c r="C36" s="54"/>
      <c r="D36" s="65">
        <v>19070</v>
      </c>
    </row>
    <row r="37" spans="1:5" x14ac:dyDescent="0.2">
      <c r="A37" s="8" t="s">
        <v>70</v>
      </c>
      <c r="B37" s="65">
        <v>1886</v>
      </c>
      <c r="C37" s="54"/>
      <c r="D37" s="65">
        <v>1926</v>
      </c>
    </row>
    <row r="38" spans="1:5" ht="25.5" x14ac:dyDescent="0.2">
      <c r="A38" s="8" t="s">
        <v>71</v>
      </c>
      <c r="B38" s="65">
        <v>-238</v>
      </c>
      <c r="C38" s="54"/>
      <c r="D38" s="65">
        <v>-4002</v>
      </c>
    </row>
    <row r="39" spans="1:5" x14ac:dyDescent="0.2">
      <c r="A39" s="8" t="s">
        <v>17</v>
      </c>
      <c r="B39" s="68">
        <v>-186504</v>
      </c>
      <c r="C39" s="54"/>
      <c r="D39" s="68">
        <v>-195870</v>
      </c>
      <c r="E39" s="51"/>
    </row>
    <row r="40" spans="1:5" x14ac:dyDescent="0.2">
      <c r="A40" s="45" t="s">
        <v>39</v>
      </c>
      <c r="B40" s="66">
        <f>SUM(B35:B39)</f>
        <v>169074</v>
      </c>
      <c r="C40" s="55"/>
      <c r="D40" s="66">
        <f>SUM(D35:D39)</f>
        <v>153997</v>
      </c>
      <c r="E40" s="51"/>
    </row>
    <row r="41" spans="1:5" x14ac:dyDescent="0.2">
      <c r="A41" s="8"/>
      <c r="B41" s="65"/>
      <c r="C41" s="54"/>
      <c r="D41" s="65"/>
    </row>
    <row r="42" spans="1:5" x14ac:dyDescent="0.2">
      <c r="A42" s="8" t="s">
        <v>40</v>
      </c>
      <c r="B42" s="65">
        <v>748</v>
      </c>
      <c r="C42" s="54"/>
      <c r="D42" s="65">
        <v>709</v>
      </c>
    </row>
    <row r="43" spans="1:5" x14ac:dyDescent="0.2">
      <c r="A43" s="9" t="s">
        <v>35</v>
      </c>
      <c r="B43" s="69">
        <f>SUM(B40:B42)</f>
        <v>169822</v>
      </c>
      <c r="C43" s="55"/>
      <c r="D43" s="69">
        <f>SUM(D40:D42)</f>
        <v>154706</v>
      </c>
    </row>
    <row r="44" spans="1:5" ht="13.5" thickBot="1" x14ac:dyDescent="0.25">
      <c r="A44" s="9" t="s">
        <v>72</v>
      </c>
      <c r="B44" s="67">
        <f>B32+B43</f>
        <v>984962</v>
      </c>
      <c r="C44" s="55"/>
      <c r="D44" s="67">
        <f>D32+D43</f>
        <v>909246</v>
      </c>
    </row>
    <row r="45" spans="1:5" ht="13.5" thickTop="1" x14ac:dyDescent="0.2">
      <c r="B45" s="59"/>
    </row>
    <row r="50" spans="1:4" x14ac:dyDescent="0.2">
      <c r="A50" s="70" t="s">
        <v>112</v>
      </c>
      <c r="B50" s="70"/>
      <c r="C50" s="70"/>
      <c r="D50" s="70"/>
    </row>
    <row r="51" spans="1:4" x14ac:dyDescent="0.2">
      <c r="A51" s="42" t="s">
        <v>113</v>
      </c>
      <c r="B51" s="42"/>
      <c r="C51" s="43"/>
      <c r="D51" s="42"/>
    </row>
    <row r="52" spans="1:4" x14ac:dyDescent="0.2">
      <c r="A52" s="44" t="s">
        <v>135</v>
      </c>
      <c r="B52" s="42"/>
      <c r="C52" s="43"/>
      <c r="D52" s="42"/>
    </row>
    <row r="53" spans="1:4" x14ac:dyDescent="0.2">
      <c r="A53" s="42" t="s">
        <v>142</v>
      </c>
      <c r="B53" s="42"/>
      <c r="C53" s="43"/>
      <c r="D53" s="42"/>
    </row>
    <row r="57" spans="1:4" ht="15.75" x14ac:dyDescent="0.25">
      <c r="A57" s="47" t="s">
        <v>75</v>
      </c>
    </row>
    <row r="58" spans="1:4" ht="15.75" x14ac:dyDescent="0.25">
      <c r="A58" s="47"/>
    </row>
    <row r="59" spans="1:4" ht="15.75" x14ac:dyDescent="0.25">
      <c r="A59" s="47"/>
    </row>
    <row r="60" spans="1:4" ht="15.75" x14ac:dyDescent="0.25">
      <c r="A60" s="47"/>
    </row>
    <row r="61" spans="1:4" ht="15.75" x14ac:dyDescent="0.25">
      <c r="A61" s="48"/>
    </row>
    <row r="65" spans="1:4" x14ac:dyDescent="0.2">
      <c r="A65" s="1" t="s">
        <v>34</v>
      </c>
      <c r="D65" s="1" t="s">
        <v>33</v>
      </c>
    </row>
    <row r="66" spans="1:4" x14ac:dyDescent="0.2">
      <c r="A66" s="4" t="s">
        <v>143</v>
      </c>
      <c r="D66" s="4" t="s">
        <v>132</v>
      </c>
    </row>
    <row r="67" spans="1:4" x14ac:dyDescent="0.2">
      <c r="A67" s="52" t="s">
        <v>144</v>
      </c>
      <c r="D67" s="53" t="s">
        <v>133</v>
      </c>
    </row>
  </sheetData>
  <mergeCells count="1">
    <mergeCell ref="A50:D50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view="pageBreakPreview" topLeftCell="A16" zoomScale="80" zoomScaleNormal="80" zoomScaleSheetLayoutView="80" workbookViewId="0">
      <selection activeCell="L33" sqref="L33"/>
    </sheetView>
  </sheetViews>
  <sheetFormatPr defaultRowHeight="12.75" x14ac:dyDescent="0.2"/>
  <cols>
    <col min="1" max="1" width="63" style="5" customWidth="1"/>
    <col min="2" max="2" width="21.5703125" style="5" customWidth="1"/>
    <col min="3" max="3" width="2.5703125" style="13" customWidth="1"/>
    <col min="4" max="4" width="20.42578125" style="5" customWidth="1"/>
    <col min="5" max="16384" width="9.140625" style="5"/>
  </cols>
  <sheetData>
    <row r="1" spans="1:4" x14ac:dyDescent="0.2">
      <c r="D1" s="11" t="s">
        <v>32</v>
      </c>
    </row>
    <row r="2" spans="1:4" x14ac:dyDescent="0.2">
      <c r="D2" s="12" t="s">
        <v>128</v>
      </c>
    </row>
    <row r="3" spans="1:4" x14ac:dyDescent="0.2">
      <c r="D3" s="12" t="s">
        <v>129</v>
      </c>
    </row>
    <row r="4" spans="1:4" x14ac:dyDescent="0.2">
      <c r="D4" s="12"/>
    </row>
    <row r="5" spans="1:4" x14ac:dyDescent="0.2">
      <c r="D5" s="12" t="s">
        <v>31</v>
      </c>
    </row>
    <row r="7" spans="1:4" x14ac:dyDescent="0.2">
      <c r="B7" s="13"/>
      <c r="D7" s="13"/>
    </row>
    <row r="8" spans="1:4" ht="60" customHeight="1" x14ac:dyDescent="0.2">
      <c r="A8" s="8"/>
      <c r="B8" s="18" t="s">
        <v>123</v>
      </c>
      <c r="C8" s="19"/>
      <c r="D8" s="18" t="s">
        <v>124</v>
      </c>
    </row>
    <row r="9" spans="1:4" x14ac:dyDescent="0.2">
      <c r="A9" s="8"/>
      <c r="B9" s="20" t="s">
        <v>41</v>
      </c>
      <c r="C9" s="21"/>
      <c r="D9" s="20" t="s">
        <v>41</v>
      </c>
    </row>
    <row r="10" spans="1:4" x14ac:dyDescent="0.2">
      <c r="A10" s="8" t="s">
        <v>0</v>
      </c>
      <c r="B10" s="61">
        <v>64278</v>
      </c>
      <c r="C10" s="54"/>
      <c r="D10" s="61">
        <v>44510</v>
      </c>
    </row>
    <row r="11" spans="1:4" x14ac:dyDescent="0.2">
      <c r="A11" s="8" t="s">
        <v>1</v>
      </c>
      <c r="B11" s="61">
        <v>-38264</v>
      </c>
      <c r="C11" s="54"/>
      <c r="D11" s="61">
        <v>-30843</v>
      </c>
    </row>
    <row r="12" spans="1:4" x14ac:dyDescent="0.2">
      <c r="A12" s="9" t="s">
        <v>2</v>
      </c>
      <c r="B12" s="62">
        <f>SUM(B10:B11)</f>
        <v>26014</v>
      </c>
      <c r="C12" s="55"/>
      <c r="D12" s="62">
        <f>SUM(D10:D11)</f>
        <v>13667</v>
      </c>
    </row>
    <row r="13" spans="1:4" x14ac:dyDescent="0.2">
      <c r="A13" s="8" t="s">
        <v>3</v>
      </c>
      <c r="B13" s="61">
        <v>4056</v>
      </c>
      <c r="C13" s="54"/>
      <c r="D13" s="61">
        <v>3451</v>
      </c>
    </row>
    <row r="14" spans="1:4" x14ac:dyDescent="0.2">
      <c r="A14" s="8" t="s">
        <v>4</v>
      </c>
      <c r="B14" s="61">
        <v>-1043</v>
      </c>
      <c r="C14" s="54"/>
      <c r="D14" s="61">
        <v>-889</v>
      </c>
    </row>
    <row r="15" spans="1:4" x14ac:dyDescent="0.2">
      <c r="A15" s="9" t="s">
        <v>5</v>
      </c>
      <c r="B15" s="62">
        <f>SUM(B13:B14)</f>
        <v>3013</v>
      </c>
      <c r="C15" s="55"/>
      <c r="D15" s="62">
        <f>SUM(D13:D14)</f>
        <v>2562</v>
      </c>
    </row>
    <row r="16" spans="1:4" ht="38.25" x14ac:dyDescent="0.2">
      <c r="A16" s="8" t="s">
        <v>136</v>
      </c>
      <c r="B16" s="61">
        <v>19980</v>
      </c>
      <c r="C16" s="54"/>
      <c r="D16" s="61">
        <v>-108</v>
      </c>
    </row>
    <row r="17" spans="1:4" x14ac:dyDescent="0.2">
      <c r="A17" s="8" t="s">
        <v>137</v>
      </c>
      <c r="B17" s="61">
        <v>-11328</v>
      </c>
      <c r="C17" s="54"/>
      <c r="D17" s="61">
        <v>-13372</v>
      </c>
    </row>
    <row r="18" spans="1:4" ht="13.5" customHeight="1" x14ac:dyDescent="0.2">
      <c r="A18" s="8" t="s">
        <v>42</v>
      </c>
      <c r="B18" s="61">
        <v>0</v>
      </c>
      <c r="C18" s="54"/>
      <c r="D18" s="61">
        <v>4539</v>
      </c>
    </row>
    <row r="19" spans="1:4" x14ac:dyDescent="0.2">
      <c r="A19" s="8" t="s">
        <v>138</v>
      </c>
      <c r="B19" s="61">
        <v>-47</v>
      </c>
      <c r="C19" s="54"/>
      <c r="D19" s="61">
        <v>168</v>
      </c>
    </row>
    <row r="20" spans="1:4" x14ac:dyDescent="0.2">
      <c r="A20" s="8" t="s">
        <v>43</v>
      </c>
      <c r="B20" s="61">
        <v>2496</v>
      </c>
      <c r="C20" s="54"/>
      <c r="D20" s="61">
        <v>-55</v>
      </c>
    </row>
    <row r="21" spans="1:4" x14ac:dyDescent="0.2">
      <c r="A21" s="9" t="s">
        <v>44</v>
      </c>
      <c r="B21" s="62">
        <f>SUM(B16:B20)</f>
        <v>11101</v>
      </c>
      <c r="C21" s="55"/>
      <c r="D21" s="62">
        <f>SUM(D16:D20)</f>
        <v>-8828</v>
      </c>
    </row>
    <row r="22" spans="1:4" ht="25.5" x14ac:dyDescent="0.2">
      <c r="A22" s="8" t="s">
        <v>45</v>
      </c>
      <c r="B22" s="61">
        <v>-1114</v>
      </c>
      <c r="C22" s="54"/>
      <c r="D22" s="61">
        <v>0</v>
      </c>
    </row>
    <row r="23" spans="1:4" x14ac:dyDescent="0.2">
      <c r="A23" s="8" t="s">
        <v>46</v>
      </c>
      <c r="B23" s="61">
        <v>-9827</v>
      </c>
      <c r="C23" s="54"/>
      <c r="D23" s="61">
        <v>-25878</v>
      </c>
    </row>
    <row r="24" spans="1:4" x14ac:dyDescent="0.2">
      <c r="A24" s="8" t="s">
        <v>6</v>
      </c>
      <c r="B24" s="61">
        <v>-20897</v>
      </c>
      <c r="C24" s="54"/>
      <c r="D24" s="61">
        <v>-12652</v>
      </c>
    </row>
    <row r="25" spans="1:4" x14ac:dyDescent="0.2">
      <c r="A25" s="9" t="s">
        <v>47</v>
      </c>
      <c r="B25" s="62">
        <f>SUM(B22:B24)</f>
        <v>-31838</v>
      </c>
      <c r="C25" s="55"/>
      <c r="D25" s="62">
        <f>SUM(D22:D24)</f>
        <v>-38530</v>
      </c>
    </row>
    <row r="26" spans="1:4" ht="27" customHeight="1" x14ac:dyDescent="0.2">
      <c r="A26" s="9" t="s">
        <v>48</v>
      </c>
      <c r="B26" s="64">
        <f>B12+B15+B21+B25</f>
        <v>8290</v>
      </c>
      <c r="C26" s="55"/>
      <c r="D26" s="64">
        <f>D12+D15+D21+D25</f>
        <v>-31129</v>
      </c>
    </row>
    <row r="27" spans="1:4" ht="21" customHeight="1" x14ac:dyDescent="0.2">
      <c r="A27" s="8" t="s">
        <v>49</v>
      </c>
      <c r="B27" s="61">
        <v>1075</v>
      </c>
      <c r="C27" s="54"/>
      <c r="D27" s="61">
        <v>0</v>
      </c>
    </row>
    <row r="28" spans="1:4" x14ac:dyDescent="0.2">
      <c r="A28" s="9" t="s">
        <v>50</v>
      </c>
      <c r="B28" s="62">
        <f>SUM(B26:B27)</f>
        <v>9365</v>
      </c>
      <c r="C28" s="55"/>
      <c r="D28" s="62">
        <f>SUM(D26:D27)</f>
        <v>-31129</v>
      </c>
    </row>
    <row r="29" spans="1:4" ht="22.5" customHeight="1" x14ac:dyDescent="0.2">
      <c r="A29" s="9" t="s">
        <v>51</v>
      </c>
      <c r="B29" s="61"/>
      <c r="C29" s="54"/>
      <c r="D29" s="61"/>
    </row>
    <row r="30" spans="1:4" x14ac:dyDescent="0.2">
      <c r="A30" s="8" t="s">
        <v>52</v>
      </c>
      <c r="B30" s="61">
        <f>B28-B31</f>
        <v>9326</v>
      </c>
      <c r="C30" s="54"/>
      <c r="D30" s="61">
        <f>D28</f>
        <v>-31129</v>
      </c>
    </row>
    <row r="31" spans="1:4" x14ac:dyDescent="0.2">
      <c r="A31" s="8" t="s">
        <v>53</v>
      </c>
      <c r="B31" s="61">
        <v>39</v>
      </c>
      <c r="C31" s="54"/>
      <c r="D31" s="61">
        <v>0</v>
      </c>
    </row>
    <row r="32" spans="1:4" ht="13.5" thickBot="1" x14ac:dyDescent="0.25">
      <c r="A32" s="8"/>
      <c r="B32" s="63">
        <f>SUM(B30:B31)</f>
        <v>9365</v>
      </c>
      <c r="C32" s="54"/>
      <c r="D32" s="63">
        <f>SUM(D30:D31)</f>
        <v>-31129</v>
      </c>
    </row>
    <row r="33" spans="1:4" ht="13.5" thickTop="1" x14ac:dyDescent="0.2">
      <c r="A33" s="8"/>
      <c r="B33" s="61"/>
      <c r="C33" s="54"/>
      <c r="D33" s="61"/>
    </row>
    <row r="34" spans="1:4" x14ac:dyDescent="0.2">
      <c r="A34" s="9" t="s">
        <v>30</v>
      </c>
      <c r="B34" s="61"/>
      <c r="C34" s="54"/>
      <c r="D34" s="61"/>
    </row>
    <row r="35" spans="1:4" ht="25.5" x14ac:dyDescent="0.2">
      <c r="A35" s="10" t="s">
        <v>54</v>
      </c>
      <c r="B35" s="61"/>
      <c r="C35" s="54"/>
      <c r="D35" s="61"/>
    </row>
    <row r="36" spans="1:4" ht="25.5" x14ac:dyDescent="0.2">
      <c r="A36" s="8" t="s">
        <v>55</v>
      </c>
      <c r="B36" s="61"/>
      <c r="C36" s="54"/>
      <c r="D36" s="61"/>
    </row>
    <row r="37" spans="1:4" ht="25.5" x14ac:dyDescent="0.2">
      <c r="A37" s="8" t="s">
        <v>56</v>
      </c>
      <c r="B37" s="61">
        <v>2650</v>
      </c>
      <c r="C37" s="54"/>
      <c r="D37" s="61">
        <v>-626</v>
      </c>
    </row>
    <row r="38" spans="1:4" ht="38.25" x14ac:dyDescent="0.2">
      <c r="A38" s="8" t="s">
        <v>57</v>
      </c>
      <c r="B38" s="60">
        <v>1114</v>
      </c>
      <c r="C38" s="54"/>
      <c r="D38" s="60">
        <v>0</v>
      </c>
    </row>
    <row r="39" spans="1:4" ht="25.5" x14ac:dyDescent="0.2">
      <c r="A39" s="9" t="s">
        <v>117</v>
      </c>
      <c r="B39" s="64">
        <f>SUM(B37:B38)</f>
        <v>3764</v>
      </c>
      <c r="C39" s="55"/>
      <c r="D39" s="64">
        <f>SUM(D37:D38)</f>
        <v>-626</v>
      </c>
    </row>
    <row r="40" spans="1:4" ht="13.5" thickBot="1" x14ac:dyDescent="0.25">
      <c r="A40" s="9" t="s">
        <v>118</v>
      </c>
      <c r="B40" s="63">
        <f>B28+B39</f>
        <v>13129</v>
      </c>
      <c r="C40" s="55"/>
      <c r="D40" s="63">
        <f>D28+D39</f>
        <v>-31755</v>
      </c>
    </row>
    <row r="41" spans="1:4" ht="23.25" customHeight="1" thickTop="1" x14ac:dyDescent="0.2">
      <c r="A41" s="9" t="s">
        <v>51</v>
      </c>
      <c r="B41" s="61"/>
      <c r="C41" s="54"/>
      <c r="D41" s="61"/>
    </row>
    <row r="42" spans="1:4" x14ac:dyDescent="0.2">
      <c r="A42" s="8" t="s">
        <v>52</v>
      </c>
      <c r="B42" s="61">
        <f>B40-B43</f>
        <v>13090</v>
      </c>
      <c r="C42" s="54"/>
      <c r="D42" s="61">
        <f>D40</f>
        <v>-31755</v>
      </c>
    </row>
    <row r="43" spans="1:4" x14ac:dyDescent="0.2">
      <c r="A43" s="8" t="s">
        <v>53</v>
      </c>
      <c r="B43" s="61">
        <f>B31</f>
        <v>39</v>
      </c>
      <c r="C43" s="54"/>
      <c r="D43" s="61">
        <v>0</v>
      </c>
    </row>
    <row r="44" spans="1:4" ht="13.5" thickBot="1" x14ac:dyDescent="0.25">
      <c r="A44" s="8"/>
      <c r="B44" s="63">
        <f>SUM(B42:B43)</f>
        <v>13129</v>
      </c>
      <c r="C44" s="55"/>
      <c r="D44" s="63">
        <f>SUM(D42:D43)</f>
        <v>-31755</v>
      </c>
    </row>
    <row r="45" spans="1:4" ht="13.5" thickTop="1" x14ac:dyDescent="0.2">
      <c r="B45" s="51"/>
      <c r="C45" s="56"/>
      <c r="D45" s="51"/>
    </row>
    <row r="55" spans="1:6" x14ac:dyDescent="0.2">
      <c r="A55" s="1" t="s">
        <v>34</v>
      </c>
      <c r="B55" s="2"/>
      <c r="C55" s="1" t="s">
        <v>33</v>
      </c>
      <c r="F55" s="3"/>
    </row>
    <row r="56" spans="1:6" x14ac:dyDescent="0.2">
      <c r="A56" s="4" t="s">
        <v>143</v>
      </c>
      <c r="B56" s="4"/>
      <c r="C56" s="4" t="str">
        <f>BS!D66</f>
        <v>Салихова Н.М.</v>
      </c>
    </row>
    <row r="57" spans="1:6" x14ac:dyDescent="0.2">
      <c r="A57" s="52" t="s">
        <v>144</v>
      </c>
      <c r="B57" s="6"/>
      <c r="C57" s="53" t="str">
        <f>BS!D67</f>
        <v>Главный бухгалтер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view="pageBreakPreview" topLeftCell="A22" zoomScale="80" zoomScaleNormal="100" zoomScaleSheetLayoutView="80" workbookViewId="0">
      <selection activeCell="B43" sqref="B43"/>
    </sheetView>
  </sheetViews>
  <sheetFormatPr defaultRowHeight="12.75" x14ac:dyDescent="0.2"/>
  <cols>
    <col min="1" max="1" width="69" style="5" customWidth="1"/>
    <col min="2" max="2" width="20.42578125" style="5" customWidth="1"/>
    <col min="3" max="3" width="2.140625" style="13" customWidth="1"/>
    <col min="4" max="4" width="20.5703125" style="5" customWidth="1"/>
    <col min="5" max="16384" width="9.140625" style="5"/>
  </cols>
  <sheetData>
    <row r="1" spans="1:4" x14ac:dyDescent="0.2">
      <c r="D1" s="11" t="s">
        <v>32</v>
      </c>
    </row>
    <row r="2" spans="1:4" x14ac:dyDescent="0.2">
      <c r="D2" s="12" t="s">
        <v>131</v>
      </c>
    </row>
    <row r="3" spans="1:4" x14ac:dyDescent="0.2">
      <c r="D3" s="12" t="s">
        <v>129</v>
      </c>
    </row>
    <row r="4" spans="1:4" x14ac:dyDescent="0.2">
      <c r="D4" s="14"/>
    </row>
    <row r="5" spans="1:4" x14ac:dyDescent="0.2">
      <c r="D5" s="12" t="s">
        <v>31</v>
      </c>
    </row>
    <row r="8" spans="1:4" ht="51" x14ac:dyDescent="0.2">
      <c r="A8" s="8"/>
      <c r="B8" s="18" t="s">
        <v>123</v>
      </c>
      <c r="C8" s="19"/>
      <c r="D8" s="18" t="s">
        <v>124</v>
      </c>
    </row>
    <row r="9" spans="1:4" x14ac:dyDescent="0.2">
      <c r="A9" s="8"/>
      <c r="B9" s="20" t="s">
        <v>41</v>
      </c>
      <c r="C9" s="21"/>
      <c r="D9" s="20" t="s">
        <v>41</v>
      </c>
    </row>
    <row r="10" spans="1:4" x14ac:dyDescent="0.2">
      <c r="A10" s="9" t="s">
        <v>73</v>
      </c>
      <c r="B10" s="9"/>
      <c r="C10" s="27"/>
      <c r="D10" s="9"/>
    </row>
    <row r="11" spans="1:4" x14ac:dyDescent="0.2">
      <c r="A11" s="8" t="s">
        <v>18</v>
      </c>
      <c r="B11" s="16">
        <v>45329</v>
      </c>
      <c r="C11" s="24"/>
      <c r="D11" s="16">
        <v>31469</v>
      </c>
    </row>
    <row r="12" spans="1:4" x14ac:dyDescent="0.2">
      <c r="A12" s="8" t="s">
        <v>19</v>
      </c>
      <c r="B12" s="16">
        <v>-32291</v>
      </c>
      <c r="C12" s="24"/>
      <c r="D12" s="16">
        <v>-17760</v>
      </c>
    </row>
    <row r="13" spans="1:4" x14ac:dyDescent="0.2">
      <c r="A13" s="8" t="s">
        <v>20</v>
      </c>
      <c r="B13" s="16">
        <v>3931</v>
      </c>
      <c r="C13" s="24"/>
      <c r="D13" s="16">
        <v>3589</v>
      </c>
    </row>
    <row r="14" spans="1:4" x14ac:dyDescent="0.2">
      <c r="A14" s="8" t="s">
        <v>21</v>
      </c>
      <c r="B14" s="16">
        <v>-1043</v>
      </c>
      <c r="C14" s="24"/>
      <c r="D14" s="16">
        <v>-889</v>
      </c>
    </row>
    <row r="15" spans="1:4" ht="38.25" x14ac:dyDescent="0.2">
      <c r="A15" s="8" t="s">
        <v>139</v>
      </c>
      <c r="B15" s="16">
        <v>615</v>
      </c>
      <c r="C15" s="24"/>
      <c r="D15" s="16">
        <v>82</v>
      </c>
    </row>
    <row r="16" spans="1:4" x14ac:dyDescent="0.2">
      <c r="A16" s="8" t="s">
        <v>22</v>
      </c>
      <c r="B16" s="16">
        <v>2575</v>
      </c>
      <c r="C16" s="24"/>
      <c r="D16" s="16">
        <v>608</v>
      </c>
    </row>
    <row r="17" spans="1:4" x14ac:dyDescent="0.2">
      <c r="A17" s="8" t="s">
        <v>74</v>
      </c>
      <c r="B17" s="16">
        <v>455</v>
      </c>
      <c r="C17" s="24"/>
      <c r="D17" s="16">
        <v>-64</v>
      </c>
    </row>
    <row r="18" spans="1:4" x14ac:dyDescent="0.2">
      <c r="A18" s="8" t="s">
        <v>23</v>
      </c>
      <c r="B18" s="16">
        <v>-24100</v>
      </c>
      <c r="C18" s="24"/>
      <c r="D18" s="16">
        <v>-10347</v>
      </c>
    </row>
    <row r="19" spans="1:4" x14ac:dyDescent="0.2">
      <c r="A19" s="9" t="s">
        <v>75</v>
      </c>
      <c r="B19" s="16"/>
      <c r="C19" s="24"/>
      <c r="D19" s="16"/>
    </row>
    <row r="20" spans="1:4" x14ac:dyDescent="0.2">
      <c r="A20" s="9" t="s">
        <v>76</v>
      </c>
      <c r="B20" s="16"/>
      <c r="C20" s="24"/>
      <c r="D20" s="16"/>
    </row>
    <row r="21" spans="1:4" x14ac:dyDescent="0.2">
      <c r="A21" s="8" t="s">
        <v>7</v>
      </c>
      <c r="B21" s="16">
        <v>7919</v>
      </c>
      <c r="C21" s="24"/>
      <c r="D21" s="16">
        <v>0</v>
      </c>
    </row>
    <row r="22" spans="1:4" ht="25.5" x14ac:dyDescent="0.2">
      <c r="A22" s="8" t="s">
        <v>120</v>
      </c>
      <c r="B22" s="16">
        <v>-5529</v>
      </c>
      <c r="C22" s="24"/>
      <c r="D22" s="16">
        <v>-437</v>
      </c>
    </row>
    <row r="23" spans="1:4" x14ac:dyDescent="0.2">
      <c r="A23" s="8" t="s">
        <v>8</v>
      </c>
      <c r="B23" s="16">
        <v>23916</v>
      </c>
      <c r="C23" s="24"/>
      <c r="D23" s="16">
        <v>66290</v>
      </c>
    </row>
    <row r="24" spans="1:4" x14ac:dyDescent="0.2">
      <c r="A24" s="8" t="s">
        <v>111</v>
      </c>
      <c r="B24" s="16">
        <v>-47927</v>
      </c>
      <c r="C24" s="24"/>
      <c r="D24" s="16">
        <v>0</v>
      </c>
    </row>
    <row r="25" spans="1:4" x14ac:dyDescent="0.2">
      <c r="A25" s="8" t="s">
        <v>141</v>
      </c>
      <c r="B25" s="16">
        <v>-1153</v>
      </c>
      <c r="C25" s="24"/>
      <c r="D25" s="16">
        <v>-655</v>
      </c>
    </row>
    <row r="26" spans="1:4" x14ac:dyDescent="0.2">
      <c r="A26" s="8" t="s">
        <v>24</v>
      </c>
      <c r="B26" s="16">
        <v>-6571</v>
      </c>
      <c r="C26" s="24"/>
      <c r="D26" s="16">
        <v>-389</v>
      </c>
    </row>
    <row r="27" spans="1:4" x14ac:dyDescent="0.2">
      <c r="A27" s="9" t="s">
        <v>75</v>
      </c>
      <c r="B27" s="16"/>
      <c r="C27" s="24"/>
      <c r="D27" s="16"/>
    </row>
    <row r="28" spans="1:4" x14ac:dyDescent="0.2">
      <c r="A28" s="9" t="s">
        <v>77</v>
      </c>
      <c r="B28" s="16"/>
      <c r="C28" s="24"/>
      <c r="D28" s="16"/>
    </row>
    <row r="29" spans="1:4" x14ac:dyDescent="0.2">
      <c r="A29" s="8" t="s">
        <v>11</v>
      </c>
      <c r="B29" s="16">
        <v>-24617</v>
      </c>
      <c r="C29" s="24"/>
      <c r="D29" s="16">
        <v>-53827</v>
      </c>
    </row>
    <row r="30" spans="1:4" x14ac:dyDescent="0.2">
      <c r="A30" s="8" t="s">
        <v>66</v>
      </c>
      <c r="B30" s="16">
        <v>27482</v>
      </c>
      <c r="C30" s="24"/>
      <c r="D30" s="16">
        <v>22988</v>
      </c>
    </row>
    <row r="31" spans="1:4" x14ac:dyDescent="0.2">
      <c r="A31" s="8" t="s">
        <v>13</v>
      </c>
      <c r="B31" s="16">
        <v>-98117</v>
      </c>
      <c r="C31" s="24"/>
      <c r="D31" s="16">
        <v>-17156</v>
      </c>
    </row>
    <row r="32" spans="1:4" x14ac:dyDescent="0.2">
      <c r="A32" s="8" t="s">
        <v>68</v>
      </c>
      <c r="B32" s="15">
        <v>1870</v>
      </c>
      <c r="C32" s="24"/>
      <c r="D32" s="15">
        <v>60</v>
      </c>
    </row>
    <row r="33" spans="1:4" ht="25.5" x14ac:dyDescent="0.2">
      <c r="A33" s="9" t="s">
        <v>78</v>
      </c>
      <c r="B33" s="24">
        <f>SUM(B11:B32)</f>
        <v>-127256</v>
      </c>
      <c r="C33" s="24"/>
      <c r="D33" s="24">
        <f>SUM(D11:D32)</f>
        <v>23562</v>
      </c>
    </row>
    <row r="34" spans="1:4" ht="22.5" customHeight="1" x14ac:dyDescent="0.2">
      <c r="A34" s="8" t="s">
        <v>79</v>
      </c>
      <c r="B34" s="17">
        <v>0</v>
      </c>
      <c r="C34" s="17"/>
      <c r="D34" s="17">
        <v>0</v>
      </c>
    </row>
    <row r="35" spans="1:4" ht="25.5" x14ac:dyDescent="0.2">
      <c r="A35" s="9" t="s">
        <v>121</v>
      </c>
      <c r="B35" s="23">
        <f>SUM(B33:B34)</f>
        <v>-127256</v>
      </c>
      <c r="C35" s="24"/>
      <c r="D35" s="23">
        <f>SUM(D33:D34)</f>
        <v>23562</v>
      </c>
    </row>
    <row r="36" spans="1:4" x14ac:dyDescent="0.2">
      <c r="A36" s="9" t="s">
        <v>75</v>
      </c>
      <c r="B36" s="28"/>
      <c r="C36" s="24"/>
      <c r="D36" s="28"/>
    </row>
    <row r="37" spans="1:4" x14ac:dyDescent="0.2">
      <c r="A37" s="9" t="s">
        <v>80</v>
      </c>
      <c r="B37" s="28"/>
      <c r="C37" s="24"/>
      <c r="D37" s="28"/>
    </row>
    <row r="38" spans="1:4" ht="25.5" x14ac:dyDescent="0.2">
      <c r="A38" s="8" t="s">
        <v>81</v>
      </c>
      <c r="B38" s="16">
        <v>105000</v>
      </c>
      <c r="C38" s="24"/>
      <c r="D38" s="16">
        <v>0</v>
      </c>
    </row>
    <row r="39" spans="1:4" ht="25.5" x14ac:dyDescent="0.2">
      <c r="A39" s="8" t="s">
        <v>82</v>
      </c>
      <c r="B39" s="16">
        <v>7731</v>
      </c>
      <c r="C39" s="24"/>
      <c r="D39" s="16">
        <v>517</v>
      </c>
    </row>
    <row r="40" spans="1:4" x14ac:dyDescent="0.2">
      <c r="A40" s="8" t="s">
        <v>83</v>
      </c>
      <c r="B40" s="16">
        <v>-2037</v>
      </c>
      <c r="C40" s="24"/>
      <c r="D40" s="16">
        <v>0</v>
      </c>
    </row>
    <row r="41" spans="1:4" x14ac:dyDescent="0.2">
      <c r="A41" s="8" t="s">
        <v>25</v>
      </c>
      <c r="B41" s="16">
        <v>-13252</v>
      </c>
      <c r="C41" s="24"/>
      <c r="D41" s="16">
        <v>-2089</v>
      </c>
    </row>
    <row r="42" spans="1:4" x14ac:dyDescent="0.2">
      <c r="A42" s="8" t="s">
        <v>84</v>
      </c>
      <c r="B42" s="17">
        <v>202</v>
      </c>
      <c r="C42" s="24"/>
      <c r="D42" s="17">
        <v>0</v>
      </c>
    </row>
    <row r="43" spans="1:4" x14ac:dyDescent="0.2">
      <c r="A43" s="9" t="s">
        <v>85</v>
      </c>
      <c r="B43" s="23">
        <f>SUM(B38:B42)</f>
        <v>97644</v>
      </c>
      <c r="C43" s="24"/>
      <c r="D43" s="23">
        <f>SUM(D38:D42)</f>
        <v>-1572</v>
      </c>
    </row>
    <row r="44" spans="1:4" x14ac:dyDescent="0.2">
      <c r="A44" s="8"/>
      <c r="B44" s="29"/>
      <c r="C44" s="24"/>
      <c r="D44" s="29"/>
    </row>
    <row r="45" spans="1:4" x14ac:dyDescent="0.2">
      <c r="A45" s="9" t="s">
        <v>86</v>
      </c>
      <c r="B45" s="28"/>
      <c r="C45" s="24"/>
      <c r="D45" s="28"/>
    </row>
    <row r="46" spans="1:4" x14ac:dyDescent="0.2">
      <c r="A46" s="8" t="s">
        <v>122</v>
      </c>
      <c r="B46" s="16">
        <v>49958</v>
      </c>
      <c r="C46" s="24"/>
      <c r="D46" s="16">
        <v>0</v>
      </c>
    </row>
    <row r="47" spans="1:4" x14ac:dyDescent="0.2">
      <c r="A47" s="8" t="s">
        <v>26</v>
      </c>
      <c r="B47" s="16">
        <v>-9336</v>
      </c>
      <c r="C47" s="24"/>
      <c r="D47" s="16">
        <v>-23</v>
      </c>
    </row>
    <row r="48" spans="1:4" x14ac:dyDescent="0.2">
      <c r="A48" s="8" t="s">
        <v>27</v>
      </c>
      <c r="B48" s="16">
        <v>-8</v>
      </c>
      <c r="C48" s="24"/>
      <c r="D48" s="16">
        <v>-15</v>
      </c>
    </row>
    <row r="49" spans="1:4" x14ac:dyDescent="0.2">
      <c r="A49" s="9" t="s">
        <v>87</v>
      </c>
      <c r="B49" s="23">
        <f>SUM(B46:B48)</f>
        <v>40614</v>
      </c>
      <c r="C49" s="24"/>
      <c r="D49" s="23">
        <f>SUM(D46:D48)</f>
        <v>-38</v>
      </c>
    </row>
    <row r="50" spans="1:4" x14ac:dyDescent="0.2">
      <c r="A50" s="9" t="s">
        <v>75</v>
      </c>
      <c r="B50" s="28"/>
      <c r="C50" s="24"/>
      <c r="D50" s="28"/>
    </row>
    <row r="51" spans="1:4" x14ac:dyDescent="0.2">
      <c r="A51" s="9" t="s">
        <v>88</v>
      </c>
      <c r="B51" s="16">
        <f>B35+B43+B49</f>
        <v>11002</v>
      </c>
      <c r="C51" s="24"/>
      <c r="D51" s="16">
        <f>D35+D43+D49</f>
        <v>21952</v>
      </c>
    </row>
    <row r="52" spans="1:4" x14ac:dyDescent="0.2">
      <c r="A52" s="26" t="s">
        <v>28</v>
      </c>
      <c r="B52" s="16">
        <v>34645</v>
      </c>
      <c r="C52" s="24"/>
      <c r="D52" s="16">
        <v>1320</v>
      </c>
    </row>
    <row r="53" spans="1:4" x14ac:dyDescent="0.2">
      <c r="A53" s="8" t="s">
        <v>36</v>
      </c>
      <c r="B53" s="16">
        <v>88632</v>
      </c>
      <c r="C53" s="24"/>
      <c r="D53" s="16">
        <v>16077</v>
      </c>
    </row>
    <row r="54" spans="1:4" ht="13.5" thickBot="1" x14ac:dyDescent="0.25">
      <c r="A54" s="9" t="s">
        <v>104</v>
      </c>
      <c r="B54" s="25">
        <f>SUM(B51:B53)</f>
        <v>134279</v>
      </c>
      <c r="C54" s="24"/>
      <c r="D54" s="25">
        <f>SUM(D51:D53)</f>
        <v>39349</v>
      </c>
    </row>
    <row r="55" spans="1:4" ht="13.5" thickTop="1" x14ac:dyDescent="0.2"/>
    <row r="63" spans="1:4" x14ac:dyDescent="0.2">
      <c r="A63" s="5" t="s">
        <v>34</v>
      </c>
      <c r="C63" s="5" t="s">
        <v>115</v>
      </c>
    </row>
    <row r="64" spans="1:4" x14ac:dyDescent="0.2">
      <c r="A64" s="4" t="s">
        <v>143</v>
      </c>
      <c r="B64" s="4"/>
      <c r="C64" s="4" t="str">
        <f>BS!D66</f>
        <v>Салихова Н.М.</v>
      </c>
    </row>
    <row r="65" spans="1:3" x14ac:dyDescent="0.2">
      <c r="A65" s="52" t="s">
        <v>144</v>
      </c>
      <c r="B65" s="6"/>
      <c r="C65" s="53" t="str">
        <f>BS!D67</f>
        <v>Главный бухгалтер</v>
      </c>
    </row>
  </sheetData>
  <pageMargins left="0.70866141732283472" right="0.57999999999999996" top="0.74803149606299213" bottom="0.74803149606299213" header="0.31496062992125984" footer="0.31496062992125984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topLeftCell="A4" zoomScale="80" zoomScaleNormal="80" zoomScaleSheetLayoutView="80" workbookViewId="0">
      <selection activeCell="A15" sqref="A15"/>
    </sheetView>
  </sheetViews>
  <sheetFormatPr defaultRowHeight="12.75" x14ac:dyDescent="0.2"/>
  <cols>
    <col min="1" max="1" width="66.5703125" style="5" customWidth="1"/>
    <col min="2" max="2" width="15.28515625" style="5" customWidth="1"/>
    <col min="3" max="3" width="13.7109375" style="5" customWidth="1"/>
    <col min="4" max="4" width="14.5703125" style="5" customWidth="1"/>
    <col min="5" max="5" width="13" style="5" customWidth="1"/>
    <col min="6" max="6" width="15.28515625" style="5" customWidth="1"/>
    <col min="7" max="7" width="17.85546875" style="5" customWidth="1"/>
    <col min="8" max="8" width="11" style="5" customWidth="1"/>
    <col min="9" max="9" width="15.28515625" style="5" customWidth="1"/>
    <col min="10" max="10" width="12.5703125" style="5" customWidth="1"/>
    <col min="11" max="16384" width="9.140625" style="5"/>
  </cols>
  <sheetData>
    <row r="1" spans="1:10" x14ac:dyDescent="0.2">
      <c r="J1" s="11" t="s">
        <v>32</v>
      </c>
    </row>
    <row r="2" spans="1:10" x14ac:dyDescent="0.2">
      <c r="J2" s="12" t="s">
        <v>130</v>
      </c>
    </row>
    <row r="3" spans="1:10" x14ac:dyDescent="0.2">
      <c r="J3" s="12"/>
    </row>
    <row r="4" spans="1:10" x14ac:dyDescent="0.2">
      <c r="J4" s="12" t="s">
        <v>31</v>
      </c>
    </row>
    <row r="6" spans="1:10" x14ac:dyDescent="0.2">
      <c r="A6" s="9"/>
      <c r="B6" s="71" t="s">
        <v>89</v>
      </c>
      <c r="C6" s="71"/>
      <c r="D6" s="71"/>
      <c r="E6" s="71"/>
      <c r="F6" s="71"/>
      <c r="G6" s="71"/>
      <c r="H6" s="71"/>
      <c r="I6" s="72"/>
      <c r="J6" s="72"/>
    </row>
    <row r="7" spans="1:10" ht="102.75" customHeight="1" x14ac:dyDescent="0.2">
      <c r="A7" s="9"/>
      <c r="B7" s="18" t="s">
        <v>105</v>
      </c>
      <c r="C7" s="19" t="s">
        <v>107</v>
      </c>
      <c r="D7" s="18" t="s">
        <v>16</v>
      </c>
      <c r="E7" s="19" t="s">
        <v>70</v>
      </c>
      <c r="F7" s="19" t="s">
        <v>108</v>
      </c>
      <c r="G7" s="18" t="s">
        <v>110</v>
      </c>
      <c r="H7" s="19" t="s">
        <v>29</v>
      </c>
      <c r="I7" s="18" t="s">
        <v>106</v>
      </c>
      <c r="J7" s="18" t="s">
        <v>109</v>
      </c>
    </row>
    <row r="8" spans="1:10" x14ac:dyDescent="0.2">
      <c r="A8" s="9" t="s">
        <v>114</v>
      </c>
      <c r="B8" s="30">
        <v>332873</v>
      </c>
      <c r="C8" s="30">
        <v>0</v>
      </c>
      <c r="D8" s="30">
        <v>19070</v>
      </c>
      <c r="E8" s="30">
        <v>1926</v>
      </c>
      <c r="F8" s="30">
        <v>-4002</v>
      </c>
      <c r="G8" s="30">
        <v>-195870</v>
      </c>
      <c r="H8" s="30">
        <f>SUM(B8:G8)</f>
        <v>153997</v>
      </c>
      <c r="I8" s="30">
        <v>709</v>
      </c>
      <c r="J8" s="30">
        <f>SUM(H8:I8)</f>
        <v>154706</v>
      </c>
    </row>
    <row r="9" spans="1:10" ht="21" customHeight="1" x14ac:dyDescent="0.2">
      <c r="A9" s="8" t="s">
        <v>90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6">
        <f>IS!B30</f>
        <v>9326</v>
      </c>
      <c r="H9" s="36">
        <f>SUM(B9:G9)</f>
        <v>9326</v>
      </c>
      <c r="I9" s="36">
        <f>IS!B31</f>
        <v>39</v>
      </c>
      <c r="J9" s="36">
        <f>SUM(H9:I9)</f>
        <v>9365</v>
      </c>
    </row>
    <row r="10" spans="1:10" ht="21" customHeight="1" x14ac:dyDescent="0.2">
      <c r="A10" s="9" t="s">
        <v>30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27.75" customHeight="1" x14ac:dyDescent="0.2">
      <c r="A11" s="46" t="s">
        <v>91</v>
      </c>
      <c r="B11" s="35">
        <v>0</v>
      </c>
      <c r="C11" s="35">
        <v>0</v>
      </c>
      <c r="D11" s="35">
        <v>0</v>
      </c>
      <c r="E11" s="35">
        <v>0</v>
      </c>
      <c r="F11" s="35">
        <f>IS!B37</f>
        <v>2650</v>
      </c>
      <c r="G11" s="35">
        <v>0</v>
      </c>
      <c r="H11" s="35">
        <f>SUM(B11:G11)</f>
        <v>2650</v>
      </c>
      <c r="I11" s="35">
        <v>0</v>
      </c>
      <c r="J11" s="35">
        <f t="shared" ref="J11:J12" si="0">SUM(H11:I11)</f>
        <v>2650</v>
      </c>
    </row>
    <row r="12" spans="1:10" ht="38.25" x14ac:dyDescent="0.2">
      <c r="A12" s="8" t="s">
        <v>92</v>
      </c>
      <c r="B12" s="35">
        <v>0</v>
      </c>
      <c r="C12" s="35">
        <v>0</v>
      </c>
      <c r="D12" s="35">
        <v>0</v>
      </c>
      <c r="E12" s="35">
        <v>0</v>
      </c>
      <c r="F12" s="35">
        <f>IS!B38</f>
        <v>1114</v>
      </c>
      <c r="G12" s="35">
        <v>0</v>
      </c>
      <c r="H12" s="35">
        <f>SUM(B12:G12)</f>
        <v>1114</v>
      </c>
      <c r="I12" s="35">
        <v>0</v>
      </c>
      <c r="J12" s="35">
        <f t="shared" si="0"/>
        <v>1114</v>
      </c>
    </row>
    <row r="13" spans="1:10" ht="13.5" thickBot="1" x14ac:dyDescent="0.25">
      <c r="A13" s="9" t="s">
        <v>93</v>
      </c>
      <c r="B13" s="32">
        <v>0</v>
      </c>
      <c r="C13" s="32">
        <v>0</v>
      </c>
      <c r="D13" s="32">
        <v>0</v>
      </c>
      <c r="E13" s="32">
        <v>0</v>
      </c>
      <c r="F13" s="32">
        <f>SUM(F11:F12)</f>
        <v>3764</v>
      </c>
      <c r="G13" s="32">
        <v>0</v>
      </c>
      <c r="H13" s="32">
        <f>SUM(B13:G13)</f>
        <v>3764</v>
      </c>
      <c r="I13" s="32">
        <v>0</v>
      </c>
      <c r="J13" s="32">
        <f>SUM(H13:I13)</f>
        <v>3764</v>
      </c>
    </row>
    <row r="14" spans="1:10" x14ac:dyDescent="0.2">
      <c r="A14" s="9" t="s">
        <v>94</v>
      </c>
      <c r="B14" s="33">
        <v>0</v>
      </c>
      <c r="C14" s="33">
        <v>0</v>
      </c>
      <c r="D14" s="33">
        <v>0</v>
      </c>
      <c r="E14" s="33">
        <v>0</v>
      </c>
      <c r="F14" s="33">
        <f>SUM(F9:F12)</f>
        <v>3764</v>
      </c>
      <c r="G14" s="33">
        <f>SUM(G9:G12)</f>
        <v>9326</v>
      </c>
      <c r="H14" s="33">
        <f>SUM(B14:G14)</f>
        <v>13090</v>
      </c>
      <c r="I14" s="33">
        <f>SUM(I9:I12)</f>
        <v>39</v>
      </c>
      <c r="J14" s="33">
        <f>SUM(H14:I14)</f>
        <v>13129</v>
      </c>
    </row>
    <row r="15" spans="1:10" ht="36.75" customHeight="1" x14ac:dyDescent="0.2">
      <c r="A15" s="8" t="s">
        <v>95</v>
      </c>
      <c r="B15" s="30">
        <v>0</v>
      </c>
      <c r="C15" s="30">
        <v>0</v>
      </c>
      <c r="D15" s="30">
        <v>0</v>
      </c>
      <c r="E15" s="36">
        <v>-40</v>
      </c>
      <c r="F15" s="36">
        <v>0</v>
      </c>
      <c r="G15" s="36">
        <v>40</v>
      </c>
      <c r="H15" s="30">
        <f>SUM(B15:G15)</f>
        <v>0</v>
      </c>
      <c r="I15" s="30">
        <v>0</v>
      </c>
      <c r="J15" s="30">
        <v>0</v>
      </c>
    </row>
    <row r="16" spans="1:10" ht="36.75" customHeight="1" x14ac:dyDescent="0.2">
      <c r="A16" s="9" t="s">
        <v>37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10" x14ac:dyDescent="0.2">
      <c r="A17" s="8" t="s">
        <v>96</v>
      </c>
      <c r="B17" s="35">
        <v>-59</v>
      </c>
      <c r="C17" s="35">
        <v>0</v>
      </c>
      <c r="D17" s="35">
        <v>4</v>
      </c>
      <c r="E17" s="35">
        <v>0</v>
      </c>
      <c r="F17" s="35">
        <v>0</v>
      </c>
      <c r="G17" s="35">
        <v>0</v>
      </c>
      <c r="H17" s="35">
        <f>SUM(B17:G17)</f>
        <v>-55</v>
      </c>
      <c r="I17" s="35">
        <v>0</v>
      </c>
      <c r="J17" s="35">
        <f>SUM(H17:I17)</f>
        <v>-55</v>
      </c>
    </row>
    <row r="18" spans="1:10" x14ac:dyDescent="0.2">
      <c r="A18" s="8" t="s">
        <v>97</v>
      </c>
      <c r="B18" s="37">
        <v>0</v>
      </c>
      <c r="C18" s="37">
        <v>0</v>
      </c>
      <c r="D18" s="37">
        <v>2042</v>
      </c>
      <c r="E18" s="37">
        <v>0</v>
      </c>
      <c r="F18" s="37">
        <v>0</v>
      </c>
      <c r="G18" s="37">
        <v>0</v>
      </c>
      <c r="H18" s="37">
        <f>SUM(B18:G18)</f>
        <v>2042</v>
      </c>
      <c r="I18" s="37">
        <v>0</v>
      </c>
      <c r="J18" s="37">
        <f>SUM(H18:I18)</f>
        <v>2042</v>
      </c>
    </row>
    <row r="19" spans="1:10" ht="18" customHeight="1" thickBot="1" x14ac:dyDescent="0.25">
      <c r="A19" s="9" t="s">
        <v>140</v>
      </c>
      <c r="B19" s="34">
        <f>SUM(B8,B14,B15,B17:B18)</f>
        <v>332814</v>
      </c>
      <c r="C19" s="34">
        <v>0</v>
      </c>
      <c r="D19" s="34">
        <f t="shared" ref="D19:J19" si="1">SUM(D8,D14,D15,D17:D18)</f>
        <v>21116</v>
      </c>
      <c r="E19" s="34">
        <f t="shared" si="1"/>
        <v>1886</v>
      </c>
      <c r="F19" s="34">
        <f t="shared" si="1"/>
        <v>-238</v>
      </c>
      <c r="G19" s="34">
        <f t="shared" si="1"/>
        <v>-186504</v>
      </c>
      <c r="H19" s="34">
        <f t="shared" si="1"/>
        <v>169074</v>
      </c>
      <c r="I19" s="34">
        <f t="shared" si="1"/>
        <v>748</v>
      </c>
      <c r="J19" s="34">
        <f t="shared" si="1"/>
        <v>169822</v>
      </c>
    </row>
    <row r="20" spans="1:10" ht="13.5" thickTop="1" x14ac:dyDescent="0.2"/>
    <row r="26" spans="1:10" x14ac:dyDescent="0.2">
      <c r="A26" s="70" t="s">
        <v>112</v>
      </c>
      <c r="B26" s="70"/>
      <c r="C26" s="70"/>
      <c r="D26" s="70"/>
    </row>
    <row r="27" spans="1:10" x14ac:dyDescent="0.2">
      <c r="A27" s="42" t="s">
        <v>113</v>
      </c>
      <c r="B27" s="42"/>
      <c r="C27" s="43"/>
      <c r="D27" s="42"/>
    </row>
    <row r="28" spans="1:10" x14ac:dyDescent="0.2">
      <c r="A28" s="44" t="s">
        <v>135</v>
      </c>
      <c r="B28" s="42"/>
      <c r="C28" s="43"/>
      <c r="D28" s="42"/>
    </row>
    <row r="29" spans="1:10" x14ac:dyDescent="0.2">
      <c r="A29" s="42" t="s">
        <v>142</v>
      </c>
      <c r="B29" s="42"/>
      <c r="C29" s="43"/>
      <c r="D29" s="42"/>
    </row>
    <row r="38" spans="1:5" x14ac:dyDescent="0.2">
      <c r="A38" s="1" t="s">
        <v>34</v>
      </c>
      <c r="B38" s="2"/>
      <c r="C38" s="22"/>
      <c r="E38" s="1" t="s">
        <v>116</v>
      </c>
    </row>
    <row r="39" spans="1:5" x14ac:dyDescent="0.2">
      <c r="A39" s="4" t="s">
        <v>143</v>
      </c>
      <c r="B39" s="4"/>
      <c r="C39" s="4"/>
      <c r="E39" s="4" t="str">
        <f>BS!D66</f>
        <v>Салихова Н.М.</v>
      </c>
    </row>
    <row r="40" spans="1:5" x14ac:dyDescent="0.2">
      <c r="A40" s="52" t="s">
        <v>144</v>
      </c>
      <c r="B40" s="6"/>
      <c r="C40" s="6"/>
      <c r="E40" s="53" t="str">
        <f>BS!D67</f>
        <v>Главный бухгалтер</v>
      </c>
    </row>
  </sheetData>
  <mergeCells count="3">
    <mergeCell ref="B6:H6"/>
    <mergeCell ref="I6:J6"/>
    <mergeCell ref="A26:D26"/>
  </mergeCells>
  <pageMargins left="0.59055118110236227" right="0.35433070866141736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view="pageBreakPreview" zoomScale="80" zoomScaleNormal="80" zoomScaleSheetLayoutView="80" workbookViewId="0">
      <selection activeCell="B14" sqref="B14"/>
    </sheetView>
  </sheetViews>
  <sheetFormatPr defaultRowHeight="12.75" x14ac:dyDescent="0.2"/>
  <cols>
    <col min="1" max="1" width="64.7109375" style="5" customWidth="1"/>
    <col min="2" max="5" width="15.140625" style="5" customWidth="1"/>
    <col min="6" max="6" width="21.85546875" style="5" customWidth="1"/>
    <col min="7" max="7" width="17.28515625" style="5" customWidth="1"/>
    <col min="8" max="8" width="15.140625" style="5" customWidth="1"/>
    <col min="9" max="16384" width="9.140625" style="5"/>
  </cols>
  <sheetData>
    <row r="1" spans="1:8" x14ac:dyDescent="0.2">
      <c r="H1" s="11" t="s">
        <v>32</v>
      </c>
    </row>
    <row r="2" spans="1:8" x14ac:dyDescent="0.2">
      <c r="H2" s="12" t="s">
        <v>130</v>
      </c>
    </row>
    <row r="3" spans="1:8" x14ac:dyDescent="0.2">
      <c r="H3" s="12"/>
    </row>
    <row r="4" spans="1:8" x14ac:dyDescent="0.2">
      <c r="H4" s="12" t="s">
        <v>31</v>
      </c>
    </row>
    <row r="7" spans="1:8" ht="76.5" x14ac:dyDescent="0.2">
      <c r="A7" s="8"/>
      <c r="B7" s="18" t="s">
        <v>15</v>
      </c>
      <c r="C7" s="18" t="s">
        <v>107</v>
      </c>
      <c r="D7" s="18" t="s">
        <v>16</v>
      </c>
      <c r="E7" s="18" t="s">
        <v>98</v>
      </c>
      <c r="F7" s="18" t="s">
        <v>108</v>
      </c>
      <c r="G7" s="18" t="s">
        <v>110</v>
      </c>
      <c r="H7" s="18" t="s">
        <v>109</v>
      </c>
    </row>
    <row r="8" spans="1:8" x14ac:dyDescent="0.2">
      <c r="A8" s="9" t="s">
        <v>99</v>
      </c>
      <c r="B8" s="30">
        <v>273090</v>
      </c>
      <c r="C8" s="30">
        <v>-25981</v>
      </c>
      <c r="D8" s="30">
        <v>19070</v>
      </c>
      <c r="E8" s="30">
        <v>2025</v>
      </c>
      <c r="F8" s="30">
        <v>-2099</v>
      </c>
      <c r="G8" s="30">
        <v>-341190</v>
      </c>
      <c r="H8" s="30">
        <f>SUM(B8:G8)</f>
        <v>-75085</v>
      </c>
    </row>
    <row r="9" spans="1:8" ht="20.25" customHeight="1" x14ac:dyDescent="0.2">
      <c r="A9" s="8" t="s">
        <v>100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f>IS!D28</f>
        <v>-31129</v>
      </c>
      <c r="H9" s="38">
        <f>SUM(B9:G9)</f>
        <v>-31129</v>
      </c>
    </row>
    <row r="10" spans="1:8" ht="20.25" customHeight="1" x14ac:dyDescent="0.2">
      <c r="A10" s="9" t="s">
        <v>30</v>
      </c>
      <c r="B10" s="35"/>
      <c r="C10" s="35"/>
      <c r="D10" s="35"/>
      <c r="E10" s="35"/>
      <c r="F10" s="35"/>
      <c r="G10" s="35"/>
      <c r="H10" s="35"/>
    </row>
    <row r="11" spans="1:8" ht="26.25" customHeight="1" x14ac:dyDescent="0.2">
      <c r="A11" s="8" t="s">
        <v>91</v>
      </c>
      <c r="B11" s="35">
        <v>0</v>
      </c>
      <c r="C11" s="35">
        <v>0</v>
      </c>
      <c r="D11" s="35">
        <v>0</v>
      </c>
      <c r="E11" s="35">
        <v>0</v>
      </c>
      <c r="F11" s="35">
        <v>-626</v>
      </c>
      <c r="G11" s="35">
        <v>0</v>
      </c>
      <c r="H11" s="35">
        <f>SUM(B11:G11)</f>
        <v>-626</v>
      </c>
    </row>
    <row r="12" spans="1:8" x14ac:dyDescent="0.2">
      <c r="A12" s="45" t="s">
        <v>101</v>
      </c>
      <c r="B12" s="39">
        <v>0</v>
      </c>
      <c r="C12" s="39">
        <v>0</v>
      </c>
      <c r="D12" s="39">
        <v>0</v>
      </c>
      <c r="E12" s="39">
        <v>0</v>
      </c>
      <c r="F12" s="39">
        <v>-626</v>
      </c>
      <c r="G12" s="39">
        <v>0</v>
      </c>
      <c r="H12" s="39">
        <f>SUM(B12:G12)</f>
        <v>-626</v>
      </c>
    </row>
    <row r="13" spans="1:8" x14ac:dyDescent="0.2">
      <c r="A13" s="9" t="s">
        <v>102</v>
      </c>
      <c r="B13" s="30">
        <v>0</v>
      </c>
      <c r="C13" s="30">
        <v>0</v>
      </c>
      <c r="D13" s="30">
        <v>0</v>
      </c>
      <c r="E13" s="30">
        <v>0</v>
      </c>
      <c r="F13" s="30">
        <f>SUM(F12)</f>
        <v>-626</v>
      </c>
      <c r="G13" s="30">
        <f>SUM(G9,G12)</f>
        <v>-31129</v>
      </c>
      <c r="H13" s="30">
        <f>SUM(B13:G13)</f>
        <v>-31755</v>
      </c>
    </row>
    <row r="14" spans="1:8" ht="36.75" customHeight="1" x14ac:dyDescent="0.2">
      <c r="A14" s="8" t="s">
        <v>103</v>
      </c>
      <c r="B14" s="38">
        <v>0</v>
      </c>
      <c r="C14" s="38">
        <v>0</v>
      </c>
      <c r="D14" s="38">
        <v>0</v>
      </c>
      <c r="E14" s="38">
        <v>-49</v>
      </c>
      <c r="F14" s="38">
        <v>0</v>
      </c>
      <c r="G14" s="38">
        <f>-E14</f>
        <v>49</v>
      </c>
      <c r="H14" s="38">
        <f>SUM(B14:G14)</f>
        <v>0</v>
      </c>
    </row>
    <row r="15" spans="1:8" ht="13.5" thickBot="1" x14ac:dyDescent="0.25">
      <c r="A15" s="9" t="s">
        <v>134</v>
      </c>
      <c r="B15" s="34">
        <f>B8+B13+B14</f>
        <v>273090</v>
      </c>
      <c r="C15" s="34">
        <f t="shared" ref="C15:F15" si="0">C8+C13+C14</f>
        <v>-25981</v>
      </c>
      <c r="D15" s="34">
        <f t="shared" si="0"/>
        <v>19070</v>
      </c>
      <c r="E15" s="34">
        <f t="shared" si="0"/>
        <v>1976</v>
      </c>
      <c r="F15" s="34">
        <f t="shared" si="0"/>
        <v>-2725</v>
      </c>
      <c r="G15" s="34">
        <f>G8+G13+G14</f>
        <v>-372270</v>
      </c>
      <c r="H15" s="34">
        <f>H8+H13+H14</f>
        <v>-106840</v>
      </c>
    </row>
    <row r="16" spans="1:8" ht="13.5" thickTop="1" x14ac:dyDescent="0.2"/>
    <row r="17" spans="1:7" x14ac:dyDescent="0.2">
      <c r="F17" s="50"/>
      <c r="G17" s="50"/>
    </row>
    <row r="25" spans="1:7" x14ac:dyDescent="0.2">
      <c r="A25" s="70" t="s">
        <v>112</v>
      </c>
      <c r="B25" s="70"/>
      <c r="C25" s="70"/>
      <c r="D25" s="70"/>
    </row>
    <row r="26" spans="1:7" x14ac:dyDescent="0.2">
      <c r="A26" s="42" t="s">
        <v>113</v>
      </c>
      <c r="B26" s="42"/>
      <c r="C26" s="43"/>
      <c r="D26" s="42"/>
    </row>
    <row r="27" spans="1:7" x14ac:dyDescent="0.2">
      <c r="A27" s="44" t="s">
        <v>135</v>
      </c>
      <c r="B27" s="42"/>
      <c r="C27" s="43"/>
      <c r="D27" s="42"/>
    </row>
    <row r="28" spans="1:7" x14ac:dyDescent="0.2">
      <c r="A28" s="42" t="s">
        <v>142</v>
      </c>
      <c r="B28" s="42"/>
      <c r="C28" s="43"/>
      <c r="D28" s="42"/>
    </row>
    <row r="45" spans="1:5" x14ac:dyDescent="0.2">
      <c r="A45" s="1" t="s">
        <v>34</v>
      </c>
      <c r="B45" s="2"/>
      <c r="C45" s="22"/>
      <c r="E45" s="1" t="s">
        <v>115</v>
      </c>
    </row>
    <row r="46" spans="1:5" x14ac:dyDescent="0.2">
      <c r="A46" s="4" t="s">
        <v>143</v>
      </c>
      <c r="B46" s="4"/>
      <c r="C46" s="4"/>
      <c r="E46" s="4" t="str">
        <f>BS!D66</f>
        <v>Салихова Н.М.</v>
      </c>
    </row>
    <row r="47" spans="1:5" x14ac:dyDescent="0.2">
      <c r="A47" s="52" t="s">
        <v>144</v>
      </c>
      <c r="B47" s="6"/>
      <c r="C47" s="6"/>
      <c r="E47" s="53" t="str">
        <f>BS!D67</f>
        <v>Главный бухгалтер</v>
      </c>
    </row>
  </sheetData>
  <mergeCells count="1">
    <mergeCell ref="A25:D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BS</vt:lpstr>
      <vt:lpstr>IS</vt:lpstr>
      <vt:lpstr>CFS</vt:lpstr>
      <vt:lpstr>SCE 2015</vt:lpstr>
      <vt:lpstr>SCE 2014</vt:lpstr>
      <vt:lpstr>BS!BalanceSheet</vt:lpstr>
      <vt:lpstr>CFS!CashFlows</vt:lpstr>
      <vt:lpstr>'SCE 2014'!OLE_LINK2</vt:lpstr>
      <vt:lpstr>BS!Print_Area</vt:lpstr>
      <vt:lpstr>CFS!Print_Area</vt:lpstr>
      <vt:lpstr>IS!Print_Area</vt:lpstr>
      <vt:lpstr>'SCE 2014'!Print_Area</vt:lpstr>
      <vt:lpstr>'SCE 2015'!Print_Area</vt:lpstr>
    </vt:vector>
  </TitlesOfParts>
  <Company>ALB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lkarzhauova</dc:creator>
  <cp:lastModifiedBy>Zhaisanova, Dinara (ForteBank)</cp:lastModifiedBy>
  <cp:lastPrinted>2015-11-12T11:45:32Z</cp:lastPrinted>
  <dcterms:created xsi:type="dcterms:W3CDTF">2015-03-19T09:42:53Z</dcterms:created>
  <dcterms:modified xsi:type="dcterms:W3CDTF">2015-11-13T06:55:11Z</dcterms:modified>
</cp:coreProperties>
</file>