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2021\3Q 2021\FS\KASE_ДФО\"/>
    </mc:Choice>
  </mc:AlternateContent>
  <bookViews>
    <workbookView xWindow="0" yWindow="0" windowWidth="28800" windowHeight="11100" activeTab="3"/>
  </bookViews>
  <sheets>
    <sheet name="PL" sheetId="5" r:id="rId1"/>
    <sheet name="BS" sheetId="1" r:id="rId2"/>
    <sheet name="CFS" sheetId="3" r:id="rId3"/>
    <sheet name="SCE_3кв. 2021" sheetId="6" r:id="rId4"/>
  </sheets>
  <externalReferences>
    <externalReference r:id="rId5"/>
  </externalReferences>
  <definedNames>
    <definedName name="BalanceSheet" localSheetId="1">BS!$B$9</definedName>
    <definedName name="CashFlows" localSheetId="2">CFS!$B$8</definedName>
    <definedName name="OLE_LINK10" localSheetId="2">CFS!$D$31</definedName>
    <definedName name="OLE_LINK16" localSheetId="1">BS!$D$38</definedName>
    <definedName name="OLE_LINK17" localSheetId="1">BS!$D$41</definedName>
    <definedName name="OLE_LINK5" localSheetId="0">PL!#REF!</definedName>
    <definedName name="OLE_LINK6" localSheetId="0">PL!$E$13</definedName>
    <definedName name="OLE_LINK7" localSheetId="0">PL!$E$24</definedName>
    <definedName name="_xlnm.Print_Area" localSheetId="1">BS!$A$1:$F$59</definedName>
    <definedName name="_xlnm.Print_Area" localSheetId="2">CFS!$A$1:$G$68</definedName>
    <definedName name="_xlnm.Print_Area" localSheetId="0">PL!$A$1:$F$58</definedName>
    <definedName name="_xlnm.Print_Area" localSheetId="3">'SCE_3кв. 2021'!$A$1:$M$41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  <c r="J36" i="6" l="1"/>
  <c r="H36" i="6"/>
  <c r="E21" i="6" l="1"/>
  <c r="D21" i="6"/>
  <c r="C21" i="6"/>
  <c r="J20" i="6"/>
  <c r="J13" i="6"/>
  <c r="H13" i="6"/>
  <c r="E19" i="1" l="1"/>
  <c r="D19" i="1"/>
  <c r="D37" i="6" l="1"/>
  <c r="E37" i="6"/>
  <c r="C37" i="6"/>
  <c r="H35" i="6" l="1"/>
  <c r="J35" i="6" s="1"/>
  <c r="I33" i="6"/>
  <c r="I37" i="6" s="1"/>
  <c r="G33" i="6"/>
  <c r="G37" i="6" s="1"/>
  <c r="F33" i="6"/>
  <c r="F37" i="6" s="1"/>
  <c r="H32" i="6"/>
  <c r="J32" i="6" s="1"/>
  <c r="H31" i="6"/>
  <c r="J31" i="6" s="1"/>
  <c r="J33" i="6" l="1"/>
  <c r="J37" i="6" s="1"/>
  <c r="H33" i="6"/>
  <c r="H37" i="6" s="1"/>
  <c r="D54" i="3"/>
  <c r="F31" i="3" l="1"/>
  <c r="E30" i="1"/>
  <c r="D30" i="1"/>
  <c r="E17" i="6" l="1"/>
  <c r="D21" i="5" l="1"/>
  <c r="F44" i="3" l="1"/>
  <c r="D31" i="3" l="1"/>
  <c r="D26" i="5"/>
  <c r="E21" i="5"/>
  <c r="D38" i="1"/>
  <c r="D44" i="3" l="1"/>
  <c r="F54" i="3" l="1"/>
  <c r="E42" i="5"/>
  <c r="D42" i="5" l="1"/>
  <c r="F16" i="6" s="1"/>
  <c r="F17" i="6" l="1"/>
  <c r="F21" i="6" s="1"/>
  <c r="H16" i="6"/>
  <c r="J16" i="6" s="1"/>
  <c r="D42" i="1"/>
  <c r="D44" i="1" s="1"/>
  <c r="H20" i="6" l="1"/>
  <c r="D34" i="3" l="1"/>
  <c r="D58" i="3" s="1"/>
  <c r="D62" i="3" s="1"/>
  <c r="D71" i="3" s="1"/>
  <c r="E26" i="5" l="1"/>
  <c r="D10" i="5" l="1"/>
  <c r="D41" i="1"/>
  <c r="D28" i="5" l="1"/>
  <c r="D30" i="5" s="1"/>
  <c r="D33" i="5" l="1"/>
  <c r="D35" i="5" s="1"/>
  <c r="D43" i="5" s="1"/>
  <c r="D46" i="5" s="1"/>
  <c r="D48" i="5" s="1"/>
  <c r="E38" i="1" l="1"/>
  <c r="E42" i="1" l="1"/>
  <c r="E44" i="1" s="1"/>
  <c r="E41" i="1"/>
  <c r="E10" i="5"/>
  <c r="F34" i="3" l="1"/>
  <c r="E47" i="5"/>
  <c r="E28" i="5"/>
  <c r="E30" i="5" s="1"/>
  <c r="E33" i="5" s="1"/>
  <c r="F58" i="3" l="1"/>
  <c r="F62" i="3" s="1"/>
  <c r="E35" i="5"/>
  <c r="E43" i="5" s="1"/>
  <c r="E46" i="5" s="1"/>
  <c r="E48" i="5" s="1"/>
  <c r="C17" i="6" l="1"/>
  <c r="F6" i="3" l="1"/>
  <c r="D6" i="3"/>
  <c r="I15" i="6" l="1"/>
  <c r="D17" i="6" l="1"/>
  <c r="J3" i="6"/>
  <c r="I17" i="6" l="1"/>
  <c r="I21" i="6" s="1"/>
  <c r="G15" i="6" l="1"/>
  <c r="G17" i="6" l="1"/>
  <c r="G21" i="6" s="1"/>
  <c r="H15" i="6"/>
  <c r="J15" i="6" l="1"/>
  <c r="J17" i="6" s="1"/>
  <c r="J21" i="6" s="1"/>
  <c r="H17" i="6"/>
  <c r="H21" i="6" s="1"/>
</calcChain>
</file>

<file path=xl/sharedStrings.xml><?xml version="1.0" encoding="utf-8"?>
<sst xmlns="http://schemas.openxmlformats.org/spreadsheetml/2006/main" count="225" uniqueCount="175">
  <si>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</si>
  <si>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</si>
  <si>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</si>
  <si>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</si>
  <si>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</si>
  <si>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</si>
  <si>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</si>
  <si>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</si>
  <si>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</si>
  <si>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</si>
  <si>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</si>
  <si>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</si>
  <si>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</si>
  <si>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</si>
  <si>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</si>
  <si>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</si>
  <si>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</si>
  <si>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</si>
  <si>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</si>
  <si>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</si>
  <si>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</si>
  <si>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</si>
  <si>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</si>
  <si>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</si>
  <si>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</si>
  <si>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</si>
  <si>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</si>
  <si>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</si>
  <si>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</si>
  <si>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</si>
  <si>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</si>
  <si>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</si>
  <si>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</si>
  <si>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</si>
  <si>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</si>
  <si>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</si>
  <si>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</si>
  <si>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</si>
  <si>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</si>
  <si>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 xml:space="preserve">АО «ForteBank» </t>
  </si>
  <si>
    <t>(не аудировано)</t>
  </si>
  <si>
    <t>Использование денежных средств в инвестиционной деятельности</t>
  </si>
  <si>
    <t>Общие и административные расходы, выплаченные</t>
  </si>
  <si>
    <t>Чистое увеличение/(уменьшение) денежных средств и их эквивалентов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</si>
  <si>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</si>
  <si>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</si>
  <si>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</si>
  <si>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</si>
  <si>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</si>
  <si>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</si>
  <si>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</si>
  <si>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</si>
  <si>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</si>
  <si>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</si>
  <si>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</si>
  <si>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</si>
  <si>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</si>
  <si>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</si>
  <si>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</si>
  <si>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</si>
  <si>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</si>
  <si>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</si>
  <si>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</si>
  <si>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</si>
  <si>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</si>
  <si>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</si>
  <si>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</si>
  <si>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</si>
  <si>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</si>
  <si>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</si>
  <si>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</si>
  <si>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</si>
  <si>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</si>
  <si>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</si>
  <si>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Кредиторская задолженность по договорам «репо»</t>
  </si>
  <si>
    <t>Резерв справедливой стоимости</t>
  </si>
  <si>
    <t>Средства банков и прочих финансовых институтов</t>
  </si>
  <si>
    <t>Влияние изменения обменных курсов на денежные средства и их эквиваленты</t>
  </si>
  <si>
    <t>Производные финансовые активы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</si>
  <si>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</si>
  <si>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Инвестиционные ценные бумаги</t>
  </si>
  <si>
    <t>Приобретение инвестиционных ценных бумаг, оцениваемых по справедливой стоимости через прочий совокупный доход</t>
  </si>
  <si>
    <t>Погашение инвестиционных ценных бумаг, оцениваемых по справедливой стоимости через прочий совокупный доход</t>
  </si>
  <si>
    <t>Продажа инвестиционных ценных бумаг, оцениваемых по справедливой стоимости через прочий совокупный доход</t>
  </si>
  <si>
    <t>Поступления от размещения долговых ценных бумаг</t>
  </si>
  <si>
    <t>Влияние ОКУ на денежные средства и их эквиваленты</t>
  </si>
  <si>
    <t>Неденежные операции</t>
  </si>
  <si>
    <t>Изъятие залогового обеспечения по кредитам клиентам</t>
  </si>
  <si>
    <t>Денежные средства и их эквиваленты, 
   на конец периода</t>
  </si>
  <si>
    <t>Денежные средства и их эквиваленты, 
   на начало периода</t>
  </si>
  <si>
    <t>Прочие расходы</t>
  </si>
  <si>
    <t>Прочие доходы</t>
  </si>
  <si>
    <t>- чистое изменение справедливой стоимости инвестиционных ценных бумаг, оцениваемых по ССПСД</t>
  </si>
  <si>
    <t>- подоходный налог, относящийся к компонентам прочего совокупного дохода</t>
  </si>
  <si>
    <t>На 1 января 2020 года</t>
  </si>
  <si>
    <t>_________________________________</t>
  </si>
  <si>
    <t>Дыканбаева А.М.</t>
  </si>
  <si>
    <t>______________________</t>
  </si>
  <si>
    <t>Чистое поступление/(использование) денежных средств в операционной деятельности до уплаты подоходного налога</t>
  </si>
  <si>
    <t>Поступление/(использование) денежных средств в операционной деятельности</t>
  </si>
  <si>
    <t>Использование/(поступление) денежных средств в финансовой деятельности</t>
  </si>
  <si>
    <t>Собственные выкупленные акции</t>
  </si>
  <si>
    <t>Производные инструменты</t>
  </si>
  <si>
    <t>Первый Заместитель Председателя Правления (CFO)</t>
  </si>
  <si>
    <t>Выкупленный капитал</t>
  </si>
  <si>
    <t>(аудировано)</t>
  </si>
  <si>
    <t>Прочий совокупный доход, подлежащий переклассификации в состав прибыли или убытка в последующих периодах при выполнении определенных условий:</t>
  </si>
  <si>
    <t>Выкуп собственный акций</t>
  </si>
  <si>
    <t>Погашение обязательств по аренде</t>
  </si>
  <si>
    <t>Выплата дивидендов (не аудировано)</t>
  </si>
  <si>
    <t>Прибыль за отчётный период (неаудировано)</t>
  </si>
  <si>
    <t xml:space="preserve">Прочий совокупный доход за отчётный период (неаудировано) </t>
  </si>
  <si>
    <t>Итого совокупный доход за отчётный период (неаудировано)</t>
  </si>
  <si>
    <t>Левин С.В.</t>
  </si>
  <si>
    <t>Погашение выпущенных долговых ценных бумаг</t>
  </si>
  <si>
    <t>Net realised gains/(losses) from financial instruments at fair value
through profit or loss</t>
  </si>
  <si>
    <t xml:space="preserve">Net realised gains on dealing in foreign currencies </t>
  </si>
  <si>
    <t>Other operating expenses paid</t>
  </si>
  <si>
    <t>General and administrative expenses paid</t>
  </si>
  <si>
    <t>Amounts due from financial institutions</t>
  </si>
  <si>
    <t>Trading securities</t>
  </si>
  <si>
    <t>Loans to customers</t>
  </si>
  <si>
    <t xml:space="preserve">Other assets </t>
  </si>
  <si>
    <t xml:space="preserve">Current accounts and deposits of customers </t>
  </si>
  <si>
    <t>Amounts due to banks and other financial institutions</t>
  </si>
  <si>
    <t>Amounts payable under repurchase agreements</t>
  </si>
  <si>
    <t>Other liabilities</t>
  </si>
  <si>
    <t xml:space="preserve">Corporate income tax paid </t>
  </si>
  <si>
    <t>Purchase of investment securities at fair value through other
comprehensive income</t>
  </si>
  <si>
    <t>Proceeds from sale of investment securities at fair value through
other comprehensive income</t>
  </si>
  <si>
    <t>Redemption of investment securities at fair value through other
comprehensive income</t>
  </si>
  <si>
    <t>Purchase of property and equipment and intangible assets</t>
  </si>
  <si>
    <t xml:space="preserve">Proceeds from sale of property and equipment and intangible assets </t>
  </si>
  <si>
    <t>Purchase of treasury shares</t>
  </si>
  <si>
    <t>Proceeds from placement of debt securities issued</t>
  </si>
  <si>
    <t>Redemption of debt securities issued</t>
  </si>
  <si>
    <t>Repayment of lease liability</t>
  </si>
  <si>
    <t xml:space="preserve">Effect of exchange rate changes on cash and cash equivalents </t>
  </si>
  <si>
    <t>Cash and cash equivalents, beginning</t>
  </si>
  <si>
    <t>Repossession of collateral on loans to customer</t>
  </si>
  <si>
    <t>Cash and cash equivalents, ending</t>
  </si>
  <si>
    <t>Чистая прибыль/убыток в результате прекращения признания инвестиционных ценных бумаг, оцениваемых по справедливой стоимости через прочий совокупный доход</t>
  </si>
  <si>
    <t>Чистая прибыль от операций с иностранной валютой</t>
  </si>
  <si>
    <t>Чистая прибыль от модификации финансовых обязательств, приводящей к прекращению признания</t>
  </si>
  <si>
    <t>-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</si>
  <si>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Чистые поступления по операциям с иностранной валютой</t>
  </si>
  <si>
    <t>Прочие выплаты</t>
  </si>
  <si>
    <t>Расходы по кредитным убыткам</t>
  </si>
  <si>
    <t>Чистый реализованный убыток по финансовым инструментам, оцениваемым по справедливой стоимости через прибыль или убыток</t>
  </si>
  <si>
    <t>Приобретение инвестиционных ценных бумаг, оцениваемых по амортизированной стоимости</t>
  </si>
  <si>
    <t>стр 1 из 4</t>
  </si>
  <si>
    <t>стр 2 из 4</t>
  </si>
  <si>
    <t>стр 3 из 4</t>
  </si>
  <si>
    <t>стр 4 из 4</t>
  </si>
  <si>
    <t>Главный бухгалтер - директор</t>
  </si>
  <si>
    <t>На 1 января 2021 года</t>
  </si>
  <si>
    <t>Погашение инвестиционных ценных бумаг, оцениваемых по амортизированной стоимости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</si>
  <si>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</si>
  <si>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Чистый доход/(убыток) от прекращения признания финансовых активов, оцениваемых по амортизированной стоимости</t>
  </si>
  <si>
    <t>-</t>
  </si>
  <si>
    <t>Выкуп выпущенных долговых ценных бумаг</t>
  </si>
  <si>
    <t>Погашение субординированного долга</t>
  </si>
  <si>
    <t xml:space="preserve">Дивиденды объявленные </t>
  </si>
  <si>
    <t>Прим.</t>
  </si>
  <si>
    <t>На 30 сентября  2021 года (не аудировано)</t>
  </si>
  <si>
    <t>На 30 сентября 2020 года (неаудировано)</t>
  </si>
  <si>
    <t>Денежные средства и их эквиваленты, реклассифицированные в состав активов выбывающей группы, предназначенной для продажи</t>
  </si>
  <si>
    <t>Промежуточный сокращенный консолидированный отчет о совокупном доходе за девятимесячный период, завершившийся на 30 сентября 2021 года</t>
  </si>
  <si>
    <t>За девятимесячный период, завершившийся на 30 сентября 2021 года</t>
  </si>
  <si>
    <t>За девятимесячный период, завершившийся на 30 сентября 2020 года</t>
  </si>
  <si>
    <t>Промежуточный сокращенный консолидированный отчет о финансовом положении по состоянию на 30 сентября 2021 года</t>
  </si>
  <si>
    <t>На 30 сентября 2021 года</t>
  </si>
  <si>
    <t>На 31 декабря 2020 года</t>
  </si>
  <si>
    <t>Промежуточный сокращенный консолидированный отчет о движении денежных средств за девятимесячный период, завершившийся на 30 сентября 2021 года</t>
  </si>
  <si>
    <t>Промежуточный сокращенный консолидированный отчет об изменениях в капитале за девятимесячный период, завершившийся на 30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</si>
</sst>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₽&quot;\-&quot;₽&quot;_);_(@_)"/>
    <numFmt numFmtId="167" formatCode="_(* #,##0_);_(* \(#,##0\);_(* &quot;£&quot;\-&quot;£&quot;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9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5" fontId="11" fillId="0" borderId="0" xfId="1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/>
    <xf numFmtId="166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66" fontId="4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166" fontId="13" fillId="0" borderId="0" xfId="0" applyNumberFormat="1" applyFont="1" applyFill="1"/>
    <xf numFmtId="165" fontId="12" fillId="0" borderId="0" xfId="1" applyNumberFormat="1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0" fontId="17" fillId="0" borderId="0" xfId="2" applyFont="1" applyFill="1" applyBorder="1" applyAlignment="1"/>
    <xf numFmtId="0" fontId="16" fillId="0" borderId="0" xfId="2" applyFont="1" applyBorder="1" applyAlignment="1">
      <alignment wrapText="1"/>
    </xf>
    <xf numFmtId="0" fontId="4" fillId="0" borderId="0" xfId="0" applyFont="1"/>
    <xf numFmtId="0" fontId="7" fillId="0" borderId="0" xfId="2" applyFont="1" applyFill="1" applyBorder="1" applyAlignment="1"/>
    <xf numFmtId="0" fontId="3" fillId="0" borderId="0" xfId="2" applyFont="1" applyFill="1" applyBorder="1" applyAlignment="1"/>
    <xf numFmtId="0" fontId="4" fillId="0" borderId="0" xfId="0" applyFont="1" applyAlignment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Fill="1"/>
    <xf numFmtId="0" fontId="19" fillId="0" borderId="0" xfId="0" applyFont="1" applyFill="1" applyAlignment="1">
      <alignment horizontal="right" wrapText="1"/>
    </xf>
    <xf numFmtId="0" fontId="19" fillId="0" borderId="1" xfId="0" applyFont="1" applyFill="1" applyBorder="1" applyAlignment="1">
      <alignment horizontal="right" wrapText="1"/>
    </xf>
    <xf numFmtId="0" fontId="20" fillId="0" borderId="0" xfId="0" applyFont="1" applyAlignment="1">
      <alignment horizontal="left" wrapText="1"/>
    </xf>
    <xf numFmtId="0" fontId="17" fillId="0" borderId="0" xfId="2" applyFont="1" applyFill="1" applyBorder="1" applyAlignment="1"/>
    <xf numFmtId="0" fontId="14" fillId="0" borderId="0" xfId="0" applyFont="1" applyAlignment="1"/>
    <xf numFmtId="0" fontId="16" fillId="0" borderId="0" xfId="2" applyFont="1" applyBorder="1" applyAlignment="1">
      <alignment wrapText="1"/>
    </xf>
    <xf numFmtId="0" fontId="16" fillId="0" borderId="0" xfId="2" applyFont="1" applyFill="1" applyBorder="1" applyAlignment="1"/>
    <xf numFmtId="0" fontId="17" fillId="0" borderId="0" xfId="2" applyNumberFormat="1" applyFont="1" applyAlignment="1"/>
    <xf numFmtId="0" fontId="4" fillId="0" borderId="0" xfId="0" applyFont="1" applyFill="1" applyAlignment="1">
      <alignment horizontal="right"/>
    </xf>
    <xf numFmtId="0" fontId="19" fillId="0" borderId="0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0" fontId="14" fillId="0" borderId="0" xfId="0" quotePrefix="1" applyFont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22" fillId="0" borderId="0" xfId="0" applyFont="1" applyAlignment="1"/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167" fontId="25" fillId="0" borderId="0" xfId="0" applyNumberFormat="1" applyFont="1" applyFill="1" applyAlignment="1"/>
    <xf numFmtId="165" fontId="26" fillId="0" borderId="0" xfId="0" applyNumberFormat="1" applyFont="1"/>
    <xf numFmtId="165" fontId="4" fillId="0" borderId="0" xfId="1" applyNumberFormat="1" applyFont="1" applyFill="1" applyAlignment="1">
      <alignment horizontal="right" wrapText="1"/>
    </xf>
    <xf numFmtId="0" fontId="24" fillId="0" borderId="0" xfId="0" applyFont="1" applyAlignment="1">
      <alignment vertical="center" wrapText="1"/>
    </xf>
    <xf numFmtId="166" fontId="17" fillId="0" borderId="0" xfId="0" applyNumberFormat="1" applyFont="1" applyFill="1" applyAlignment="1">
      <alignment horizontal="right" wrapText="1"/>
    </xf>
    <xf numFmtId="165" fontId="20" fillId="0" borderId="3" xfId="1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Alignment="1">
      <alignment horizontal="right" vertical="center" wrapText="1"/>
    </xf>
    <xf numFmtId="165" fontId="20" fillId="0" borderId="0" xfId="1" applyNumberFormat="1" applyFont="1" applyFill="1" applyAlignment="1">
      <alignment horizontal="right" vertical="center" wrapText="1"/>
    </xf>
    <xf numFmtId="165" fontId="14" fillId="0" borderId="0" xfId="0" applyNumberFormat="1" applyFont="1" applyFill="1" applyAlignment="1">
      <alignment horizontal="right" wrapText="1"/>
    </xf>
    <xf numFmtId="166" fontId="18" fillId="0" borderId="3" xfId="0" applyNumberFormat="1" applyFont="1" applyFill="1" applyBorder="1" applyAlignment="1">
      <alignment horizontal="right" wrapText="1"/>
    </xf>
    <xf numFmtId="166" fontId="18" fillId="0" borderId="0" xfId="0" applyNumberFormat="1" applyFont="1" applyFill="1" applyAlignment="1">
      <alignment horizontal="right" wrapText="1"/>
    </xf>
    <xf numFmtId="165" fontId="17" fillId="0" borderId="0" xfId="0" applyNumberFormat="1" applyFont="1" applyFill="1" applyAlignment="1">
      <alignment horizontal="right" wrapText="1"/>
    </xf>
    <xf numFmtId="166" fontId="18" fillId="0" borderId="2" xfId="0" applyNumberFormat="1" applyFont="1" applyFill="1" applyBorder="1" applyAlignment="1">
      <alignment horizontal="right" wrapText="1"/>
    </xf>
    <xf numFmtId="165" fontId="20" fillId="0" borderId="2" xfId="1" applyNumberFormat="1" applyFont="1" applyFill="1" applyBorder="1" applyAlignment="1">
      <alignment horizontal="right" vertical="center" wrapText="1"/>
    </xf>
    <xf numFmtId="165" fontId="20" fillId="0" borderId="0" xfId="1" applyNumberFormat="1" applyFont="1" applyFill="1" applyBorder="1" applyAlignment="1">
      <alignment horizontal="right" vertical="center" wrapText="1"/>
    </xf>
    <xf numFmtId="0" fontId="17" fillId="0" borderId="0" xfId="2" applyNumberFormat="1" applyFont="1" applyFill="1" applyAlignment="1"/>
    <xf numFmtId="3" fontId="7" fillId="0" borderId="0" xfId="1" applyNumberFormat="1" applyFont="1" applyFill="1"/>
    <xf numFmtId="166" fontId="7" fillId="0" borderId="0" xfId="1" applyNumberFormat="1" applyFont="1" applyFill="1"/>
    <xf numFmtId="165" fontId="7" fillId="0" borderId="0" xfId="1" applyNumberFormat="1" applyFont="1" applyFill="1"/>
    <xf numFmtId="3" fontId="7" fillId="0" borderId="0" xfId="1" applyNumberFormat="1" applyFont="1" applyFill="1" applyBorder="1"/>
    <xf numFmtId="166" fontId="7" fillId="0" borderId="0" xfId="1" applyNumberFormat="1" applyFont="1" applyFill="1" applyBorder="1"/>
    <xf numFmtId="3" fontId="8" fillId="0" borderId="4" xfId="1" applyNumberFormat="1" applyFont="1" applyFill="1" applyBorder="1"/>
    <xf numFmtId="166" fontId="8" fillId="0" borderId="4" xfId="1" applyNumberFormat="1" applyFont="1" applyFill="1" applyBorder="1"/>
    <xf numFmtId="165" fontId="4" fillId="0" borderId="0" xfId="1" applyNumberFormat="1" applyFont="1" applyFill="1" applyAlignment="1">
      <alignment horizontal="left" vertical="center" wrapText="1"/>
    </xf>
    <xf numFmtId="3" fontId="8" fillId="0" borderId="2" xfId="1" applyNumberFormat="1" applyFont="1" applyFill="1" applyBorder="1"/>
    <xf numFmtId="166" fontId="8" fillId="0" borderId="2" xfId="1" applyNumberFormat="1" applyFont="1" applyFill="1" applyBorder="1"/>
    <xf numFmtId="166" fontId="7" fillId="0" borderId="1" xfId="1" applyNumberFormat="1" applyFont="1" applyFill="1" applyBorder="1"/>
    <xf numFmtId="3" fontId="8" fillId="0" borderId="0" xfId="1" applyNumberFormat="1" applyFont="1" applyFill="1"/>
    <xf numFmtId="166" fontId="8" fillId="0" borderId="0" xfId="1" applyNumberFormat="1" applyFont="1" applyFill="1"/>
    <xf numFmtId="3" fontId="8" fillId="0" borderId="3" xfId="1" applyNumberFormat="1" applyFont="1" applyFill="1" applyBorder="1"/>
    <xf numFmtId="166" fontId="8" fillId="0" borderId="3" xfId="1" applyNumberFormat="1" applyFont="1" applyFill="1" applyBorder="1"/>
    <xf numFmtId="0" fontId="6" fillId="0" borderId="0" xfId="0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5" fontId="6" fillId="0" borderId="1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165" fontId="4" fillId="0" borderId="0" xfId="1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5" fontId="6" fillId="0" borderId="3" xfId="0" applyNumberFormat="1" applyFont="1" applyFill="1" applyBorder="1" applyAlignment="1">
      <alignment wrapText="1"/>
    </xf>
    <xf numFmtId="166" fontId="6" fillId="0" borderId="3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6" fontId="6" fillId="0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22" fillId="0" borderId="0" xfId="0" applyFont="1" applyFill="1"/>
    <xf numFmtId="165" fontId="5" fillId="0" borderId="0" xfId="1" applyNumberFormat="1" applyFont="1" applyFill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right"/>
    </xf>
    <xf numFmtId="166" fontId="4" fillId="0" borderId="0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wrapText="1"/>
    </xf>
    <xf numFmtId="166" fontId="8" fillId="0" borderId="2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3" fontId="8" fillId="0" borderId="0" xfId="1" applyNumberFormat="1" applyFont="1" applyFill="1" applyAlignment="1">
      <alignment horizontal="left" vertical="center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165" fontId="18" fillId="0" borderId="3" xfId="1" applyNumberFormat="1" applyFont="1" applyFill="1" applyBorder="1" applyAlignment="1">
      <alignment horizontal="right" vertical="center" wrapText="1"/>
    </xf>
    <xf numFmtId="165" fontId="17" fillId="0" borderId="0" xfId="1" applyNumberFormat="1" applyFont="1" applyFill="1" applyAlignment="1">
      <alignment horizontal="right" vertical="center" wrapText="1"/>
    </xf>
    <xf numFmtId="165" fontId="18" fillId="0" borderId="0" xfId="1" applyNumberFormat="1" applyFont="1" applyFill="1" applyAlignment="1">
      <alignment horizontal="right" vertical="center" wrapText="1"/>
    </xf>
    <xf numFmtId="165" fontId="18" fillId="0" borderId="2" xfId="1" applyNumberFormat="1" applyFont="1" applyFill="1" applyBorder="1" applyAlignment="1">
      <alignment horizontal="right" vertical="center" wrapText="1"/>
    </xf>
    <xf numFmtId="165" fontId="18" fillId="0" borderId="0" xfId="1" applyNumberFormat="1" applyFont="1" applyFill="1" applyBorder="1" applyAlignment="1">
      <alignment horizontal="right" vertical="center" wrapText="1"/>
    </xf>
    <xf numFmtId="165" fontId="17" fillId="0" borderId="0" xfId="1" applyNumberFormat="1" applyFont="1" applyFill="1"/>
    <xf numFmtId="0" fontId="17" fillId="0" borderId="0" xfId="0" applyFont="1" applyFill="1"/>
    <xf numFmtId="0" fontId="15" fillId="0" borderId="0" xfId="0" applyFont="1" applyFill="1" applyBorder="1" applyAlignment="1">
      <alignment vertical="center"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0" xfId="2" applyNumberFormat="1" applyFont="1" applyFill="1" applyBorder="1" applyAlignment="1"/>
    <xf numFmtId="0" fontId="16" fillId="0" borderId="0" xfId="2" applyFont="1" applyFill="1" applyBorder="1" applyAlignment="1">
      <alignment wrapText="1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166" fontId="8" fillId="0" borderId="0" xfId="1" applyNumberFormat="1" applyFont="1" applyFill="1" applyBorder="1" applyAlignment="1">
      <alignment horizontal="right" wrapText="1"/>
    </xf>
    <xf numFmtId="165" fontId="26" fillId="0" borderId="0" xfId="0" applyNumberFormat="1" applyFont="1" applyFill="1"/>
    <xf numFmtId="3" fontId="7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2" applyNumberFormat="1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6" fillId="0" borderId="0" xfId="2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14" fillId="0" borderId="0" xfId="0" quotePrefix="1" applyFont="1" applyAlignment="1">
      <alignment horizontal="center" wrapText="1"/>
    </xf>
    <xf numFmtId="0" fontId="17" fillId="0" borderId="0" xfId="2" applyNumberFormat="1" applyFont="1" applyAlignment="1">
      <alignment horizontal="center"/>
    </xf>
    <xf numFmtId="43" fontId="4" fillId="0" borderId="0" xfId="1" applyNumberFormat="1" applyFont="1" applyFill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/6m'2016/FS/NBRK/&#1060;&#1086;&#1088;&#1084;&#1099;%201-4_FB_%2030.06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S"/>
      <sheetName val="SCE 2016"/>
      <sheetName val="SCE 2015"/>
    </sheetNames>
    <sheetDataSet>
      <sheetData sheetId="0" refreshError="1">
        <row r="1">
          <cell r="D1" t="str">
            <v xml:space="preserve">АО «ForteBank»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view="pageBreakPreview" zoomScale="70" zoomScaleNormal="80" zoomScaleSheetLayoutView="70" workbookViewId="0">
      <selection activeCell="C14" sqref="C14"/>
    </sheetView>
  </sheetViews>
  <sheetFormatPr defaultColWidth="9.140625" defaultRowHeight="15" x14ac:dyDescent="0.2"/>
  <cols>
    <col min="1" max="1" width="9.140625" style="62"/>
    <col min="2" max="2" width="81.7109375" style="70" customWidth="1"/>
    <col min="3" max="3" width="8.28515625" style="185" customWidth="1"/>
    <col min="4" max="4" width="32" style="160" customWidth="1"/>
    <col min="5" max="5" width="32" style="62" customWidth="1"/>
    <col min="6" max="6" width="4.85546875" style="3" customWidth="1"/>
    <col min="7" max="7" width="10.5703125" style="3" customWidth="1"/>
    <col min="8" max="16384" width="9.140625" style="3"/>
  </cols>
  <sheetData>
    <row r="1" spans="2:8" x14ac:dyDescent="0.2">
      <c r="E1" s="63" t="s">
        <v>39</v>
      </c>
    </row>
    <row r="2" spans="2:8" x14ac:dyDescent="0.2">
      <c r="E2" s="64" t="s">
        <v>167</v>
      </c>
    </row>
    <row r="3" spans="2:8" ht="7.9" customHeight="1" x14ac:dyDescent="0.2">
      <c r="E3" s="64"/>
    </row>
    <row r="4" spans="2:8" ht="14.25" customHeight="1" x14ac:dyDescent="0.2">
      <c r="E4" s="64" t="s">
        <v>38</v>
      </c>
    </row>
    <row r="5" spans="2:8" ht="18" customHeight="1" x14ac:dyDescent="0.2">
      <c r="B5" s="76"/>
      <c r="C5" s="186"/>
      <c r="D5" s="161"/>
      <c r="E5" s="75"/>
    </row>
    <row r="6" spans="2:8" ht="75" customHeight="1" x14ac:dyDescent="0.2">
      <c r="B6" s="76"/>
      <c r="C6" s="187" t="s">
        <v>163</v>
      </c>
      <c r="D6" s="152" t="s">
        <v>168</v>
      </c>
      <c r="E6" s="66" t="s">
        <v>169</v>
      </c>
    </row>
    <row r="7" spans="2:8" x14ac:dyDescent="0.2">
      <c r="B7" s="76"/>
      <c r="C7" s="188"/>
      <c r="D7" s="153" t="s">
        <v>40</v>
      </c>
      <c r="E7" s="67" t="s">
        <v>40</v>
      </c>
    </row>
    <row r="8" spans="2:8" ht="15.75" customHeight="1" x14ac:dyDescent="0.2">
      <c r="B8" s="77" t="s">
        <v>45</v>
      </c>
      <c r="C8" s="186">
        <v>4</v>
      </c>
      <c r="D8" s="95">
        <v>139758</v>
      </c>
      <c r="E8" s="95">
        <f>136302+795</f>
        <v>137097</v>
      </c>
      <c r="F8" s="28"/>
      <c r="G8" s="28"/>
      <c r="H8" s="27"/>
    </row>
    <row r="9" spans="2:8" ht="15.75" customHeight="1" x14ac:dyDescent="0.2">
      <c r="B9" s="77" t="s">
        <v>46</v>
      </c>
      <c r="C9" s="186">
        <v>4</v>
      </c>
      <c r="D9" s="95">
        <v>-70456</v>
      </c>
      <c r="E9" s="95">
        <v>-67008</v>
      </c>
      <c r="F9" s="28"/>
      <c r="G9" s="28"/>
      <c r="H9" s="27"/>
    </row>
    <row r="10" spans="2:8" ht="15.75" customHeight="1" x14ac:dyDescent="0.25">
      <c r="B10" s="68" t="s">
        <v>47</v>
      </c>
      <c r="C10" s="189">
        <v>4</v>
      </c>
      <c r="D10" s="154">
        <f>SUM(D8:D9)</f>
        <v>69302</v>
      </c>
      <c r="E10" s="96">
        <f>SUM(E8:E9)</f>
        <v>70089</v>
      </c>
      <c r="F10" s="28"/>
      <c r="G10" s="28"/>
      <c r="H10" s="27"/>
    </row>
    <row r="11" spans="2:8" ht="8.25" customHeight="1" x14ac:dyDescent="0.25">
      <c r="B11" s="68" t="s">
        <v>0</v>
      </c>
      <c r="C11" s="189"/>
      <c r="D11" s="155"/>
      <c r="E11" s="97"/>
      <c r="F11" s="28"/>
      <c r="G11" s="28"/>
      <c r="H11" s="27"/>
    </row>
    <row r="12" spans="2:8" ht="15.75" x14ac:dyDescent="0.25">
      <c r="B12" s="68"/>
      <c r="C12" s="189"/>
      <c r="D12" s="156"/>
      <c r="E12" s="98"/>
      <c r="F12" s="28"/>
      <c r="G12" s="28"/>
      <c r="H12" s="27"/>
    </row>
    <row r="13" spans="2:8" x14ac:dyDescent="0.2">
      <c r="B13" s="77" t="s">
        <v>48</v>
      </c>
      <c r="C13" s="186">
        <v>5</v>
      </c>
      <c r="D13" s="95">
        <v>29151</v>
      </c>
      <c r="E13" s="95">
        <v>25174</v>
      </c>
      <c r="F13" s="28"/>
      <c r="G13" s="28"/>
      <c r="H13" s="27"/>
    </row>
    <row r="14" spans="2:8" x14ac:dyDescent="0.2">
      <c r="B14" s="77" t="s">
        <v>49</v>
      </c>
      <c r="C14" s="186">
        <v>5</v>
      </c>
      <c r="D14" s="95">
        <v>-11742</v>
      </c>
      <c r="E14" s="95">
        <v>-10228</v>
      </c>
      <c r="F14" s="28"/>
      <c r="G14" s="28"/>
      <c r="H14" s="27"/>
    </row>
    <row r="15" spans="2:8" ht="63" customHeight="1" x14ac:dyDescent="0.2">
      <c r="B15" s="77" t="s">
        <v>157</v>
      </c>
      <c r="C15" s="186"/>
      <c r="D15" s="95">
        <v>-1345</v>
      </c>
      <c r="E15" s="95">
        <v>-336</v>
      </c>
      <c r="F15" s="28"/>
      <c r="G15" s="28"/>
    </row>
    <row r="16" spans="2:8" ht="45.75" customHeight="1" x14ac:dyDescent="0.2">
      <c r="B16" s="78" t="s">
        <v>141</v>
      </c>
      <c r="C16" s="190"/>
      <c r="D16" s="95">
        <v>-180</v>
      </c>
      <c r="E16" s="95">
        <v>21</v>
      </c>
      <c r="F16" s="28"/>
      <c r="G16" s="28"/>
      <c r="H16" s="27"/>
    </row>
    <row r="17" spans="1:15" x14ac:dyDescent="0.2">
      <c r="B17" s="77" t="s">
        <v>142</v>
      </c>
      <c r="C17" s="186">
        <v>6</v>
      </c>
      <c r="D17" s="95">
        <v>8468</v>
      </c>
      <c r="E17" s="95">
        <v>9151</v>
      </c>
      <c r="F17" s="28"/>
      <c r="G17" s="28"/>
    </row>
    <row r="18" spans="1:15" s="58" customFormat="1" ht="30" x14ac:dyDescent="0.2">
      <c r="A18" s="62"/>
      <c r="B18" s="82" t="s">
        <v>143</v>
      </c>
      <c r="C18" s="191">
        <v>18</v>
      </c>
      <c r="D18" s="102">
        <v>0</v>
      </c>
      <c r="E18" s="99">
        <v>17956</v>
      </c>
      <c r="F18" s="28"/>
      <c r="G18" s="28"/>
    </row>
    <row r="19" spans="1:15" s="58" customFormat="1" ht="30" x14ac:dyDescent="0.2">
      <c r="A19" s="62"/>
      <c r="B19" s="82" t="s">
        <v>158</v>
      </c>
      <c r="C19" s="191">
        <v>18</v>
      </c>
      <c r="D19" s="102">
        <v>3102</v>
      </c>
      <c r="E19" s="95">
        <v>-302</v>
      </c>
      <c r="F19" s="28"/>
      <c r="G19" s="28"/>
    </row>
    <row r="20" spans="1:15" x14ac:dyDescent="0.2">
      <c r="B20" s="77" t="s">
        <v>91</v>
      </c>
      <c r="C20" s="186">
        <v>10</v>
      </c>
      <c r="D20" s="95">
        <v>3066</v>
      </c>
      <c r="E20" s="95">
        <v>2789</v>
      </c>
      <c r="F20" s="28"/>
      <c r="G20" s="28"/>
      <c r="H20" s="27"/>
    </row>
    <row r="21" spans="1:15" ht="18" customHeight="1" x14ac:dyDescent="0.25">
      <c r="B21" s="79" t="s">
        <v>50</v>
      </c>
      <c r="C21" s="192"/>
      <c r="D21" s="100">
        <f>SUM(D13:D20)</f>
        <v>30520</v>
      </c>
      <c r="E21" s="100">
        <f>SUM(E13:E20)</f>
        <v>44225</v>
      </c>
      <c r="F21" s="28"/>
      <c r="G21" s="28"/>
      <c r="H21" s="27"/>
    </row>
    <row r="22" spans="1:15" ht="9.75" customHeight="1" x14ac:dyDescent="0.25">
      <c r="B22" s="68" t="s">
        <v>0</v>
      </c>
      <c r="C22" s="189"/>
      <c r="D22" s="155"/>
      <c r="E22" s="97"/>
      <c r="F22" s="28"/>
      <c r="G22" s="28"/>
      <c r="H22" s="27"/>
    </row>
    <row r="23" spans="1:15" x14ac:dyDescent="0.2">
      <c r="B23" s="77" t="s">
        <v>147</v>
      </c>
      <c r="C23" s="186">
        <v>7</v>
      </c>
      <c r="D23" s="95">
        <v>-9415</v>
      </c>
      <c r="E23" s="95">
        <v>-25797</v>
      </c>
      <c r="F23" s="28"/>
      <c r="G23" s="28"/>
      <c r="H23" s="27"/>
    </row>
    <row r="24" spans="1:15" s="32" customFormat="1" x14ac:dyDescent="0.2">
      <c r="A24" s="65"/>
      <c r="B24" s="78" t="s">
        <v>51</v>
      </c>
      <c r="C24" s="190">
        <v>8</v>
      </c>
      <c r="D24" s="95">
        <v>-36842</v>
      </c>
      <c r="E24" s="95">
        <v>-33160</v>
      </c>
      <c r="F24" s="28"/>
      <c r="G24" s="30"/>
      <c r="H24" s="11"/>
      <c r="I24" s="11"/>
      <c r="J24" s="11"/>
      <c r="K24" s="11"/>
      <c r="L24" s="11"/>
      <c r="M24" s="11"/>
      <c r="N24" s="11"/>
      <c r="O24" s="11"/>
    </row>
    <row r="25" spans="1:15" s="32" customFormat="1" x14ac:dyDescent="0.2">
      <c r="A25" s="65"/>
      <c r="B25" s="78" t="s">
        <v>90</v>
      </c>
      <c r="C25" s="190">
        <v>10</v>
      </c>
      <c r="D25" s="95">
        <v>-3669</v>
      </c>
      <c r="E25" s="95">
        <v>-6175</v>
      </c>
      <c r="F25" s="28"/>
      <c r="G25" s="30"/>
      <c r="H25" s="11"/>
      <c r="I25" s="11"/>
      <c r="J25" s="11"/>
      <c r="K25" s="11"/>
      <c r="L25" s="11"/>
      <c r="M25" s="11"/>
      <c r="N25" s="11"/>
      <c r="O25" s="11"/>
    </row>
    <row r="26" spans="1:15" ht="21" customHeight="1" x14ac:dyDescent="0.25">
      <c r="B26" s="79" t="s">
        <v>52</v>
      </c>
      <c r="C26" s="192"/>
      <c r="D26" s="100">
        <f>SUM(D23:D25)</f>
        <v>-49926</v>
      </c>
      <c r="E26" s="100">
        <f>SUM(E23:E25)</f>
        <v>-65132</v>
      </c>
      <c r="F26" s="28"/>
      <c r="G26" s="30"/>
      <c r="H26" s="22"/>
      <c r="I26" s="11"/>
      <c r="J26" s="11"/>
      <c r="K26" s="11"/>
      <c r="L26" s="11"/>
      <c r="M26" s="11"/>
      <c r="N26" s="11"/>
      <c r="O26" s="11"/>
    </row>
    <row r="27" spans="1:15" ht="9.75" customHeight="1" x14ac:dyDescent="0.25">
      <c r="B27" s="68" t="s">
        <v>0</v>
      </c>
      <c r="C27" s="189"/>
      <c r="D27" s="155"/>
      <c r="E27" s="97"/>
      <c r="F27" s="28"/>
      <c r="G27" s="28"/>
    </row>
    <row r="28" spans="1:15" ht="30.75" customHeight="1" x14ac:dyDescent="0.25">
      <c r="B28" s="68" t="s">
        <v>53</v>
      </c>
      <c r="C28" s="189"/>
      <c r="D28" s="101">
        <f>D10+D21+D26</f>
        <v>49896</v>
      </c>
      <c r="E28" s="101">
        <f>E10+E21+E26</f>
        <v>49182</v>
      </c>
      <c r="F28" s="28"/>
      <c r="G28" s="28"/>
    </row>
    <row r="29" spans="1:15" x14ac:dyDescent="0.2">
      <c r="B29" s="77" t="s">
        <v>54</v>
      </c>
      <c r="C29" s="186">
        <v>9</v>
      </c>
      <c r="D29" s="95">
        <v>-719</v>
      </c>
      <c r="E29" s="95">
        <v>-4285</v>
      </c>
      <c r="F29" s="28"/>
      <c r="G29" s="28"/>
    </row>
    <row r="30" spans="1:15" ht="15" customHeight="1" x14ac:dyDescent="0.25">
      <c r="B30" s="68" t="s">
        <v>55</v>
      </c>
      <c r="C30" s="189"/>
      <c r="D30" s="100">
        <f>SUM(D28:D29)</f>
        <v>49177</v>
      </c>
      <c r="E30" s="100">
        <f>SUM(E28:E29)</f>
        <v>44897</v>
      </c>
      <c r="F30" s="28"/>
      <c r="G30" s="28"/>
    </row>
    <row r="31" spans="1:15" ht="8.25" customHeight="1" x14ac:dyDescent="0.25">
      <c r="B31" s="68" t="s">
        <v>0</v>
      </c>
      <c r="C31" s="189"/>
      <c r="D31" s="155"/>
      <c r="E31" s="97"/>
      <c r="F31" s="28"/>
      <c r="G31" s="28"/>
    </row>
    <row r="32" spans="1:15" ht="15.75" x14ac:dyDescent="0.25">
      <c r="B32" s="68" t="s">
        <v>56</v>
      </c>
      <c r="C32" s="189"/>
      <c r="D32" s="155"/>
      <c r="E32" s="97"/>
      <c r="F32" s="28"/>
      <c r="G32" s="28"/>
    </row>
    <row r="33" spans="1:7" x14ac:dyDescent="0.2">
      <c r="B33" s="77" t="s">
        <v>57</v>
      </c>
      <c r="C33" s="186"/>
      <c r="D33" s="95">
        <f>D30-D34</f>
        <v>49177</v>
      </c>
      <c r="E33" s="95">
        <f>E30-E34</f>
        <v>44897</v>
      </c>
      <c r="F33" s="28"/>
      <c r="G33" s="28"/>
    </row>
    <row r="34" spans="1:7" x14ac:dyDescent="0.2">
      <c r="B34" s="77" t="s">
        <v>58</v>
      </c>
      <c r="C34" s="186"/>
      <c r="D34" s="102">
        <v>0</v>
      </c>
      <c r="E34" s="102">
        <v>0</v>
      </c>
      <c r="G34" s="28"/>
    </row>
    <row r="35" spans="1:7" ht="18" customHeight="1" x14ac:dyDescent="0.25">
      <c r="B35" s="77" t="s">
        <v>0</v>
      </c>
      <c r="C35" s="186"/>
      <c r="D35" s="100">
        <f>SUM(D33:D34)</f>
        <v>49177</v>
      </c>
      <c r="E35" s="100">
        <f>SUM(E33:E34)</f>
        <v>44897</v>
      </c>
      <c r="G35" s="28"/>
    </row>
    <row r="36" spans="1:7" ht="15.75" x14ac:dyDescent="0.25">
      <c r="B36" s="68" t="s">
        <v>59</v>
      </c>
      <c r="C36" s="189"/>
      <c r="D36" s="156"/>
      <c r="E36" s="98"/>
      <c r="G36" s="28"/>
    </row>
    <row r="37" spans="1:7" s="58" customFormat="1" ht="45" x14ac:dyDescent="0.2">
      <c r="A37" s="62"/>
      <c r="B37" s="80" t="s">
        <v>106</v>
      </c>
      <c r="C37" s="193"/>
      <c r="D37" s="156"/>
      <c r="E37" s="98"/>
      <c r="G37" s="28"/>
    </row>
    <row r="38" spans="1:7" ht="33" customHeight="1" x14ac:dyDescent="0.2">
      <c r="B38" s="77" t="s">
        <v>92</v>
      </c>
      <c r="C38" s="186"/>
      <c r="D38" s="95">
        <v>610</v>
      </c>
      <c r="E38" s="95">
        <v>395</v>
      </c>
      <c r="G38" s="28"/>
    </row>
    <row r="39" spans="1:7" ht="33" customHeight="1" x14ac:dyDescent="0.2">
      <c r="B39" s="81" t="s">
        <v>93</v>
      </c>
      <c r="C39" s="194"/>
      <c r="D39" s="95">
        <v>21</v>
      </c>
      <c r="E39" s="95">
        <v>116</v>
      </c>
      <c r="G39" s="28"/>
    </row>
    <row r="40" spans="1:7" ht="44.25" customHeight="1" x14ac:dyDescent="0.2">
      <c r="B40" s="77" t="s">
        <v>144</v>
      </c>
      <c r="C40" s="186"/>
      <c r="D40" s="95">
        <v>-625</v>
      </c>
      <c r="E40" s="95">
        <v>310</v>
      </c>
      <c r="G40" s="28"/>
    </row>
    <row r="41" spans="1:7" ht="62.25" customHeight="1" x14ac:dyDescent="0.2">
      <c r="B41" s="77" t="s">
        <v>79</v>
      </c>
      <c r="C41" s="186"/>
      <c r="D41" s="95">
        <v>180</v>
      </c>
      <c r="E41" s="95">
        <v>-21</v>
      </c>
      <c r="G41" s="28"/>
    </row>
    <row r="42" spans="1:7" ht="31.5" x14ac:dyDescent="0.25">
      <c r="B42" s="68" t="s">
        <v>60</v>
      </c>
      <c r="C42" s="189"/>
      <c r="D42" s="100">
        <f>SUM(D38:D41)</f>
        <v>186</v>
      </c>
      <c r="E42" s="100">
        <f>SUM(E38:E41)</f>
        <v>800</v>
      </c>
      <c r="G42" s="28"/>
    </row>
    <row r="43" spans="1:7" ht="19.5" customHeight="1" thickBot="1" x14ac:dyDescent="0.3">
      <c r="B43" s="68" t="s">
        <v>61</v>
      </c>
      <c r="C43" s="189"/>
      <c r="D43" s="103">
        <f>D35+D42</f>
        <v>49363</v>
      </c>
      <c r="E43" s="103">
        <f>E35+E42</f>
        <v>45697</v>
      </c>
      <c r="G43" s="28"/>
    </row>
    <row r="44" spans="1:7" ht="8.25" customHeight="1" thickTop="1" x14ac:dyDescent="0.25">
      <c r="B44" s="68" t="s">
        <v>0</v>
      </c>
      <c r="C44" s="189"/>
      <c r="D44" s="156"/>
      <c r="E44" s="98"/>
      <c r="G44" s="28"/>
    </row>
    <row r="45" spans="1:7" ht="15.75" x14ac:dyDescent="0.25">
      <c r="B45" s="68" t="s">
        <v>62</v>
      </c>
      <c r="C45" s="189"/>
      <c r="D45" s="156"/>
      <c r="E45" s="98"/>
      <c r="G45" s="28"/>
    </row>
    <row r="46" spans="1:7" x14ac:dyDescent="0.2">
      <c r="B46" s="77" t="s">
        <v>57</v>
      </c>
      <c r="C46" s="186"/>
      <c r="D46" s="155">
        <f>D43-D47</f>
        <v>49363</v>
      </c>
      <c r="E46" s="97">
        <f>E43-E47</f>
        <v>45697</v>
      </c>
      <c r="G46" s="28"/>
    </row>
    <row r="47" spans="1:7" x14ac:dyDescent="0.2">
      <c r="B47" s="77" t="s">
        <v>58</v>
      </c>
      <c r="C47" s="186"/>
      <c r="D47" s="102">
        <v>0</v>
      </c>
      <c r="E47" s="102">
        <f>E34</f>
        <v>0</v>
      </c>
      <c r="G47" s="28"/>
    </row>
    <row r="48" spans="1:7" ht="15.6" customHeight="1" thickBot="1" x14ac:dyDescent="0.25">
      <c r="B48" s="77"/>
      <c r="C48" s="186"/>
      <c r="D48" s="157">
        <f>SUM(D46:D47)</f>
        <v>49363</v>
      </c>
      <c r="E48" s="104">
        <f>SUM(E46:E47)</f>
        <v>45697</v>
      </c>
      <c r="G48" s="28"/>
    </row>
    <row r="49" spans="1:7" s="58" customFormat="1" ht="15.6" customHeight="1" thickTop="1" x14ac:dyDescent="0.2">
      <c r="A49" s="62"/>
      <c r="B49" s="77"/>
      <c r="C49" s="186"/>
      <c r="D49" s="158"/>
      <c r="E49" s="105"/>
      <c r="G49" s="28"/>
    </row>
    <row r="50" spans="1:7" s="58" customFormat="1" ht="15.6" customHeight="1" x14ac:dyDescent="0.2">
      <c r="A50" s="62"/>
      <c r="B50" s="77"/>
      <c r="C50" s="186"/>
      <c r="D50" s="158"/>
      <c r="E50" s="105"/>
      <c r="G50" s="28"/>
    </row>
    <row r="51" spans="1:7" s="58" customFormat="1" ht="15.6" customHeight="1" x14ac:dyDescent="0.2">
      <c r="A51" s="62"/>
      <c r="B51" s="77"/>
      <c r="C51" s="186"/>
      <c r="D51" s="158"/>
      <c r="E51" s="105"/>
      <c r="G51" s="28"/>
    </row>
    <row r="52" spans="1:7" s="58" customFormat="1" ht="15.6" customHeight="1" x14ac:dyDescent="0.2">
      <c r="A52" s="62"/>
      <c r="B52" s="77"/>
      <c r="C52" s="186"/>
      <c r="D52" s="158"/>
      <c r="E52" s="105"/>
      <c r="G52" s="28"/>
    </row>
    <row r="53" spans="1:7" ht="25.5" customHeight="1" x14ac:dyDescent="0.2">
      <c r="B53" s="70" t="s">
        <v>95</v>
      </c>
      <c r="D53" s="159"/>
      <c r="E53" s="65" t="s">
        <v>97</v>
      </c>
    </row>
    <row r="54" spans="1:7" x14ac:dyDescent="0.2">
      <c r="B54" s="73" t="s">
        <v>96</v>
      </c>
      <c r="C54" s="195"/>
      <c r="D54" s="159"/>
      <c r="E54" s="106" t="s">
        <v>113</v>
      </c>
    </row>
    <row r="55" spans="1:7" ht="17.25" customHeight="1" x14ac:dyDescent="0.2">
      <c r="B55" s="69" t="s">
        <v>103</v>
      </c>
      <c r="C55" s="183"/>
      <c r="E55" s="69" t="s">
        <v>154</v>
      </c>
    </row>
    <row r="56" spans="1:7" s="58" customFormat="1" ht="17.25" customHeight="1" x14ac:dyDescent="0.2">
      <c r="A56" s="62"/>
      <c r="B56" s="69"/>
      <c r="C56" s="183"/>
      <c r="D56" s="160"/>
      <c r="E56" s="69"/>
    </row>
    <row r="57" spans="1:7" s="58" customFormat="1" ht="17.25" customHeight="1" x14ac:dyDescent="0.2">
      <c r="A57" s="62"/>
      <c r="B57" s="69"/>
      <c r="C57" s="183"/>
      <c r="D57" s="160"/>
      <c r="E57" s="69"/>
    </row>
    <row r="58" spans="1:7" ht="16.899999999999999" customHeight="1" x14ac:dyDescent="0.2">
      <c r="B58" s="71"/>
      <c r="C58" s="184"/>
      <c r="E58" s="72"/>
      <c r="F58" s="55" t="s">
        <v>150</v>
      </c>
    </row>
    <row r="59" spans="1:7" x14ac:dyDescent="0.2">
      <c r="E59" s="65"/>
    </row>
    <row r="60" spans="1:7" x14ac:dyDescent="0.2">
      <c r="E60" s="65"/>
    </row>
    <row r="61" spans="1:7" x14ac:dyDescent="0.2">
      <c r="E61" s="65"/>
    </row>
    <row r="62" spans="1:7" x14ac:dyDescent="0.2">
      <c r="E62" s="65"/>
    </row>
  </sheetData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view="pageBreakPreview" zoomScale="80" zoomScaleNormal="80" zoomScaleSheetLayoutView="80" workbookViewId="0">
      <selection activeCell="D12" sqref="D12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7.140625" style="171" customWidth="1"/>
    <col min="4" max="4" width="27.7109375" style="149" customWidth="1"/>
    <col min="5" max="5" width="26.28515625" style="3" customWidth="1"/>
    <col min="6" max="6" width="6.5703125" style="3" customWidth="1"/>
    <col min="7" max="16384" width="9.140625" style="3"/>
  </cols>
  <sheetData>
    <row r="1" spans="2:8" x14ac:dyDescent="0.2">
      <c r="E1" s="1" t="s">
        <v>39</v>
      </c>
    </row>
    <row r="2" spans="2:8" x14ac:dyDescent="0.2">
      <c r="E2" s="2" t="s">
        <v>170</v>
      </c>
    </row>
    <row r="3" spans="2:8" x14ac:dyDescent="0.2">
      <c r="E3" s="2"/>
    </row>
    <row r="4" spans="2:8" x14ac:dyDescent="0.2">
      <c r="E4" s="2" t="s">
        <v>38</v>
      </c>
    </row>
    <row r="5" spans="2:8" x14ac:dyDescent="0.2">
      <c r="E5" s="2"/>
    </row>
    <row r="7" spans="2:8" x14ac:dyDescent="0.2">
      <c r="B7" s="10"/>
      <c r="C7" s="172"/>
      <c r="D7" s="147" t="s">
        <v>171</v>
      </c>
      <c r="E7" s="52" t="s">
        <v>172</v>
      </c>
    </row>
    <row r="8" spans="2:8" x14ac:dyDescent="0.2">
      <c r="B8" s="10"/>
      <c r="C8" s="150" t="s">
        <v>163</v>
      </c>
      <c r="D8" s="150" t="s">
        <v>40</v>
      </c>
      <c r="E8" s="40" t="s">
        <v>105</v>
      </c>
    </row>
    <row r="9" spans="2:8" x14ac:dyDescent="0.2">
      <c r="B9" s="8" t="s">
        <v>1</v>
      </c>
      <c r="C9" s="173"/>
      <c r="D9" s="151"/>
      <c r="E9" s="8"/>
    </row>
    <row r="10" spans="2:8" x14ac:dyDescent="0.2">
      <c r="B10" s="9" t="s">
        <v>2</v>
      </c>
      <c r="C10" s="170">
        <v>11</v>
      </c>
      <c r="D10" s="107">
        <v>507304</v>
      </c>
      <c r="E10" s="108">
        <v>311632</v>
      </c>
    </row>
    <row r="11" spans="2:8" x14ac:dyDescent="0.2">
      <c r="B11" s="9" t="s">
        <v>3</v>
      </c>
      <c r="C11" s="170">
        <v>12</v>
      </c>
      <c r="D11" s="107">
        <v>67564</v>
      </c>
      <c r="E11" s="108">
        <v>73707</v>
      </c>
    </row>
    <row r="12" spans="2:8" x14ac:dyDescent="0.2">
      <c r="B12" s="9" t="s">
        <v>4</v>
      </c>
      <c r="C12" s="172">
        <v>13</v>
      </c>
      <c r="D12" s="107">
        <v>2198</v>
      </c>
      <c r="E12" s="108">
        <v>7377</v>
      </c>
    </row>
    <row r="13" spans="2:8" x14ac:dyDescent="0.2">
      <c r="B13" s="9" t="s">
        <v>5</v>
      </c>
      <c r="C13" s="172">
        <v>14</v>
      </c>
      <c r="D13" s="107">
        <v>756976</v>
      </c>
      <c r="E13" s="108">
        <v>749742</v>
      </c>
      <c r="H13" s="27"/>
    </row>
    <row r="14" spans="2:8" x14ac:dyDescent="0.2">
      <c r="B14" s="18" t="s">
        <v>80</v>
      </c>
      <c r="C14" s="174">
        <v>15</v>
      </c>
      <c r="D14" s="107">
        <v>851286</v>
      </c>
      <c r="E14" s="108">
        <v>780095</v>
      </c>
      <c r="G14" s="27"/>
    </row>
    <row r="15" spans="2:8" s="58" customFormat="1" hidden="1" x14ac:dyDescent="0.2">
      <c r="B15" s="18" t="s">
        <v>78</v>
      </c>
      <c r="C15" s="174"/>
      <c r="D15" s="107">
        <v>0</v>
      </c>
      <c r="E15" s="109">
        <v>0</v>
      </c>
      <c r="H15" s="27"/>
    </row>
    <row r="16" spans="2:8" x14ac:dyDescent="0.2">
      <c r="B16" s="9" t="s">
        <v>6</v>
      </c>
      <c r="C16" s="172"/>
      <c r="D16" s="107">
        <v>63420</v>
      </c>
      <c r="E16" s="108">
        <v>65814</v>
      </c>
      <c r="G16" s="27"/>
    </row>
    <row r="17" spans="2:5" x14ac:dyDescent="0.2">
      <c r="B17" s="9" t="s">
        <v>7</v>
      </c>
      <c r="C17" s="172"/>
      <c r="D17" s="107">
        <v>12083</v>
      </c>
      <c r="E17" s="108">
        <v>11162</v>
      </c>
    </row>
    <row r="18" spans="2:5" x14ac:dyDescent="0.2">
      <c r="B18" s="9" t="s">
        <v>8</v>
      </c>
      <c r="C18" s="172">
        <v>16</v>
      </c>
      <c r="D18" s="110">
        <v>79009</v>
      </c>
      <c r="E18" s="111">
        <v>89735</v>
      </c>
    </row>
    <row r="19" spans="2:5" ht="15" customHeight="1" thickBot="1" x14ac:dyDescent="0.25">
      <c r="B19" s="8" t="s">
        <v>9</v>
      </c>
      <c r="C19" s="173"/>
      <c r="D19" s="112">
        <f>SUM(D10:D18)</f>
        <v>2339840</v>
      </c>
      <c r="E19" s="113">
        <f>SUM(E10:E18)</f>
        <v>2089264</v>
      </c>
    </row>
    <row r="20" spans="2:5" ht="13.5" thickTop="1" x14ac:dyDescent="0.2">
      <c r="B20" s="8" t="s">
        <v>0</v>
      </c>
      <c r="C20" s="173"/>
      <c r="D20" s="148"/>
      <c r="E20" s="114"/>
    </row>
    <row r="21" spans="2:5" x14ac:dyDescent="0.2">
      <c r="B21" s="8"/>
      <c r="C21" s="173"/>
      <c r="D21" s="148"/>
      <c r="E21" s="114"/>
    </row>
    <row r="22" spans="2:5" x14ac:dyDescent="0.2">
      <c r="B22" s="8" t="s">
        <v>10</v>
      </c>
      <c r="C22" s="173"/>
      <c r="D22" s="148"/>
      <c r="E22" s="114"/>
    </row>
    <row r="23" spans="2:5" x14ac:dyDescent="0.2">
      <c r="B23" s="9" t="s">
        <v>11</v>
      </c>
      <c r="C23" s="172">
        <v>17</v>
      </c>
      <c r="D23" s="107">
        <v>1599348</v>
      </c>
      <c r="E23" s="108">
        <v>1387167</v>
      </c>
    </row>
    <row r="24" spans="2:5" x14ac:dyDescent="0.2">
      <c r="B24" s="9" t="s">
        <v>76</v>
      </c>
      <c r="C24" s="172">
        <v>18</v>
      </c>
      <c r="D24" s="107">
        <v>122495</v>
      </c>
      <c r="E24" s="108">
        <v>130470</v>
      </c>
    </row>
    <row r="25" spans="2:5" x14ac:dyDescent="0.2">
      <c r="B25" s="23" t="s">
        <v>74</v>
      </c>
      <c r="C25" s="172"/>
      <c r="D25" s="107">
        <v>55047</v>
      </c>
      <c r="E25" s="108">
        <v>21670</v>
      </c>
    </row>
    <row r="26" spans="2:5" x14ac:dyDescent="0.2">
      <c r="B26" s="9" t="s">
        <v>12</v>
      </c>
      <c r="C26" s="172">
        <v>19</v>
      </c>
      <c r="D26" s="107">
        <v>254881</v>
      </c>
      <c r="E26" s="108">
        <v>240202</v>
      </c>
    </row>
    <row r="27" spans="2:5" x14ac:dyDescent="0.2">
      <c r="B27" s="9" t="s">
        <v>13</v>
      </c>
      <c r="C27" s="172">
        <v>20</v>
      </c>
      <c r="D27" s="107">
        <v>20789</v>
      </c>
      <c r="E27" s="108">
        <v>20503</v>
      </c>
    </row>
    <row r="28" spans="2:5" x14ac:dyDescent="0.2">
      <c r="B28" s="9" t="s">
        <v>14</v>
      </c>
      <c r="C28" s="172">
        <v>9</v>
      </c>
      <c r="D28" s="107">
        <v>11849</v>
      </c>
      <c r="E28" s="108">
        <v>11171</v>
      </c>
    </row>
    <row r="29" spans="2:5" x14ac:dyDescent="0.2">
      <c r="B29" s="9" t="s">
        <v>15</v>
      </c>
      <c r="C29" s="172">
        <v>16</v>
      </c>
      <c r="D29" s="107">
        <v>15698</v>
      </c>
      <c r="E29" s="108">
        <v>14750</v>
      </c>
    </row>
    <row r="30" spans="2:5" ht="14.45" customHeight="1" thickBot="1" x14ac:dyDescent="0.25">
      <c r="B30" s="8" t="s">
        <v>16</v>
      </c>
      <c r="C30" s="173"/>
      <c r="D30" s="115">
        <f>SUM(D23:D29)</f>
        <v>2080107</v>
      </c>
      <c r="E30" s="116">
        <f>SUM(E23:E29)</f>
        <v>1825933</v>
      </c>
    </row>
    <row r="31" spans="2:5" ht="13.5" thickTop="1" x14ac:dyDescent="0.2">
      <c r="B31" s="8" t="s">
        <v>0</v>
      </c>
      <c r="C31" s="173"/>
      <c r="D31" s="148"/>
      <c r="E31" s="114"/>
    </row>
    <row r="32" spans="2:5" x14ac:dyDescent="0.2">
      <c r="B32" s="8" t="s">
        <v>17</v>
      </c>
      <c r="C32" s="173"/>
      <c r="D32" s="148"/>
      <c r="E32" s="114"/>
    </row>
    <row r="33" spans="2:5" x14ac:dyDescent="0.2">
      <c r="B33" s="9" t="s">
        <v>18</v>
      </c>
      <c r="C33" s="172">
        <v>21</v>
      </c>
      <c r="D33" s="107">
        <v>332815</v>
      </c>
      <c r="E33" s="108">
        <v>332815</v>
      </c>
    </row>
    <row r="34" spans="2:5" x14ac:dyDescent="0.2">
      <c r="B34" s="9" t="s">
        <v>19</v>
      </c>
      <c r="C34" s="172"/>
      <c r="D34" s="107">
        <v>21109</v>
      </c>
      <c r="E34" s="108">
        <v>21109</v>
      </c>
    </row>
    <row r="35" spans="2:5" s="58" customFormat="1" x14ac:dyDescent="0.2">
      <c r="B35" s="23" t="s">
        <v>101</v>
      </c>
      <c r="C35" s="172">
        <v>21</v>
      </c>
      <c r="D35" s="108">
        <v>-5260</v>
      </c>
      <c r="E35" s="108">
        <v>-5260</v>
      </c>
    </row>
    <row r="36" spans="2:5" x14ac:dyDescent="0.2">
      <c r="B36" s="9" t="s">
        <v>75</v>
      </c>
      <c r="C36" s="172"/>
      <c r="D36" s="107">
        <v>9393</v>
      </c>
      <c r="E36" s="108">
        <v>9207</v>
      </c>
    </row>
    <row r="37" spans="2:5" x14ac:dyDescent="0.2">
      <c r="B37" s="9" t="s">
        <v>20</v>
      </c>
      <c r="C37" s="172"/>
      <c r="D37" s="117">
        <v>-98324</v>
      </c>
      <c r="E37" s="117">
        <v>-94540</v>
      </c>
    </row>
    <row r="38" spans="2:5" ht="15" customHeight="1" x14ac:dyDescent="0.2">
      <c r="B38" s="8" t="s">
        <v>21</v>
      </c>
      <c r="C38" s="173"/>
      <c r="D38" s="118">
        <f>SUM(D33:D37)</f>
        <v>259733</v>
      </c>
      <c r="E38" s="119">
        <f>SUM(E33:E37)</f>
        <v>263331</v>
      </c>
    </row>
    <row r="39" spans="2:5" ht="15" customHeight="1" x14ac:dyDescent="0.2">
      <c r="B39" s="8" t="s">
        <v>0</v>
      </c>
      <c r="C39" s="173"/>
      <c r="D39" s="107"/>
      <c r="E39" s="108"/>
    </row>
    <row r="40" spans="2:5" ht="15.6" customHeight="1" x14ac:dyDescent="0.2">
      <c r="B40" s="9" t="s">
        <v>22</v>
      </c>
      <c r="C40" s="172"/>
      <c r="D40" s="109">
        <v>0</v>
      </c>
      <c r="E40" s="109">
        <v>0</v>
      </c>
    </row>
    <row r="41" spans="2:5" ht="15" customHeight="1" x14ac:dyDescent="0.2">
      <c r="B41" s="8" t="s">
        <v>23</v>
      </c>
      <c r="C41" s="173"/>
      <c r="D41" s="120">
        <f>SUM(D38:D40)</f>
        <v>259733</v>
      </c>
      <c r="E41" s="121">
        <f>SUM(E38:E40)</f>
        <v>263331</v>
      </c>
    </row>
    <row r="42" spans="2:5" ht="15.6" customHeight="1" thickBot="1" x14ac:dyDescent="0.25">
      <c r="B42" s="8" t="s">
        <v>24</v>
      </c>
      <c r="C42" s="173"/>
      <c r="D42" s="115">
        <f>D30+OLE_LINK16</f>
        <v>2339840</v>
      </c>
      <c r="E42" s="116">
        <f>E30+E38+E40</f>
        <v>2089264</v>
      </c>
    </row>
    <row r="43" spans="2:5" ht="13.5" thickTop="1" x14ac:dyDescent="0.2"/>
    <row r="44" spans="2:5" x14ac:dyDescent="0.2">
      <c r="D44" s="169">
        <f>D19-D42</f>
        <v>0</v>
      </c>
      <c r="E44" s="92">
        <f>E19-E42</f>
        <v>0</v>
      </c>
    </row>
    <row r="46" spans="2:5" x14ac:dyDescent="0.2">
      <c r="E46" s="27"/>
    </row>
    <row r="57" spans="2:6" x14ac:dyDescent="0.2">
      <c r="B57" s="4"/>
      <c r="C57" s="175"/>
      <c r="E57" s="4"/>
    </row>
    <row r="58" spans="2:6" x14ac:dyDescent="0.2">
      <c r="B58" s="5"/>
      <c r="C58" s="176"/>
      <c r="E58" s="5"/>
    </row>
    <row r="59" spans="2:6" x14ac:dyDescent="0.2">
      <c r="B59" s="6"/>
      <c r="C59" s="177"/>
      <c r="E59" s="7"/>
      <c r="F59" s="55" t="s">
        <v>151</v>
      </c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zoomScale="80" zoomScaleNormal="80" zoomScaleSheetLayoutView="80" workbookViewId="0">
      <selection activeCell="F6" sqref="F6"/>
    </sheetView>
  </sheetViews>
  <sheetFormatPr defaultColWidth="9.140625" defaultRowHeight="12.75" x14ac:dyDescent="0.2"/>
  <cols>
    <col min="1" max="1" width="19" style="11" customWidth="1"/>
    <col min="2" max="2" width="71.42578125" style="12" customWidth="1"/>
    <col min="3" max="3" width="9.140625" style="178" customWidth="1"/>
    <col min="4" max="4" width="28.85546875" style="11" customWidth="1"/>
    <col min="5" max="5" width="2.5703125" style="12" customWidth="1"/>
    <col min="6" max="6" width="27" style="11" customWidth="1"/>
    <col min="7" max="7" width="9.7109375" style="11" customWidth="1"/>
    <col min="8" max="8" width="40" style="11" hidden="1" customWidth="1"/>
    <col min="9" max="10" width="13.140625" style="11" bestFit="1" customWidth="1"/>
    <col min="11" max="11" width="11.5703125" style="11" bestFit="1" customWidth="1"/>
    <col min="12" max="13" width="9.140625" style="11"/>
    <col min="14" max="14" width="11.42578125" style="11" bestFit="1" customWidth="1"/>
    <col min="15" max="15" width="12.85546875" style="11" bestFit="1" customWidth="1"/>
    <col min="16" max="16384" width="9.140625" style="11"/>
  </cols>
  <sheetData>
    <row r="1" spans="2:11" x14ac:dyDescent="0.2">
      <c r="F1" s="13" t="s">
        <v>39</v>
      </c>
    </row>
    <row r="2" spans="2:11" x14ac:dyDescent="0.2">
      <c r="F2" s="14" t="s">
        <v>173</v>
      </c>
    </row>
    <row r="3" spans="2:11" ht="9.6" customHeight="1" x14ac:dyDescent="0.2">
      <c r="F3" s="14" t="s">
        <v>0</v>
      </c>
    </row>
    <row r="4" spans="2:11" x14ac:dyDescent="0.2">
      <c r="F4" s="14" t="s">
        <v>38</v>
      </c>
    </row>
    <row r="5" spans="2:11" ht="4.1500000000000004" customHeight="1" x14ac:dyDescent="0.2"/>
    <row r="6" spans="2:11" ht="51.6" customHeight="1" x14ac:dyDescent="0.2">
      <c r="B6" s="24"/>
      <c r="C6" s="179"/>
      <c r="D6" s="53" t="str">
        <f>PL!D6</f>
        <v>За девятимесячный период, завершившийся на 30 сентября 2021 года</v>
      </c>
      <c r="E6" s="15"/>
      <c r="F6" s="53" t="str">
        <f>PL!E6</f>
        <v>За девятимесячный период, завершившийся на 30 сентября 2020 года</v>
      </c>
    </row>
    <row r="7" spans="2:11" x14ac:dyDescent="0.2">
      <c r="B7" s="24"/>
      <c r="C7" s="150" t="s">
        <v>163</v>
      </c>
      <c r="D7" s="39" t="s">
        <v>40</v>
      </c>
      <c r="E7" s="15"/>
      <c r="F7" s="39" t="s">
        <v>40</v>
      </c>
    </row>
    <row r="8" spans="2:11" x14ac:dyDescent="0.2">
      <c r="B8" s="17" t="s">
        <v>25</v>
      </c>
      <c r="C8" s="180"/>
      <c r="D8" s="16"/>
      <c r="E8" s="17"/>
      <c r="F8" s="18"/>
      <c r="K8" s="30"/>
    </row>
    <row r="9" spans="2:11" x14ac:dyDescent="0.2">
      <c r="B9" s="25" t="s">
        <v>26</v>
      </c>
      <c r="C9" s="179">
        <v>4</v>
      </c>
      <c r="D9" s="42">
        <v>131942</v>
      </c>
      <c r="E9" s="43"/>
      <c r="F9" s="42">
        <v>111057</v>
      </c>
      <c r="G9" s="22"/>
      <c r="H9" s="50"/>
      <c r="I9" s="30"/>
      <c r="J9" s="30"/>
      <c r="K9" s="30"/>
    </row>
    <row r="10" spans="2:11" x14ac:dyDescent="0.2">
      <c r="B10" s="25" t="s">
        <v>27</v>
      </c>
      <c r="C10" s="179">
        <v>4</v>
      </c>
      <c r="D10" s="42">
        <v>-53545</v>
      </c>
      <c r="E10" s="43"/>
      <c r="F10" s="42">
        <v>-52668</v>
      </c>
      <c r="I10" s="30"/>
      <c r="J10" s="30"/>
      <c r="K10" s="30"/>
    </row>
    <row r="11" spans="2:11" x14ac:dyDescent="0.2">
      <c r="B11" s="25" t="s">
        <v>28</v>
      </c>
      <c r="C11" s="179"/>
      <c r="D11" s="42">
        <v>30243</v>
      </c>
      <c r="E11" s="43"/>
      <c r="F11" s="42">
        <v>25047</v>
      </c>
      <c r="I11" s="30"/>
      <c r="J11" s="30"/>
      <c r="K11" s="30"/>
    </row>
    <row r="12" spans="2:11" x14ac:dyDescent="0.2">
      <c r="B12" s="25" t="s">
        <v>29</v>
      </c>
      <c r="C12" s="179"/>
      <c r="D12" s="42">
        <v>-11742</v>
      </c>
      <c r="E12" s="43"/>
      <c r="F12" s="42">
        <v>-10228</v>
      </c>
      <c r="I12" s="30"/>
      <c r="J12" s="30"/>
      <c r="K12" s="30"/>
    </row>
    <row r="13" spans="2:11" ht="45.75" customHeight="1" x14ac:dyDescent="0.2">
      <c r="B13" s="25" t="s">
        <v>148</v>
      </c>
      <c r="C13" s="179"/>
      <c r="D13" s="91">
        <v>-1325</v>
      </c>
      <c r="E13" s="43"/>
      <c r="F13" s="42">
        <v>-308</v>
      </c>
      <c r="H13" s="90" t="s">
        <v>115</v>
      </c>
      <c r="I13" s="30"/>
      <c r="J13" s="30"/>
      <c r="K13" s="30"/>
    </row>
    <row r="14" spans="2:11" x14ac:dyDescent="0.2">
      <c r="B14" s="25" t="s">
        <v>145</v>
      </c>
      <c r="C14" s="179"/>
      <c r="D14" s="42">
        <v>8673</v>
      </c>
      <c r="E14" s="43"/>
      <c r="F14" s="42">
        <v>9701</v>
      </c>
      <c r="H14" s="11" t="s">
        <v>116</v>
      </c>
      <c r="I14" s="30"/>
      <c r="J14" s="30"/>
      <c r="K14" s="30"/>
    </row>
    <row r="15" spans="2:11" x14ac:dyDescent="0.2">
      <c r="B15" s="25" t="s">
        <v>146</v>
      </c>
      <c r="C15" s="179"/>
      <c r="D15" s="42">
        <v>7159</v>
      </c>
      <c r="E15" s="43"/>
      <c r="F15" s="42">
        <v>-779</v>
      </c>
      <c r="H15" s="11" t="s">
        <v>117</v>
      </c>
      <c r="I15" s="30"/>
      <c r="J15" s="30"/>
      <c r="K15" s="30"/>
    </row>
    <row r="16" spans="2:11" x14ac:dyDescent="0.2">
      <c r="B16" s="25" t="s">
        <v>42</v>
      </c>
      <c r="C16" s="179"/>
      <c r="D16" s="42">
        <v>-33869</v>
      </c>
      <c r="E16" s="43"/>
      <c r="F16" s="42">
        <v>-21603</v>
      </c>
      <c r="H16" s="11" t="s">
        <v>118</v>
      </c>
      <c r="I16" s="30"/>
      <c r="J16" s="30"/>
      <c r="K16" s="30"/>
    </row>
    <row r="17" spans="2:11" x14ac:dyDescent="0.2">
      <c r="B17" s="17" t="s">
        <v>0</v>
      </c>
      <c r="C17" s="180"/>
      <c r="D17" s="31"/>
      <c r="E17" s="43"/>
      <c r="F17" s="31"/>
      <c r="I17" s="30"/>
      <c r="J17" s="30"/>
      <c r="K17" s="30"/>
    </row>
    <row r="18" spans="2:11" x14ac:dyDescent="0.2">
      <c r="B18" s="17" t="s">
        <v>30</v>
      </c>
      <c r="C18" s="180"/>
      <c r="D18" s="31"/>
      <c r="E18" s="43"/>
      <c r="F18" s="31"/>
      <c r="I18" s="30"/>
      <c r="J18" s="30"/>
      <c r="K18" s="30"/>
    </row>
    <row r="19" spans="2:11" x14ac:dyDescent="0.2">
      <c r="B19" s="25" t="s">
        <v>3</v>
      </c>
      <c r="C19" s="179"/>
      <c r="D19" s="42">
        <v>6641</v>
      </c>
      <c r="E19" s="42"/>
      <c r="F19" s="42">
        <v>-38902</v>
      </c>
      <c r="G19" s="20"/>
      <c r="H19" s="22" t="s">
        <v>119</v>
      </c>
      <c r="I19" s="30"/>
      <c r="J19" s="30"/>
      <c r="K19" s="30"/>
    </row>
    <row r="20" spans="2:11" x14ac:dyDescent="0.2">
      <c r="B20" s="25" t="s">
        <v>4</v>
      </c>
      <c r="C20" s="179"/>
      <c r="D20" s="93">
        <v>4910</v>
      </c>
      <c r="E20" s="42"/>
      <c r="F20" s="42">
        <v>3</v>
      </c>
      <c r="H20" s="50" t="s">
        <v>120</v>
      </c>
      <c r="I20" s="30"/>
      <c r="J20" s="30"/>
      <c r="K20" s="30"/>
    </row>
    <row r="21" spans="2:11" x14ac:dyDescent="0.2">
      <c r="B21" s="25" t="s">
        <v>5</v>
      </c>
      <c r="C21" s="179"/>
      <c r="D21" s="42">
        <v>-29929</v>
      </c>
      <c r="E21" s="42"/>
      <c r="F21" s="42">
        <v>3178</v>
      </c>
      <c r="H21" s="11" t="s">
        <v>121</v>
      </c>
      <c r="I21" s="30"/>
      <c r="J21" s="30"/>
      <c r="K21" s="30"/>
    </row>
    <row r="22" spans="2:11" ht="19.5" hidden="1" customHeight="1" x14ac:dyDescent="0.2">
      <c r="B22" s="25" t="s">
        <v>78</v>
      </c>
      <c r="C22" s="179"/>
      <c r="D22" s="42"/>
      <c r="E22" s="42"/>
      <c r="F22" s="42"/>
      <c r="I22" s="30"/>
      <c r="J22" s="30"/>
      <c r="K22" s="30"/>
    </row>
    <row r="23" spans="2:11" hidden="1" x14ac:dyDescent="0.2">
      <c r="B23" s="83" t="s">
        <v>102</v>
      </c>
      <c r="C23" s="181"/>
      <c r="D23" s="93">
        <v>0</v>
      </c>
      <c r="E23" s="42"/>
      <c r="F23" s="93">
        <v>0</v>
      </c>
      <c r="I23" s="30"/>
      <c r="J23" s="30"/>
      <c r="K23" s="30"/>
    </row>
    <row r="24" spans="2:11" x14ac:dyDescent="0.2">
      <c r="B24" s="25" t="s">
        <v>8</v>
      </c>
      <c r="C24" s="179"/>
      <c r="D24" s="42">
        <v>16382</v>
      </c>
      <c r="E24" s="42"/>
      <c r="F24" s="42">
        <v>12290</v>
      </c>
      <c r="G24" s="20"/>
      <c r="H24" s="22" t="s">
        <v>122</v>
      </c>
      <c r="I24" s="30"/>
      <c r="J24" s="30"/>
      <c r="K24" s="30"/>
    </row>
    <row r="25" spans="2:11" x14ac:dyDescent="0.2">
      <c r="B25" s="17" t="s">
        <v>0</v>
      </c>
      <c r="C25" s="180"/>
      <c r="D25" s="31"/>
      <c r="E25" s="43"/>
      <c r="F25" s="31"/>
      <c r="I25" s="30"/>
      <c r="J25" s="30"/>
      <c r="K25" s="30"/>
    </row>
    <row r="26" spans="2:11" x14ac:dyDescent="0.2">
      <c r="B26" s="17" t="s">
        <v>31</v>
      </c>
      <c r="C26" s="180"/>
      <c r="D26" s="31"/>
      <c r="E26" s="43"/>
      <c r="F26" s="31"/>
      <c r="I26" s="30"/>
      <c r="J26" s="30"/>
      <c r="K26" s="30"/>
    </row>
    <row r="27" spans="2:11" x14ac:dyDescent="0.2">
      <c r="B27" s="25" t="s">
        <v>11</v>
      </c>
      <c r="C27" s="179"/>
      <c r="D27" s="42">
        <v>203901</v>
      </c>
      <c r="E27" s="42"/>
      <c r="F27" s="42">
        <v>109574</v>
      </c>
      <c r="H27" s="11" t="s">
        <v>123</v>
      </c>
      <c r="I27" s="30"/>
      <c r="J27" s="30"/>
      <c r="K27" s="30"/>
    </row>
    <row r="28" spans="2:11" x14ac:dyDescent="0.2">
      <c r="B28" s="25" t="s">
        <v>76</v>
      </c>
      <c r="C28" s="179"/>
      <c r="D28" s="42">
        <v>1379</v>
      </c>
      <c r="E28" s="42"/>
      <c r="F28" s="42">
        <v>54185</v>
      </c>
      <c r="H28" s="11" t="s">
        <v>124</v>
      </c>
      <c r="I28" s="30"/>
      <c r="J28" s="30"/>
      <c r="K28" s="30"/>
    </row>
    <row r="29" spans="2:11" x14ac:dyDescent="0.2">
      <c r="B29" s="25" t="s">
        <v>32</v>
      </c>
      <c r="C29" s="179"/>
      <c r="D29" s="42">
        <v>33158</v>
      </c>
      <c r="E29" s="42"/>
      <c r="F29" s="42">
        <v>-116631</v>
      </c>
      <c r="H29" s="11" t="s">
        <v>125</v>
      </c>
      <c r="I29" s="30"/>
      <c r="J29" s="30"/>
      <c r="K29" s="30"/>
    </row>
    <row r="30" spans="2:11" x14ac:dyDescent="0.2">
      <c r="B30" s="25" t="s">
        <v>15</v>
      </c>
      <c r="C30" s="179"/>
      <c r="D30" s="44">
        <v>1392</v>
      </c>
      <c r="E30" s="42"/>
      <c r="F30" s="44">
        <v>-4001</v>
      </c>
      <c r="H30" s="11" t="s">
        <v>126</v>
      </c>
      <c r="I30" s="30"/>
      <c r="J30" s="30"/>
      <c r="K30" s="30"/>
    </row>
    <row r="31" spans="2:11" ht="26.25" customHeight="1" x14ac:dyDescent="0.2">
      <c r="B31" s="17" t="s">
        <v>98</v>
      </c>
      <c r="C31" s="180"/>
      <c r="D31" s="45">
        <f>SUM(D9:D30)</f>
        <v>315370</v>
      </c>
      <c r="E31" s="43"/>
      <c r="F31" s="45">
        <f>SUM(F9:F30)</f>
        <v>79915</v>
      </c>
      <c r="H31" s="50"/>
      <c r="I31" s="30"/>
      <c r="J31" s="30"/>
      <c r="K31" s="30"/>
    </row>
    <row r="32" spans="2:11" x14ac:dyDescent="0.2">
      <c r="B32" s="17" t="s">
        <v>0</v>
      </c>
      <c r="C32" s="180"/>
      <c r="D32" s="31"/>
      <c r="E32" s="43"/>
      <c r="F32" s="31"/>
      <c r="I32" s="30"/>
      <c r="J32" s="30"/>
      <c r="K32" s="30"/>
    </row>
    <row r="33" spans="2:15" x14ac:dyDescent="0.2">
      <c r="B33" s="25" t="s">
        <v>33</v>
      </c>
      <c r="C33" s="179"/>
      <c r="D33" s="46">
        <v>-20</v>
      </c>
      <c r="E33" s="47"/>
      <c r="F33" s="46">
        <v>-568</v>
      </c>
      <c r="H33" s="11" t="s">
        <v>127</v>
      </c>
      <c r="I33" s="30"/>
      <c r="J33" s="30"/>
      <c r="K33" s="30"/>
    </row>
    <row r="34" spans="2:15" ht="26.25" customHeight="1" x14ac:dyDescent="0.2">
      <c r="B34" s="17" t="s">
        <v>99</v>
      </c>
      <c r="C34" s="180"/>
      <c r="D34" s="48">
        <f>SUM(D31:D33)</f>
        <v>315350</v>
      </c>
      <c r="E34" s="49"/>
      <c r="F34" s="48">
        <f>SUM(F31:F33)</f>
        <v>79347</v>
      </c>
      <c r="G34" s="20"/>
      <c r="H34" s="22"/>
      <c r="I34" s="30"/>
      <c r="J34" s="30"/>
      <c r="K34" s="30"/>
    </row>
    <row r="35" spans="2:15" x14ac:dyDescent="0.2">
      <c r="B35" s="17" t="s">
        <v>0</v>
      </c>
      <c r="C35" s="180"/>
      <c r="D35" s="31"/>
      <c r="E35" s="43"/>
      <c r="F35" s="31"/>
      <c r="I35" s="30"/>
      <c r="J35" s="30"/>
      <c r="K35" s="30"/>
    </row>
    <row r="36" spans="2:15" ht="13.9" customHeight="1" x14ac:dyDescent="0.2">
      <c r="B36" s="17" t="s">
        <v>34</v>
      </c>
      <c r="C36" s="180"/>
      <c r="D36" s="31"/>
      <c r="E36" s="43"/>
      <c r="F36" s="31"/>
      <c r="I36" s="30"/>
      <c r="J36" s="30"/>
      <c r="K36" s="30"/>
      <c r="N36" s="19"/>
    </row>
    <row r="37" spans="2:15" ht="47.25" customHeight="1" x14ac:dyDescent="0.2">
      <c r="B37" s="25" t="s">
        <v>81</v>
      </c>
      <c r="C37" s="179"/>
      <c r="D37" s="42">
        <v>-461539</v>
      </c>
      <c r="E37" s="42"/>
      <c r="F37" s="42">
        <v>-371495</v>
      </c>
      <c r="H37" s="90" t="s">
        <v>128</v>
      </c>
      <c r="I37" s="30"/>
      <c r="J37" s="30"/>
      <c r="K37" s="30"/>
      <c r="N37" s="19"/>
    </row>
    <row r="38" spans="2:15" ht="27.75" customHeight="1" x14ac:dyDescent="0.2">
      <c r="B38" s="25" t="s">
        <v>82</v>
      </c>
      <c r="C38" s="179"/>
      <c r="D38" s="42">
        <v>381271</v>
      </c>
      <c r="E38" s="42"/>
      <c r="F38" s="42">
        <v>332279</v>
      </c>
      <c r="H38" s="90" t="s">
        <v>130</v>
      </c>
      <c r="I38" s="30"/>
      <c r="J38" s="30"/>
      <c r="K38" s="30"/>
      <c r="N38" s="19"/>
    </row>
    <row r="39" spans="2:15" ht="29.25" customHeight="1" x14ac:dyDescent="0.2">
      <c r="B39" s="25" t="s">
        <v>83</v>
      </c>
      <c r="C39" s="179"/>
      <c r="D39" s="42">
        <v>11990</v>
      </c>
      <c r="E39" s="42"/>
      <c r="F39" s="42">
        <v>881</v>
      </c>
      <c r="H39" s="90" t="s">
        <v>129</v>
      </c>
      <c r="I39" s="30"/>
      <c r="J39" s="30"/>
      <c r="K39" s="30"/>
      <c r="N39" s="19"/>
    </row>
    <row r="40" spans="2:15" ht="29.25" customHeight="1" x14ac:dyDescent="0.2">
      <c r="B40" s="25" t="s">
        <v>149</v>
      </c>
      <c r="C40" s="179"/>
      <c r="D40" s="42">
        <v>-50316</v>
      </c>
      <c r="E40" s="42"/>
      <c r="F40" s="42">
        <v>-4763</v>
      </c>
      <c r="H40" s="90"/>
      <c r="I40" s="30"/>
      <c r="J40" s="30"/>
      <c r="K40" s="30"/>
      <c r="N40" s="19"/>
    </row>
    <row r="41" spans="2:15" ht="29.25" customHeight="1" x14ac:dyDescent="0.2">
      <c r="B41" s="25" t="s">
        <v>156</v>
      </c>
      <c r="C41" s="179"/>
      <c r="D41" s="42">
        <v>51768</v>
      </c>
      <c r="E41" s="42"/>
      <c r="F41" s="196">
        <v>0</v>
      </c>
      <c r="H41" s="90"/>
      <c r="I41" s="30"/>
      <c r="J41" s="30"/>
      <c r="K41" s="30"/>
      <c r="N41" s="19"/>
    </row>
    <row r="42" spans="2:15" ht="12" customHeight="1" x14ac:dyDescent="0.2">
      <c r="B42" s="25" t="s">
        <v>35</v>
      </c>
      <c r="C42" s="179"/>
      <c r="D42" s="42">
        <v>-3897</v>
      </c>
      <c r="E42" s="42"/>
      <c r="F42" s="42">
        <v>-5023</v>
      </c>
      <c r="H42" s="11" t="s">
        <v>131</v>
      </c>
      <c r="I42" s="30"/>
      <c r="J42" s="30"/>
      <c r="K42" s="30"/>
      <c r="N42" s="19"/>
    </row>
    <row r="43" spans="2:15" x14ac:dyDescent="0.2">
      <c r="B43" s="25" t="s">
        <v>36</v>
      </c>
      <c r="C43" s="179"/>
      <c r="D43" s="93">
        <v>2</v>
      </c>
      <c r="E43" s="42"/>
      <c r="F43" s="42">
        <v>8</v>
      </c>
      <c r="H43" s="11" t="s">
        <v>132</v>
      </c>
      <c r="I43" s="30"/>
      <c r="J43" s="30"/>
      <c r="K43" s="30"/>
      <c r="N43" s="19"/>
    </row>
    <row r="44" spans="2:15" ht="15" customHeight="1" x14ac:dyDescent="0.2">
      <c r="B44" s="17" t="s">
        <v>41</v>
      </c>
      <c r="C44" s="180"/>
      <c r="D44" s="48">
        <f>SUM(D37:E43)</f>
        <v>-70721</v>
      </c>
      <c r="E44" s="49"/>
      <c r="F44" s="48">
        <f>SUM(F37:F43)</f>
        <v>-48113</v>
      </c>
      <c r="H44" s="50"/>
      <c r="I44" s="30"/>
      <c r="J44" s="30"/>
      <c r="K44" s="30"/>
      <c r="N44" s="19"/>
      <c r="O44" s="20"/>
    </row>
    <row r="45" spans="2:15" x14ac:dyDescent="0.2">
      <c r="B45" s="17" t="s">
        <v>0</v>
      </c>
      <c r="C45" s="180"/>
      <c r="D45" s="31"/>
      <c r="E45" s="43"/>
      <c r="F45" s="31"/>
      <c r="I45" s="30"/>
      <c r="J45" s="30"/>
      <c r="K45" s="30"/>
      <c r="N45" s="19"/>
    </row>
    <row r="46" spans="2:15" x14ac:dyDescent="0.2">
      <c r="B46" s="17" t="s">
        <v>37</v>
      </c>
      <c r="C46" s="180"/>
      <c r="D46" s="31"/>
      <c r="E46" s="43"/>
      <c r="F46" s="31"/>
      <c r="I46" s="30"/>
      <c r="J46" s="30"/>
      <c r="K46" s="30"/>
      <c r="N46" s="19"/>
    </row>
    <row r="47" spans="2:15" x14ac:dyDescent="0.2">
      <c r="B47" s="84" t="s">
        <v>107</v>
      </c>
      <c r="C47" s="182">
        <v>21</v>
      </c>
      <c r="D47" s="42" t="s">
        <v>159</v>
      </c>
      <c r="E47" s="43"/>
      <c r="F47" s="42">
        <v>-822</v>
      </c>
      <c r="H47" s="11" t="s">
        <v>133</v>
      </c>
      <c r="I47" s="30"/>
      <c r="J47" s="30"/>
      <c r="K47" s="30"/>
      <c r="N47" s="19"/>
    </row>
    <row r="48" spans="2:15" x14ac:dyDescent="0.2">
      <c r="B48" s="84" t="s">
        <v>160</v>
      </c>
      <c r="C48" s="182"/>
      <c r="D48" s="42">
        <v>-1078</v>
      </c>
      <c r="E48" s="43"/>
      <c r="F48" s="42">
        <v>-1260</v>
      </c>
      <c r="I48" s="30"/>
      <c r="J48" s="30"/>
      <c r="K48" s="30"/>
      <c r="N48" s="19"/>
    </row>
    <row r="49" spans="2:15" x14ac:dyDescent="0.2">
      <c r="B49" s="84" t="s">
        <v>161</v>
      </c>
      <c r="C49" s="182"/>
      <c r="D49" s="42"/>
      <c r="E49" s="43"/>
      <c r="F49" s="42">
        <v>-2201</v>
      </c>
      <c r="I49" s="30"/>
      <c r="J49" s="30"/>
      <c r="K49" s="30"/>
      <c r="N49" s="19"/>
    </row>
    <row r="50" spans="2:15" x14ac:dyDescent="0.2">
      <c r="B50" s="84" t="s">
        <v>44</v>
      </c>
      <c r="C50" s="182">
        <v>21</v>
      </c>
      <c r="D50" s="42">
        <v>-52961</v>
      </c>
      <c r="E50" s="43"/>
      <c r="F50" s="42">
        <v>-21110</v>
      </c>
      <c r="I50" s="30"/>
      <c r="J50" s="30"/>
      <c r="K50" s="30"/>
      <c r="N50" s="19"/>
    </row>
    <row r="51" spans="2:15" x14ac:dyDescent="0.2">
      <c r="B51" s="83" t="s">
        <v>108</v>
      </c>
      <c r="C51" s="181"/>
      <c r="D51" s="42">
        <v>-662</v>
      </c>
      <c r="E51" s="43"/>
      <c r="F51" s="42">
        <v>-473</v>
      </c>
      <c r="H51" s="11" t="s">
        <v>136</v>
      </c>
      <c r="I51" s="30"/>
      <c r="J51" s="30"/>
      <c r="K51" s="30"/>
      <c r="N51" s="19"/>
    </row>
    <row r="52" spans="2:15" x14ac:dyDescent="0.2">
      <c r="B52" s="83" t="s">
        <v>114</v>
      </c>
      <c r="C52" s="181"/>
      <c r="D52" s="93">
        <v>0</v>
      </c>
      <c r="E52" s="43"/>
      <c r="F52" s="42">
        <v>-3903</v>
      </c>
      <c r="H52" s="11" t="s">
        <v>135</v>
      </c>
      <c r="I52" s="30"/>
      <c r="J52" s="30"/>
      <c r="K52" s="30"/>
      <c r="N52" s="19"/>
    </row>
    <row r="53" spans="2:15" x14ac:dyDescent="0.2">
      <c r="B53" s="83" t="s">
        <v>84</v>
      </c>
      <c r="C53" s="181"/>
      <c r="D53" s="93">
        <v>0</v>
      </c>
      <c r="E53" s="47"/>
      <c r="F53" s="42">
        <v>1309</v>
      </c>
      <c r="H53" s="11" t="s">
        <v>134</v>
      </c>
      <c r="I53" s="30"/>
      <c r="J53" s="30"/>
      <c r="K53" s="30"/>
      <c r="N53" s="21"/>
    </row>
    <row r="54" spans="2:15" ht="30" customHeight="1" x14ac:dyDescent="0.2">
      <c r="B54" s="17" t="s">
        <v>100</v>
      </c>
      <c r="C54" s="180"/>
      <c r="D54" s="48">
        <f>SUM(D47:D53)</f>
        <v>-54701</v>
      </c>
      <c r="E54" s="49"/>
      <c r="F54" s="48">
        <f>SUM(F47:F53)</f>
        <v>-28460</v>
      </c>
      <c r="I54" s="30"/>
      <c r="J54" s="30"/>
      <c r="K54" s="30"/>
      <c r="N54" s="19"/>
    </row>
    <row r="55" spans="2:15" x14ac:dyDescent="0.2">
      <c r="B55" s="17" t="s">
        <v>0</v>
      </c>
      <c r="C55" s="180"/>
      <c r="D55" s="31"/>
      <c r="E55" s="43"/>
      <c r="F55" s="31"/>
      <c r="I55" s="30"/>
      <c r="J55" s="30"/>
      <c r="K55" s="30"/>
      <c r="N55" s="19"/>
    </row>
    <row r="56" spans="2:15" ht="28.5" customHeight="1" x14ac:dyDescent="0.2">
      <c r="B56" s="25" t="s">
        <v>77</v>
      </c>
      <c r="C56" s="179"/>
      <c r="D56" s="42">
        <v>5745</v>
      </c>
      <c r="E56" s="42"/>
      <c r="F56" s="42">
        <v>38630</v>
      </c>
      <c r="H56" s="11" t="s">
        <v>137</v>
      </c>
      <c r="I56" s="30"/>
      <c r="J56" s="29"/>
      <c r="K56" s="30"/>
      <c r="N56" s="19"/>
      <c r="O56" s="20"/>
    </row>
    <row r="57" spans="2:15" ht="28.5" customHeight="1" x14ac:dyDescent="0.2">
      <c r="B57" s="25" t="s">
        <v>85</v>
      </c>
      <c r="C57" s="179"/>
      <c r="D57" s="44">
        <v>-1</v>
      </c>
      <c r="E57" s="42"/>
      <c r="F57" s="44">
        <v>-5</v>
      </c>
      <c r="I57" s="30"/>
      <c r="J57" s="29"/>
      <c r="K57" s="30"/>
      <c r="N57" s="19"/>
      <c r="O57" s="20"/>
    </row>
    <row r="58" spans="2:15" ht="25.5" x14ac:dyDescent="0.2">
      <c r="B58" s="17" t="s">
        <v>43</v>
      </c>
      <c r="C58" s="180"/>
      <c r="D58" s="45">
        <f>D34+D44+D54+SUM(D56:D57)</f>
        <v>195672</v>
      </c>
      <c r="E58" s="45"/>
      <c r="F58" s="45">
        <f>F34+F44+F54+SUM(F56:F57)</f>
        <v>41399</v>
      </c>
      <c r="I58" s="30"/>
      <c r="J58" s="30"/>
      <c r="K58" s="30"/>
      <c r="N58" s="19"/>
    </row>
    <row r="59" spans="2:15" ht="12.75" customHeight="1" x14ac:dyDescent="0.2">
      <c r="B59" s="17"/>
      <c r="C59" s="180"/>
      <c r="D59" s="45"/>
      <c r="E59" s="45"/>
      <c r="F59" s="45"/>
      <c r="I59" s="30"/>
      <c r="J59" s="30"/>
      <c r="K59" s="30"/>
      <c r="N59" s="19"/>
    </row>
    <row r="60" spans="2:15" ht="31.5" customHeight="1" x14ac:dyDescent="0.2">
      <c r="B60" s="25" t="s">
        <v>166</v>
      </c>
      <c r="C60" s="180"/>
      <c r="D60" s="93">
        <v>0</v>
      </c>
      <c r="E60" s="45"/>
      <c r="F60" s="42">
        <v>-38029</v>
      </c>
      <c r="I60" s="30"/>
      <c r="J60" s="30"/>
      <c r="K60" s="30"/>
      <c r="N60" s="19"/>
    </row>
    <row r="61" spans="2:15" ht="26.25" customHeight="1" x14ac:dyDescent="0.2">
      <c r="B61" s="25" t="s">
        <v>89</v>
      </c>
      <c r="C61" s="179"/>
      <c r="D61" s="42">
        <v>311632</v>
      </c>
      <c r="E61" s="42"/>
      <c r="F61" s="42">
        <v>347242</v>
      </c>
      <c r="H61" s="11" t="s">
        <v>138</v>
      </c>
      <c r="I61" s="30"/>
      <c r="J61" s="29"/>
      <c r="K61" s="30"/>
      <c r="N61" s="19"/>
    </row>
    <row r="62" spans="2:15" ht="27.75" customHeight="1" thickBot="1" x14ac:dyDescent="0.25">
      <c r="B62" s="17" t="s">
        <v>88</v>
      </c>
      <c r="C62" s="180"/>
      <c r="D62" s="146">
        <f>SUM(D58:D61)</f>
        <v>507304</v>
      </c>
      <c r="E62" s="49"/>
      <c r="F62" s="162">
        <f>SUM(F58:F61)</f>
        <v>350612</v>
      </c>
      <c r="H62" s="20" t="s">
        <v>140</v>
      </c>
      <c r="I62" s="30"/>
      <c r="J62" s="29"/>
      <c r="N62" s="19"/>
    </row>
    <row r="63" spans="2:15" ht="17.25" customHeight="1" thickTop="1" x14ac:dyDescent="0.2">
      <c r="B63" s="17" t="s">
        <v>86</v>
      </c>
      <c r="C63" s="180"/>
      <c r="D63" s="49"/>
      <c r="E63" s="49"/>
      <c r="F63" s="49"/>
      <c r="H63" s="20"/>
      <c r="I63" s="20"/>
      <c r="J63" s="29"/>
      <c r="N63" s="19"/>
    </row>
    <row r="64" spans="2:15" ht="14.25" customHeight="1" x14ac:dyDescent="0.2">
      <c r="B64" s="167" t="s">
        <v>87</v>
      </c>
      <c r="C64" s="181">
        <v>14</v>
      </c>
      <c r="D64" s="168">
        <v>3797</v>
      </c>
      <c r="E64" s="49"/>
      <c r="F64" s="49">
        <v>6435</v>
      </c>
      <c r="H64" s="20" t="s">
        <v>139</v>
      </c>
      <c r="I64" s="30"/>
      <c r="J64" s="29"/>
      <c r="N64" s="19"/>
    </row>
    <row r="65" spans="1:14" ht="22.5" customHeight="1" x14ac:dyDescent="0.2">
      <c r="B65" s="17" t="s">
        <v>0</v>
      </c>
      <c r="C65" s="180"/>
      <c r="D65" s="16"/>
      <c r="E65" s="17"/>
      <c r="F65" s="18"/>
      <c r="H65" s="20"/>
      <c r="I65" s="51"/>
      <c r="N65" s="19"/>
    </row>
    <row r="66" spans="1:14" ht="15" x14ac:dyDescent="0.2">
      <c r="A66" s="3"/>
      <c r="B66" s="56"/>
      <c r="C66" s="183"/>
      <c r="D66" s="20"/>
      <c r="E66" s="163"/>
      <c r="F66" s="69"/>
      <c r="H66" s="26"/>
      <c r="I66" s="30"/>
      <c r="N66" s="19"/>
    </row>
    <row r="67" spans="1:14" ht="16.5" customHeight="1" x14ac:dyDescent="0.2">
      <c r="A67" s="3"/>
      <c r="B67" s="57"/>
      <c r="C67" s="184"/>
      <c r="E67" s="59"/>
      <c r="F67" s="164"/>
      <c r="N67" s="12"/>
    </row>
    <row r="68" spans="1:14" ht="16.5" customHeight="1" x14ac:dyDescent="0.2">
      <c r="A68" s="3"/>
      <c r="B68" s="6"/>
      <c r="C68" s="177"/>
      <c r="E68" s="60"/>
      <c r="G68" s="74" t="s">
        <v>152</v>
      </c>
      <c r="N68" s="12"/>
    </row>
    <row r="71" spans="1:14" x14ac:dyDescent="0.2">
      <c r="D71" s="30">
        <f>D62-BS!D10</f>
        <v>0</v>
      </c>
    </row>
  </sheetData>
  <pageMargins left="0.70866141732283472" right="0.70866141732283472" top="0.74803149606299213" bottom="0.35433070866141736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41"/>
  <sheetViews>
    <sheetView tabSelected="1" view="pageBreakPreview" topLeftCell="B16" zoomScale="80" zoomScaleNormal="80" zoomScaleSheetLayoutView="80" workbookViewId="0">
      <selection activeCell="B13" sqref="B13"/>
    </sheetView>
  </sheetViews>
  <sheetFormatPr defaultColWidth="9.140625" defaultRowHeight="12.75" x14ac:dyDescent="0.2"/>
  <cols>
    <col min="1" max="1" width="4.7109375" style="33" customWidth="1"/>
    <col min="2" max="2" width="64.5703125" style="33" customWidth="1"/>
    <col min="3" max="3" width="16.5703125" style="33" customWidth="1"/>
    <col min="4" max="4" width="19.7109375" style="33" customWidth="1"/>
    <col min="5" max="5" width="19.7109375" style="165" customWidth="1"/>
    <col min="6" max="6" width="17.5703125" style="165" customWidth="1"/>
    <col min="7" max="7" width="15.42578125" style="165" customWidth="1"/>
    <col min="8" max="8" width="12.28515625" style="33" customWidth="1"/>
    <col min="9" max="9" width="16.5703125" style="33" customWidth="1"/>
    <col min="10" max="10" width="13.28515625" style="33" customWidth="1"/>
    <col min="11" max="11" width="3.7109375" style="33" customWidth="1"/>
    <col min="12" max="12" width="5.5703125" style="33" customWidth="1"/>
    <col min="13" max="13" width="10" style="33" customWidth="1"/>
    <col min="14" max="16384" width="9.140625" style="33"/>
  </cols>
  <sheetData>
    <row r="3" spans="2:11" x14ac:dyDescent="0.2">
      <c r="J3" s="1" t="str">
        <f>[1]BS!D1</f>
        <v xml:space="preserve">АО «ForteBank» </v>
      </c>
    </row>
    <row r="4" spans="2:11" x14ac:dyDescent="0.2">
      <c r="J4" s="2" t="s">
        <v>174</v>
      </c>
    </row>
    <row r="5" spans="2:11" x14ac:dyDescent="0.2">
      <c r="J5" s="2"/>
    </row>
    <row r="6" spans="2:11" x14ac:dyDescent="0.2">
      <c r="J6" s="2" t="s">
        <v>38</v>
      </c>
    </row>
    <row r="7" spans="2:11" x14ac:dyDescent="0.2">
      <c r="J7" s="2"/>
    </row>
    <row r="8" spans="2:11" x14ac:dyDescent="0.2">
      <c r="J8" s="2"/>
    </row>
    <row r="9" spans="2:11" x14ac:dyDescent="0.2">
      <c r="J9" s="2"/>
    </row>
    <row r="10" spans="2:11" x14ac:dyDescent="0.2">
      <c r="B10" s="34"/>
      <c r="C10" s="197" t="s">
        <v>63</v>
      </c>
      <c r="D10" s="197"/>
      <c r="E10" s="197"/>
      <c r="F10" s="197"/>
      <c r="G10" s="197"/>
      <c r="H10" s="197"/>
      <c r="I10" s="198"/>
      <c r="J10" s="198"/>
      <c r="K10" s="35"/>
    </row>
    <row r="11" spans="2:11" ht="48" customHeight="1" x14ac:dyDescent="0.2">
      <c r="B11" s="34"/>
      <c r="C11" s="41" t="s">
        <v>64</v>
      </c>
      <c r="D11" s="41" t="s">
        <v>19</v>
      </c>
      <c r="E11" s="135" t="s">
        <v>104</v>
      </c>
      <c r="F11" s="135" t="s">
        <v>75</v>
      </c>
      <c r="G11" s="135" t="s">
        <v>65</v>
      </c>
      <c r="H11" s="41" t="s">
        <v>66</v>
      </c>
      <c r="I11" s="41" t="s">
        <v>67</v>
      </c>
      <c r="J11" s="41" t="s">
        <v>68</v>
      </c>
      <c r="K11" s="36"/>
    </row>
    <row r="12" spans="2:11" s="61" customFormat="1" ht="14.25" customHeight="1" x14ac:dyDescent="0.2">
      <c r="B12" s="34"/>
      <c r="C12" s="122"/>
      <c r="D12" s="122"/>
      <c r="E12" s="122"/>
      <c r="F12" s="122"/>
      <c r="G12" s="122"/>
      <c r="H12" s="122"/>
      <c r="I12" s="122"/>
      <c r="J12" s="122"/>
      <c r="K12" s="36"/>
    </row>
    <row r="13" spans="2:11" x14ac:dyDescent="0.2">
      <c r="B13" s="54" t="s">
        <v>155</v>
      </c>
      <c r="C13" s="123">
        <v>332815</v>
      </c>
      <c r="D13" s="123">
        <v>21109</v>
      </c>
      <c r="E13" s="123">
        <v>-5260</v>
      </c>
      <c r="F13" s="123">
        <v>9207</v>
      </c>
      <c r="G13" s="123">
        <v>-94540</v>
      </c>
      <c r="H13" s="123">
        <f>SUM(C13:G13)</f>
        <v>263331</v>
      </c>
      <c r="I13" s="124">
        <v>0</v>
      </c>
      <c r="J13" s="123">
        <f>SUM(H13:I13)</f>
        <v>263331</v>
      </c>
      <c r="K13" s="36"/>
    </row>
    <row r="14" spans="2:11" x14ac:dyDescent="0.2">
      <c r="B14" s="37"/>
      <c r="C14" s="125"/>
      <c r="D14" s="125"/>
      <c r="E14" s="125"/>
      <c r="F14" s="126"/>
      <c r="G14" s="127"/>
      <c r="H14" s="125"/>
      <c r="I14" s="127"/>
      <c r="J14" s="125"/>
      <c r="K14" s="36"/>
    </row>
    <row r="15" spans="2:11" x14ac:dyDescent="0.2">
      <c r="B15" s="37" t="s">
        <v>69</v>
      </c>
      <c r="C15" s="128">
        <v>0</v>
      </c>
      <c r="D15" s="128">
        <v>0</v>
      </c>
      <c r="E15" s="128">
        <v>0</v>
      </c>
      <c r="F15" s="128">
        <v>0</v>
      </c>
      <c r="G15" s="127">
        <f>PL!D33</f>
        <v>49177</v>
      </c>
      <c r="H15" s="125">
        <f>SUM(C15:G15)</f>
        <v>49177</v>
      </c>
      <c r="I15" s="129">
        <f>PL!D34</f>
        <v>0</v>
      </c>
      <c r="J15" s="125">
        <f>SUM(H15:I15)</f>
        <v>49177</v>
      </c>
      <c r="K15" s="36"/>
    </row>
    <row r="16" spans="2:11" ht="15.6" customHeight="1" x14ac:dyDescent="0.2">
      <c r="B16" s="37" t="s">
        <v>70</v>
      </c>
      <c r="C16" s="128">
        <v>0</v>
      </c>
      <c r="D16" s="128">
        <v>0</v>
      </c>
      <c r="E16" s="128">
        <v>0</v>
      </c>
      <c r="F16" s="127">
        <f>PL!D42</f>
        <v>186</v>
      </c>
      <c r="G16" s="128">
        <v>0</v>
      </c>
      <c r="H16" s="125">
        <f>SUM(C16:G16)</f>
        <v>186</v>
      </c>
      <c r="I16" s="128">
        <v>0</v>
      </c>
      <c r="J16" s="125">
        <f>SUM(H16:I16)</f>
        <v>186</v>
      </c>
      <c r="K16" s="36"/>
    </row>
    <row r="17" spans="2:11" ht="15" customHeight="1" x14ac:dyDescent="0.2">
      <c r="B17" s="34" t="s">
        <v>71</v>
      </c>
      <c r="C17" s="130">
        <f t="shared" ref="C17:I17" si="0">C15+C16</f>
        <v>0</v>
      </c>
      <c r="D17" s="130">
        <f t="shared" si="0"/>
        <v>0</v>
      </c>
      <c r="E17" s="130">
        <f t="shared" si="0"/>
        <v>0</v>
      </c>
      <c r="F17" s="131">
        <f>F15+F16</f>
        <v>186</v>
      </c>
      <c r="G17" s="131">
        <f>G15+G16</f>
        <v>49177</v>
      </c>
      <c r="H17" s="131">
        <f>H15+H16</f>
        <v>49363</v>
      </c>
      <c r="I17" s="130">
        <f t="shared" si="0"/>
        <v>0</v>
      </c>
      <c r="J17" s="131">
        <f>J15+J16</f>
        <v>49363</v>
      </c>
      <c r="K17" s="36"/>
    </row>
    <row r="18" spans="2:11" ht="15" customHeight="1" x14ac:dyDescent="0.2">
      <c r="B18" s="34"/>
      <c r="C18" s="125"/>
      <c r="D18" s="125"/>
      <c r="E18" s="125"/>
      <c r="F18" s="125"/>
      <c r="G18" s="125"/>
      <c r="H18" s="125"/>
      <c r="I18" s="125"/>
      <c r="J18" s="125"/>
      <c r="K18" s="36"/>
    </row>
    <row r="19" spans="2:11" ht="34.15" customHeight="1" x14ac:dyDescent="0.2">
      <c r="B19" s="8" t="s">
        <v>72</v>
      </c>
      <c r="C19" s="125"/>
      <c r="D19" s="125"/>
      <c r="E19" s="125"/>
      <c r="F19" s="125"/>
      <c r="G19" s="125"/>
      <c r="H19" s="125"/>
      <c r="I19" s="127"/>
      <c r="J19" s="125"/>
      <c r="K19" s="36"/>
    </row>
    <row r="20" spans="2:11" x14ac:dyDescent="0.2">
      <c r="B20" s="37" t="s">
        <v>109</v>
      </c>
      <c r="C20" s="132">
        <v>0</v>
      </c>
      <c r="D20" s="132">
        <v>0</v>
      </c>
      <c r="E20" s="132">
        <v>0</v>
      </c>
      <c r="F20" s="132">
        <v>0</v>
      </c>
      <c r="G20" s="127">
        <v>-52961</v>
      </c>
      <c r="H20" s="125">
        <f>SUM(C20:G20)</f>
        <v>-52961</v>
      </c>
      <c r="I20" s="132">
        <v>0</v>
      </c>
      <c r="J20" s="125">
        <f>SUM(H20:I20)</f>
        <v>-52961</v>
      </c>
      <c r="K20" s="36"/>
    </row>
    <row r="21" spans="2:11" ht="15" customHeight="1" thickBot="1" x14ac:dyDescent="0.25">
      <c r="B21" s="34" t="s">
        <v>164</v>
      </c>
      <c r="C21" s="133">
        <f t="shared" ref="C21:H21" si="1">SUM(C17:C20)+SUM(C13)</f>
        <v>332815</v>
      </c>
      <c r="D21" s="133">
        <f t="shared" si="1"/>
        <v>21109</v>
      </c>
      <c r="E21" s="133">
        <f t="shared" si="1"/>
        <v>-5260</v>
      </c>
      <c r="F21" s="133">
        <f t="shared" si="1"/>
        <v>9393</v>
      </c>
      <c r="G21" s="133">
        <f t="shared" si="1"/>
        <v>-98324</v>
      </c>
      <c r="H21" s="133">
        <f t="shared" si="1"/>
        <v>259733</v>
      </c>
      <c r="I21" s="134">
        <f t="shared" ref="I21:J21" si="2">SUM(I17:I20)+SUM(I13)</f>
        <v>0</v>
      </c>
      <c r="J21" s="133">
        <f t="shared" si="2"/>
        <v>259733</v>
      </c>
      <c r="K21" s="36"/>
    </row>
    <row r="22" spans="2:11" ht="13.5" thickTop="1" x14ac:dyDescent="0.2">
      <c r="C22" s="38"/>
      <c r="D22" s="38"/>
      <c r="E22" s="166"/>
      <c r="F22" s="166"/>
      <c r="G22" s="166"/>
      <c r="H22" s="38"/>
      <c r="I22" s="38"/>
      <c r="J22" s="38"/>
    </row>
    <row r="24" spans="2:11" s="61" customFormat="1" x14ac:dyDescent="0.2">
      <c r="E24" s="165"/>
      <c r="F24" s="165"/>
      <c r="G24" s="165"/>
    </row>
    <row r="26" spans="2:11" s="88" customFormat="1" ht="15.75" customHeight="1" x14ac:dyDescent="0.2">
      <c r="B26" s="86"/>
      <c r="C26" s="197" t="s">
        <v>63</v>
      </c>
      <c r="D26" s="197"/>
      <c r="E26" s="197"/>
      <c r="F26" s="197"/>
      <c r="G26" s="197"/>
      <c r="H26" s="197"/>
      <c r="I26" s="94"/>
      <c r="J26" s="87"/>
    </row>
    <row r="27" spans="2:11" s="88" customFormat="1" ht="38.25" x14ac:dyDescent="0.2">
      <c r="B27" s="34"/>
      <c r="C27" s="135" t="s">
        <v>64</v>
      </c>
      <c r="D27" s="135" t="s">
        <v>19</v>
      </c>
      <c r="E27" s="135" t="s">
        <v>104</v>
      </c>
      <c r="F27" s="135" t="s">
        <v>75</v>
      </c>
      <c r="G27" s="135" t="s">
        <v>65</v>
      </c>
      <c r="H27" s="135" t="s">
        <v>66</v>
      </c>
      <c r="I27" s="135" t="s">
        <v>67</v>
      </c>
      <c r="J27" s="135" t="s">
        <v>68</v>
      </c>
      <c r="K27" s="136"/>
    </row>
    <row r="28" spans="2:11" s="88" customFormat="1" ht="9" customHeight="1" x14ac:dyDescent="0.2">
      <c r="B28" s="34" t="s">
        <v>0</v>
      </c>
      <c r="C28" s="137"/>
      <c r="D28" s="137"/>
      <c r="E28" s="137"/>
      <c r="F28" s="137"/>
      <c r="G28" s="137"/>
      <c r="H28" s="137"/>
      <c r="I28" s="137"/>
      <c r="J28" s="137"/>
      <c r="K28" s="136"/>
    </row>
    <row r="29" spans="2:11" s="88" customFormat="1" ht="18" customHeight="1" x14ac:dyDescent="0.2">
      <c r="B29" s="34" t="s">
        <v>94</v>
      </c>
      <c r="C29" s="138">
        <v>332815</v>
      </c>
      <c r="D29" s="138">
        <v>21109</v>
      </c>
      <c r="E29" s="139">
        <v>-4438</v>
      </c>
      <c r="F29" s="138">
        <v>5858</v>
      </c>
      <c r="G29" s="46">
        <v>-126392</v>
      </c>
      <c r="H29" s="138">
        <v>228952</v>
      </c>
      <c r="I29" s="138">
        <v>0</v>
      </c>
      <c r="J29" s="138">
        <v>228952</v>
      </c>
      <c r="K29" s="140"/>
    </row>
    <row r="30" spans="2:11" s="88" customFormat="1" ht="14.25" customHeight="1" x14ac:dyDescent="0.2">
      <c r="B30" s="37"/>
      <c r="C30" s="47"/>
      <c r="D30" s="47"/>
      <c r="E30" s="47"/>
      <c r="F30" s="47"/>
      <c r="G30" s="141"/>
      <c r="H30" s="141"/>
      <c r="I30" s="47"/>
      <c r="J30" s="141"/>
      <c r="K30" s="140"/>
    </row>
    <row r="31" spans="2:11" s="88" customFormat="1" ht="12.75" customHeight="1" x14ac:dyDescent="0.2">
      <c r="B31" s="37" t="s">
        <v>110</v>
      </c>
      <c r="C31" s="31">
        <v>0</v>
      </c>
      <c r="D31" s="31">
        <v>0</v>
      </c>
      <c r="E31" s="31">
        <v>0</v>
      </c>
      <c r="F31" s="31">
        <v>0</v>
      </c>
      <c r="G31" s="31">
        <v>44897</v>
      </c>
      <c r="H31" s="31">
        <f>SUM(C31:G31)</f>
        <v>44897</v>
      </c>
      <c r="I31" s="31">
        <v>0</v>
      </c>
      <c r="J31" s="31">
        <f>SUM(H31:I31)</f>
        <v>44897</v>
      </c>
      <c r="K31" s="140"/>
    </row>
    <row r="32" spans="2:11" s="88" customFormat="1" ht="11.25" customHeight="1" x14ac:dyDescent="0.2">
      <c r="B32" s="37" t="s">
        <v>111</v>
      </c>
      <c r="C32" s="47">
        <v>0</v>
      </c>
      <c r="D32" s="47">
        <v>0</v>
      </c>
      <c r="E32" s="31">
        <v>0</v>
      </c>
      <c r="F32" s="139">
        <v>800</v>
      </c>
      <c r="G32" s="47">
        <v>0</v>
      </c>
      <c r="H32" s="139">
        <f>SUM(C32:G32)</f>
        <v>800</v>
      </c>
      <c r="I32" s="47">
        <v>0</v>
      </c>
      <c r="J32" s="139">
        <f>SUM(H32:I32)</f>
        <v>800</v>
      </c>
      <c r="K32" s="140"/>
    </row>
    <row r="33" spans="2:11" s="88" customFormat="1" x14ac:dyDescent="0.2">
      <c r="B33" s="34" t="s">
        <v>112</v>
      </c>
      <c r="C33" s="142">
        <v>0</v>
      </c>
      <c r="D33" s="142">
        <v>0</v>
      </c>
      <c r="E33" s="142">
        <v>0</v>
      </c>
      <c r="F33" s="139">
        <f>SUM(F31:F32)</f>
        <v>800</v>
      </c>
      <c r="G33" s="142">
        <f>SUM(G31:G32)</f>
        <v>44897</v>
      </c>
      <c r="H33" s="142">
        <f t="shared" ref="H33:J33" si="3">SUM(H31:H32)</f>
        <v>45697</v>
      </c>
      <c r="I33" s="142">
        <f t="shared" si="3"/>
        <v>0</v>
      </c>
      <c r="J33" s="142">
        <f t="shared" si="3"/>
        <v>45697</v>
      </c>
      <c r="K33" s="140"/>
    </row>
    <row r="34" spans="2:11" s="88" customFormat="1" ht="25.5" x14ac:dyDescent="0.2">
      <c r="B34" s="8" t="s">
        <v>72</v>
      </c>
      <c r="C34" s="47"/>
      <c r="D34" s="47"/>
      <c r="E34" s="47"/>
      <c r="F34" s="47"/>
      <c r="G34" s="47"/>
      <c r="H34" s="47"/>
      <c r="I34" s="47"/>
      <c r="J34" s="47"/>
      <c r="K34" s="140"/>
    </row>
    <row r="35" spans="2:11" s="88" customFormat="1" x14ac:dyDescent="0.2">
      <c r="B35" s="37" t="s">
        <v>73</v>
      </c>
      <c r="C35" s="31">
        <v>0</v>
      </c>
      <c r="D35" s="47">
        <v>0</v>
      </c>
      <c r="E35" s="143">
        <v>-822</v>
      </c>
      <c r="F35" s="47">
        <v>0</v>
      </c>
      <c r="G35" s="47">
        <v>0</v>
      </c>
      <c r="H35" s="143">
        <f>SUM(C35:G35)</f>
        <v>-822</v>
      </c>
      <c r="I35" s="47">
        <v>0</v>
      </c>
      <c r="J35" s="143">
        <f>SUM(H35:I35)</f>
        <v>-822</v>
      </c>
      <c r="K35" s="140"/>
    </row>
    <row r="36" spans="2:11" s="88" customFormat="1" x14ac:dyDescent="0.2">
      <c r="B36" s="37" t="s">
        <v>162</v>
      </c>
      <c r="C36" s="31"/>
      <c r="D36" s="47"/>
      <c r="E36" s="143"/>
      <c r="F36" s="47"/>
      <c r="G36" s="139">
        <v>-21110</v>
      </c>
      <c r="H36" s="143">
        <f>SUM(C36:G36)</f>
        <v>-21110</v>
      </c>
      <c r="I36" s="47"/>
      <c r="J36" s="143">
        <f>SUM(H36:I36)</f>
        <v>-21110</v>
      </c>
      <c r="K36" s="140"/>
    </row>
    <row r="37" spans="2:11" s="88" customFormat="1" ht="13.5" thickBot="1" x14ac:dyDescent="0.25">
      <c r="B37" s="34" t="s">
        <v>165</v>
      </c>
      <c r="C37" s="144">
        <f t="shared" ref="C37:I37" si="4">C29+C33+C35+C3</f>
        <v>332815</v>
      </c>
      <c r="D37" s="144">
        <f t="shared" si="4"/>
        <v>21109</v>
      </c>
      <c r="E37" s="145">
        <f t="shared" si="4"/>
        <v>-5260</v>
      </c>
      <c r="F37" s="144">
        <f t="shared" si="4"/>
        <v>6658</v>
      </c>
      <c r="G37" s="145">
        <f>G29+G33+G36+G3</f>
        <v>-102605</v>
      </c>
      <c r="H37" s="144">
        <f>H29+H33+H35+H3+H36</f>
        <v>252717</v>
      </c>
      <c r="I37" s="144">
        <f t="shared" si="4"/>
        <v>0</v>
      </c>
      <c r="J37" s="144">
        <f>J29+J33+J35+J36</f>
        <v>252717</v>
      </c>
      <c r="K37" s="140"/>
    </row>
    <row r="38" spans="2:11" s="88" customFormat="1" ht="13.5" thickTop="1" x14ac:dyDescent="0.2">
      <c r="B38" s="61"/>
      <c r="C38" s="74"/>
      <c r="D38" s="74"/>
      <c r="E38" s="74"/>
      <c r="F38" s="74"/>
      <c r="G38" s="74"/>
      <c r="H38" s="74"/>
      <c r="I38" s="74"/>
      <c r="J38" s="74"/>
      <c r="K38" s="140"/>
    </row>
    <row r="39" spans="2:11" s="88" customFormat="1" ht="11.25" x14ac:dyDescent="0.2">
      <c r="B39" s="85"/>
      <c r="C39" s="89"/>
      <c r="D39" s="89"/>
      <c r="E39" s="140"/>
      <c r="F39" s="140"/>
      <c r="G39" s="140"/>
      <c r="H39" s="89"/>
      <c r="I39" s="89"/>
      <c r="J39" s="89"/>
      <c r="K39" s="89"/>
    </row>
    <row r="41" spans="2:11" x14ac:dyDescent="0.2">
      <c r="J41" s="55" t="s">
        <v>153</v>
      </c>
    </row>
  </sheetData>
  <mergeCells count="3">
    <mergeCell ref="C10:H10"/>
    <mergeCell ref="I10:J10"/>
    <mergeCell ref="C26:H26"/>
  </mergeCells>
  <pageMargins left="0.23622047244094491" right="0.23622047244094491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PL</vt:lpstr>
      <vt:lpstr>BS</vt:lpstr>
      <vt:lpstr>CFS</vt:lpstr>
      <vt:lpstr>SCE_3кв. 2021</vt:lpstr>
      <vt:lpstr>BS!BalanceSheet</vt:lpstr>
      <vt:lpstr>CFS!CashFlows</vt:lpstr>
      <vt:lpstr>CFS!OLE_LINK10</vt:lpstr>
      <vt:lpstr>BS!OLE_LINK16</vt:lpstr>
      <vt:lpstr>BS!OLE_LINK17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'SCE_3кв.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Mussazhanova, Gulim (Fortebank)</cp:lastModifiedBy>
  <cp:lastPrinted>2021-04-23T08:16:18Z</cp:lastPrinted>
  <dcterms:created xsi:type="dcterms:W3CDTF">2016-08-11T09:26:21Z</dcterms:created>
  <dcterms:modified xsi:type="dcterms:W3CDTF">2021-11-17T05:03:53Z</dcterms:modified>
</cp:coreProperties>
</file>