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40" windowWidth="15135" windowHeight="5085" activeTab="0"/>
  </bookViews>
  <sheets>
    <sheet name="баланс" sheetId="1" r:id="rId1"/>
    <sheet name="ОПУ" sheetId="2" r:id="rId2"/>
  </sheets>
  <definedNames>
    <definedName name="_xlnm.Print_Area" localSheetId="0">'баланс'!$A$1:$E$84</definedName>
    <definedName name="_xlnm.Print_Area" localSheetId="1">'ОПУ'!$A$1:$D$59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89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<sst xmlns="http://schemas.openxmlformats.org/spreadsheetml/2006/main" count="225" uniqueCount="190">
  <si>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</si>
  <si>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</si>
  <si>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</si>
  <si>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</si>
  <si>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</si>
  <si>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</si>
  <si>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Прочие доходы</t>
  </si>
  <si>
    <t>Административные расходы</t>
  </si>
  <si>
    <t>Прочие расходы</t>
  </si>
  <si>
    <t xml:space="preserve">Главный бухгалтер        _____________________________  Бабибаева С.С.         </t>
  </si>
  <si>
    <t>Бухгалтерский баланс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</si>
  <si>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</si>
  <si>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</si>
  <si>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</si>
  <si>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</si>
  <si>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</si>
  <si>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</si>
  <si>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</si>
  <si>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</si>
  <si>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</si>
  <si>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Прочие краткосрочные активы</t>
  </si>
  <si>
    <t>II. Долгосрочные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</si>
  <si>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</si>
  <si>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</si>
  <si>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</si>
  <si>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</si>
  <si>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</si>
  <si>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</si>
  <si>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</si>
  <si>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</si>
  <si>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</si>
  <si>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</si>
  <si>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</si>
  <si>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</si>
  <si>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</si>
  <si>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</si>
  <si>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</si>
  <si>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</si>
  <si>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</si>
  <si>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в том числе:</t>
  </si>
  <si>
    <t>Хеджирование денежных потоков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</si>
  <si>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</si>
  <si>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</si>
  <si>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</si>
  <si>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</si>
  <si>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</si>
  <si>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</si>
  <si>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</si>
  <si>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Финансовые активы, имеющиеся в наличии для продажи</t>
  </si>
  <si>
    <t>Приоизводные финансовые инструменты</t>
  </si>
  <si>
    <t xml:space="preserve">Финансовые активы, учитываемые по справедливой стоимости через прибыли и убытки </t>
  </si>
  <si>
    <t>Финансовые активы, удерживаемые до погашения</t>
  </si>
  <si>
    <t>Прочие краткосрочные финансовые активы</t>
  </si>
  <si>
    <t>014</t>
  </si>
  <si>
    <t>015</t>
  </si>
  <si>
    <t>Краткосрочная торговая и прочая дебиторская задолженность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</si>
  <si>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</si>
  <si>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</si>
  <si>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</si>
  <si>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</si>
  <si>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</si>
  <si>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017</t>
  </si>
  <si>
    <t>018</t>
  </si>
  <si>
    <t>019</t>
  </si>
  <si>
    <t>Прочие долгосрочные финансовые активы</t>
  </si>
  <si>
    <t>110</t>
  </si>
  <si>
    <t>111</t>
  </si>
  <si>
    <t>112</t>
  </si>
  <si>
    <t>113</t>
  </si>
  <si>
    <t>114</t>
  </si>
  <si>
    <t>Долгосрочная торговая и прочая дебиторская задолженность</t>
  </si>
  <si>
    <t>Инвестиционное имущество</t>
  </si>
  <si>
    <t>115</t>
  </si>
  <si>
    <t>116</t>
  </si>
  <si>
    <t>117</t>
  </si>
  <si>
    <t>Биологические активы</t>
  </si>
  <si>
    <t>118</t>
  </si>
  <si>
    <t>119</t>
  </si>
  <si>
    <t>120</t>
  </si>
  <si>
    <t>121</t>
  </si>
  <si>
    <t>122</t>
  </si>
  <si>
    <t>123</t>
  </si>
  <si>
    <t>Итого долгосрочных активов (сумма строк с 110 по 123)</t>
  </si>
  <si>
    <t>Баланс (стр. 100 + стр. 101 + стр. 200)</t>
  </si>
  <si>
    <t>О Б Я З А Т Е Л Ь С Т В А  И  К А П И Т А Л</t>
  </si>
  <si>
    <t>Займы</t>
  </si>
  <si>
    <t>210</t>
  </si>
  <si>
    <t>Производные финансовые инструменты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</si>
  <si>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</si>
  <si>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</si>
  <si>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</si>
  <si>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</si>
  <si>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</si>
  <si>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</si>
  <si>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Текущие налоговые обязательства по подоходному налогу</t>
  </si>
  <si>
    <t>214</t>
  </si>
  <si>
    <t>215</t>
  </si>
  <si>
    <t xml:space="preserve">Вознаграждения работникам </t>
  </si>
  <si>
    <t>216</t>
  </si>
  <si>
    <t>Обязательства выбывающих групп, предназначенные для продажи</t>
  </si>
  <si>
    <t>301</t>
  </si>
  <si>
    <t>Итого краткосрочных обязательств (сумма строк с 210 по 217)</t>
  </si>
  <si>
    <t>217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</si>
  <si>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</si>
  <si>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</si>
  <si>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</si>
  <si>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</si>
  <si>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</si>
  <si>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</si>
  <si>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</si>
  <si>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</si>
  <si>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</si>
  <si>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</si>
  <si>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421</t>
  </si>
  <si>
    <t>310</t>
  </si>
  <si>
    <t>311</t>
  </si>
  <si>
    <t>Долгосрочная торговая и прочая кредиторская задолженность</t>
  </si>
  <si>
    <t xml:space="preserve">Прочие долгосрочные финансовые обязательства 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</si>
  <si>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</si>
  <si>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</si>
  <si>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</si>
  <si>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</si>
  <si>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</si>
  <si>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</si>
  <si>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</si>
  <si>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</si>
  <si>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</si>
  <si>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>Валовая прибыль (стр.010 - стр.011)</t>
  </si>
  <si>
    <t xml:space="preserve">Расходы по реализации </t>
  </si>
  <si>
    <t>Итого операционная прибыль (убыток) (+/- стр.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</si>
  <si>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</si>
  <si>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</si>
  <si>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</si>
  <si>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</si>
  <si>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</si>
  <si>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</si>
  <si>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Доля организации в прибыли (убытке)ассоциированных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</si>
  <si>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</si>
  <si>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</si>
  <si>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024</t>
  </si>
  <si>
    <t>025</t>
  </si>
  <si>
    <t>Прибыль (убыток) до налогообложения (+/-  с стр.020  по стр.025)</t>
  </si>
  <si>
    <t>100</t>
  </si>
  <si>
    <t>Расходы по  подоходному налогу</t>
  </si>
  <si>
    <t>200</t>
  </si>
  <si>
    <t>Прибыль (убыток) после налогообложения от продолжающейся деятельности (стр.100 - стр.101)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</si>
  <si>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</si>
  <si>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</si>
  <si>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</si>
  <si>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</si>
  <si>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</si>
  <si>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стр. с 410 по  420):</t>
  </si>
  <si>
    <t>400</t>
  </si>
  <si>
    <t>Переоценка основных средств</t>
  </si>
  <si>
    <t>Переоценка финансовых активов, имеющихся в наличии для продажи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</si>
  <si>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</si>
  <si>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</si>
  <si>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</si>
  <si>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</si>
  <si>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415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</si>
  <si>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</si>
  <si>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</si>
  <si>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</si>
  <si>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</si>
  <si>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</si>
  <si>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</si>
  <si>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</si>
  <si>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419</t>
  </si>
  <si>
    <t>Общая совокупная  прибыль  за период (стр.300+стр.400)</t>
  </si>
  <si>
    <t xml:space="preserve">Общая совокупная  прибыль относимая на: 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</si>
  <si>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</si>
  <si>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</si>
  <si>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</si>
  <si>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</si>
  <si>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</si>
  <si>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</si>
  <si>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</si>
  <si>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Прибыль за год (стр.200+ стр.201) относимая на:</t>
  </si>
  <si>
    <t xml:space="preserve">к приказу Министра финансов </t>
  </si>
  <si>
    <t>Приложение  3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</si>
  <si>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</si>
  <si>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</si>
  <si>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</si>
  <si>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t>Отчет о  прибылях и убытках</t>
  </si>
  <si>
    <t xml:space="preserve"> </t>
  </si>
  <si>
    <t>Руководитель                 _____________________________  Ибрагимов К.Б.</t>
  </si>
  <si>
    <t>Субъект предпринимательства: Среднего</t>
  </si>
  <si>
    <t>за период, заканчивающийся  " 30 " сентября 2015 года</t>
  </si>
  <si>
    <r>
      <t>по состоянию на "</t>
    </r>
    <r>
      <rPr>
        <b/>
        <u val="single"/>
        <sz val="10"/>
        <rFont val="Arial Cyr"/>
        <family val="0"/>
      </rPr>
      <t xml:space="preserve"> 30 " сентября </t>
    </r>
    <r>
      <rPr>
        <b/>
        <sz val="10"/>
        <rFont val="Arial Cyr"/>
        <family val="0"/>
      </rPr>
      <t>2015 года</t>
    </r>
  </si>
  <si>
    <r>
      <t>Среднегодовая численность :    57</t>
    </r>
    <r>
      <rPr>
        <b/>
        <sz val="9.5"/>
        <rFont val="Arial"/>
        <family val="2"/>
      </rPr>
      <t xml:space="preserve">  чел.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</si>
</sst>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67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4" fontId="6" fillId="0" borderId="0" xfId="54" applyNumberFormat="1" applyAlignment="1">
      <alignment horizontal="center"/>
      <protection/>
    </xf>
    <xf numFmtId="0" fontId="2" fillId="0" borderId="12" xfId="55" applyBorder="1" applyAlignment="1">
      <alignment horizontal="left" vertical="center" wrapText="1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3" xfId="55" applyBorder="1" applyAlignment="1">
      <alignment horizontal="left" vertical="center" wrapText="1"/>
      <protection/>
    </xf>
    <xf numFmtId="0" fontId="2" fillId="0" borderId="14" xfId="55" applyBorder="1" applyAlignment="1">
      <alignment horizontal="left" vertical="center" wrapText="1"/>
      <protection/>
    </xf>
    <xf numFmtId="0" fontId="2" fillId="0" borderId="14" xfId="55" applyFont="1" applyBorder="1" applyAlignment="1">
      <alignment horizontal="left" vertical="center" wrapText="1"/>
      <protection/>
    </xf>
    <xf numFmtId="0" fontId="8" fillId="0" borderId="14" xfId="55" applyFont="1" applyBorder="1" applyAlignment="1">
      <alignment horizontal="left" vertical="center" wrapText="1"/>
      <protection/>
    </xf>
    <xf numFmtId="0" fontId="5" fillId="0" borderId="14" xfId="55" applyFont="1" applyBorder="1" applyAlignment="1">
      <alignment horizontal="left" vertical="center" wrapText="1"/>
      <protection/>
    </xf>
    <xf numFmtId="0" fontId="9" fillId="0" borderId="0" xfId="54" applyFont="1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0" xfId="54" applyNumberFormat="1" applyFont="1" applyAlignment="1">
      <alignment horizontal="left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0" fontId="9" fillId="0" borderId="0" xfId="54" applyFont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172" fontId="7" fillId="0" borderId="0" xfId="56" applyNumberFormat="1" applyFont="1" applyBorder="1" applyAlignment="1">
      <alignment horizontal="right" vertical="top"/>
      <protection/>
    </xf>
    <xf numFmtId="0" fontId="2" fillId="0" borderId="15" xfId="55" applyBorder="1" applyAlignment="1">
      <alignment horizontal="left" vertical="center" wrapText="1"/>
      <protection/>
    </xf>
    <xf numFmtId="173" fontId="7" fillId="0" borderId="0" xfId="56" applyNumberFormat="1" applyFont="1" applyBorder="1" applyAlignment="1">
      <alignment horizontal="right" vertical="top"/>
      <protection/>
    </xf>
    <xf numFmtId="49" fontId="0" fillId="33" borderId="0" xfId="0" applyNumberFormat="1" applyFill="1" applyAlignment="1">
      <alignment/>
    </xf>
    <xf numFmtId="0" fontId="15" fillId="0" borderId="0" xfId="55" applyFont="1" applyAlignment="1">
      <alignment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54" fillId="33" borderId="0" xfId="0" applyFont="1" applyFill="1" applyAlignment="1">
      <alignment/>
    </xf>
    <xf numFmtId="186" fontId="5" fillId="33" borderId="16" xfId="55" applyNumberFormat="1" applyFont="1" applyFill="1" applyBorder="1" applyAlignment="1">
      <alignment horizontal="right" vertical="center"/>
      <protection/>
    </xf>
    <xf numFmtId="186" fontId="5" fillId="33" borderId="17" xfId="55" applyNumberFormat="1" applyFont="1" applyFill="1" applyBorder="1" applyAlignment="1">
      <alignment horizontal="right" vertical="center"/>
      <protection/>
    </xf>
    <xf numFmtId="186" fontId="2" fillId="33" borderId="16" xfId="55" applyNumberFormat="1" applyFill="1" applyBorder="1" applyAlignment="1">
      <alignment horizontal="right" vertical="center"/>
      <protection/>
    </xf>
    <xf numFmtId="0" fontId="54" fillId="33" borderId="0" xfId="0" applyFont="1" applyFill="1" applyAlignment="1">
      <alignment horizontal="left"/>
    </xf>
    <xf numFmtId="0" fontId="15" fillId="33" borderId="0" xfId="55" applyFont="1" applyFill="1" applyAlignment="1">
      <alignment/>
      <protection/>
    </xf>
    <xf numFmtId="0" fontId="15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186" fontId="0" fillId="33" borderId="18" xfId="0" applyNumberFormat="1" applyFill="1" applyBorder="1" applyAlignment="1">
      <alignment horizontal="right"/>
    </xf>
    <xf numFmtId="186" fontId="2" fillId="33" borderId="18" xfId="55" applyNumberFormat="1" applyFill="1" applyBorder="1" applyAlignment="1">
      <alignment horizontal="right" vertical="center"/>
      <protection/>
    </xf>
    <xf numFmtId="186" fontId="2" fillId="33" borderId="19" xfId="55" applyNumberFormat="1" applyFill="1" applyBorder="1" applyAlignment="1">
      <alignment horizontal="right" vertical="center"/>
      <protection/>
    </xf>
    <xf numFmtId="3" fontId="2" fillId="33" borderId="18" xfId="55" applyNumberFormat="1" applyFill="1" applyBorder="1" applyAlignment="1">
      <alignment horizontal="center" vertical="center"/>
      <protection/>
    </xf>
    <xf numFmtId="3" fontId="2" fillId="33" borderId="20" xfId="55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72" fontId="14" fillId="0" borderId="0" xfId="53" applyNumberFormat="1" applyFont="1" applyBorder="1" applyAlignment="1">
      <alignment horizontal="right" vertical="top" wrapText="1"/>
      <protection/>
    </xf>
    <xf numFmtId="0" fontId="14" fillId="0" borderId="0" xfId="53" applyFont="1" applyBorder="1" applyAlignment="1">
      <alignment horizontal="right" vertical="top" wrapText="1"/>
      <protection/>
    </xf>
    <xf numFmtId="172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74" fontId="7" fillId="0" borderId="0" xfId="53" applyNumberFormat="1" applyFont="1" applyBorder="1" applyAlignment="1">
      <alignment horizontal="right" vertical="top" wrapText="1"/>
      <protection/>
    </xf>
    <xf numFmtId="173" fontId="7" fillId="0" borderId="0" xfId="53" applyNumberFormat="1" applyFont="1" applyBorder="1" applyAlignment="1">
      <alignment horizontal="right" vertical="top" wrapText="1"/>
      <protection/>
    </xf>
    <xf numFmtId="174" fontId="14" fillId="0" borderId="0" xfId="53" applyNumberFormat="1" applyFont="1" applyBorder="1" applyAlignment="1">
      <alignment horizontal="right" vertical="top" wrapText="1"/>
      <protection/>
    </xf>
    <xf numFmtId="173" fontId="14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0" fontId="0" fillId="0" borderId="0" xfId="0" applyBorder="1" applyAlignment="1">
      <alignment wrapText="1"/>
    </xf>
    <xf numFmtId="186" fontId="2" fillId="33" borderId="17" xfId="55" applyNumberFormat="1" applyFill="1" applyBorder="1" applyAlignment="1">
      <alignment horizontal="right" vertical="center"/>
      <protection/>
    </xf>
    <xf numFmtId="186" fontId="7" fillId="33" borderId="21" xfId="54" applyNumberFormat="1" applyFont="1" applyFill="1" applyBorder="1" applyAlignment="1">
      <alignment horizontal="right" vertical="center" wrapText="1"/>
      <protection/>
    </xf>
    <xf numFmtId="186" fontId="7" fillId="33" borderId="22" xfId="54" applyNumberFormat="1" applyFont="1" applyFill="1" applyBorder="1" applyAlignment="1">
      <alignment horizontal="right" vertical="center" wrapText="1"/>
      <protection/>
    </xf>
    <xf numFmtId="186" fontId="7" fillId="33" borderId="23" xfId="54" applyNumberFormat="1" applyFont="1" applyFill="1" applyBorder="1" applyAlignment="1">
      <alignment horizontal="right" vertical="center" wrapText="1"/>
      <protection/>
    </xf>
    <xf numFmtId="186" fontId="0" fillId="33" borderId="17" xfId="0" applyNumberFormat="1" applyFill="1" applyBorder="1" applyAlignment="1">
      <alignment horizontal="right"/>
    </xf>
    <xf numFmtId="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9" fontId="0" fillId="33" borderId="0" xfId="62" applyFont="1" applyFill="1" applyAlignment="1">
      <alignment/>
    </xf>
    <xf numFmtId="3" fontId="9" fillId="33" borderId="24" xfId="67" applyNumberFormat="1" applyFont="1" applyFill="1" applyBorder="1" applyAlignment="1">
      <alignment horizontal="center" vertical="center"/>
    </xf>
    <xf numFmtId="3" fontId="9" fillId="33" borderId="25" xfId="67" applyNumberFormat="1" applyFont="1" applyFill="1" applyBorder="1" applyAlignment="1">
      <alignment horizontal="center" vertical="center"/>
    </xf>
    <xf numFmtId="3" fontId="9" fillId="0" borderId="24" xfId="67" applyNumberFormat="1" applyFont="1" applyBorder="1" applyAlignment="1">
      <alignment horizontal="center" vertical="center"/>
    </xf>
    <xf numFmtId="0" fontId="10" fillId="0" borderId="11" xfId="54" applyFont="1" applyBorder="1" applyAlignment="1">
      <alignment horizontal="center" vertical="center" wrapText="1"/>
      <protection/>
    </xf>
    <xf numFmtId="0" fontId="9" fillId="0" borderId="26" xfId="54" applyFont="1" applyBorder="1" applyAlignment="1">
      <alignment vertical="center" wrapText="1"/>
      <protection/>
    </xf>
    <xf numFmtId="0" fontId="11" fillId="0" borderId="26" xfId="54" applyFont="1" applyBorder="1" applyAlignment="1">
      <alignment vertical="center" wrapText="1"/>
      <protection/>
    </xf>
    <xf numFmtId="0" fontId="9" fillId="0" borderId="26" xfId="54" applyFont="1" applyFill="1" applyBorder="1" applyAlignment="1">
      <alignment vertical="center" wrapText="1"/>
      <protection/>
    </xf>
    <xf numFmtId="0" fontId="13" fillId="0" borderId="27" xfId="54" applyFont="1" applyFill="1" applyBorder="1" applyAlignment="1">
      <alignment vertical="center" wrapText="1"/>
      <protection/>
    </xf>
    <xf numFmtId="0" fontId="11" fillId="0" borderId="26" xfId="54" applyFont="1" applyFill="1" applyBorder="1" applyAlignment="1">
      <alignment vertical="center" wrapText="1"/>
      <protection/>
    </xf>
    <xf numFmtId="0" fontId="13" fillId="0" borderId="26" xfId="54" applyFont="1" applyFill="1" applyBorder="1" applyAlignment="1">
      <alignment vertical="center" wrapText="1"/>
      <protection/>
    </xf>
    <xf numFmtId="0" fontId="10" fillId="33" borderId="28" xfId="54" applyFont="1" applyFill="1" applyBorder="1" applyAlignment="1">
      <alignment horizontal="center" vertical="center" wrapText="1"/>
      <protection/>
    </xf>
    <xf numFmtId="49" fontId="9" fillId="0" borderId="24" xfId="54" applyNumberFormat="1" applyFont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49" fontId="9" fillId="0" borderId="24" xfId="54" applyNumberFormat="1" applyFont="1" applyFill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3" fontId="10" fillId="33" borderId="29" xfId="67" applyNumberFormat="1" applyFont="1" applyFill="1" applyBorder="1" applyAlignment="1">
      <alignment horizontal="center" vertical="center" wrapText="1"/>
    </xf>
    <xf numFmtId="3" fontId="10" fillId="33" borderId="30" xfId="54" applyNumberFormat="1" applyFont="1" applyFill="1" applyBorder="1" applyAlignment="1">
      <alignment horizontal="center" vertical="center" wrapText="1"/>
      <protection/>
    </xf>
    <xf numFmtId="3" fontId="9" fillId="33" borderId="31" xfId="67" applyNumberFormat="1" applyFont="1" applyFill="1" applyBorder="1" applyAlignment="1">
      <alignment horizontal="center" vertical="center"/>
    </xf>
    <xf numFmtId="3" fontId="12" fillId="33" borderId="24" xfId="67" applyNumberFormat="1" applyFont="1" applyFill="1" applyBorder="1" applyAlignment="1">
      <alignment horizontal="center" vertical="center"/>
    </xf>
    <xf numFmtId="0" fontId="9" fillId="33" borderId="32" xfId="54" applyFont="1" applyFill="1" applyBorder="1" applyAlignment="1">
      <alignment horizontal="center" vertical="center"/>
      <protection/>
    </xf>
    <xf numFmtId="0" fontId="9" fillId="0" borderId="31" xfId="54" applyFont="1" applyBorder="1" applyAlignment="1">
      <alignment horizontal="center" vertical="center"/>
      <protection/>
    </xf>
    <xf numFmtId="3" fontId="9" fillId="33" borderId="26" xfId="67" applyNumberFormat="1" applyFont="1" applyFill="1" applyBorder="1" applyAlignment="1">
      <alignment horizontal="center" vertical="center"/>
    </xf>
    <xf numFmtId="0" fontId="9" fillId="33" borderId="0" xfId="54" applyFont="1" applyFill="1" applyAlignment="1">
      <alignment horizontal="left" wrapText="1"/>
      <protection/>
    </xf>
    <xf numFmtId="189" fontId="7" fillId="0" borderId="0" xfId="53" applyNumberFormat="1" applyFont="1" applyBorder="1" applyAlignment="1">
      <alignment horizontal="right" vertical="top" wrapText="1"/>
      <protection/>
    </xf>
    <xf numFmtId="3" fontId="12" fillId="33" borderId="26" xfId="67" applyNumberFormat="1" applyFont="1" applyFill="1" applyBorder="1" applyAlignment="1">
      <alignment horizontal="center" vertical="center"/>
    </xf>
    <xf numFmtId="186" fontId="2" fillId="33" borderId="16" xfId="55" applyNumberFormat="1" applyFont="1" applyFill="1" applyBorder="1" applyAlignment="1">
      <alignment horizontal="right" vertical="center"/>
      <protection/>
    </xf>
    <xf numFmtId="0" fontId="0" fillId="33" borderId="24" xfId="0" applyFill="1" applyBorder="1" applyAlignment="1">
      <alignment horizontal="center"/>
    </xf>
    <xf numFmtId="3" fontId="55" fillId="33" borderId="24" xfId="67" applyNumberFormat="1" applyFont="1" applyFill="1" applyBorder="1" applyAlignment="1">
      <alignment horizontal="center" vertical="center"/>
    </xf>
    <xf numFmtId="0" fontId="11" fillId="0" borderId="32" xfId="54" applyFont="1" applyBorder="1" applyAlignment="1">
      <alignment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0" fontId="11" fillId="0" borderId="32" xfId="54" applyFont="1" applyFill="1" applyBorder="1" applyAlignment="1">
      <alignment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4" fontId="7" fillId="33" borderId="33" xfId="57" applyNumberFormat="1" applyFont="1" applyFill="1" applyBorder="1" applyAlignment="1">
      <alignment horizontal="right" vertical="top" wrapText="1"/>
      <protection/>
    </xf>
    <xf numFmtId="3" fontId="9" fillId="33" borderId="32" xfId="67" applyNumberFormat="1" applyFont="1" applyFill="1" applyBorder="1" applyAlignment="1">
      <alignment horizontal="center" vertical="center"/>
    </xf>
    <xf numFmtId="3" fontId="9" fillId="33" borderId="27" xfId="67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3" fontId="6" fillId="33" borderId="0" xfId="54" applyNumberFormat="1" applyFill="1" applyBorder="1" applyAlignment="1">
      <alignment horizontal="center"/>
      <protection/>
    </xf>
    <xf numFmtId="3" fontId="9" fillId="33" borderId="0" xfId="67" applyNumberFormat="1" applyFont="1" applyFill="1" applyBorder="1" applyAlignment="1">
      <alignment horizontal="center" vertical="center"/>
    </xf>
    <xf numFmtId="0" fontId="9" fillId="0" borderId="34" xfId="54" applyFont="1" applyFill="1" applyBorder="1" applyAlignment="1">
      <alignment vertical="center" wrapText="1"/>
      <protection/>
    </xf>
    <xf numFmtId="49" fontId="9" fillId="0" borderId="35" xfId="54" applyNumberFormat="1" applyFont="1" applyBorder="1" applyAlignment="1">
      <alignment horizontal="center" vertical="center"/>
      <protection/>
    </xf>
    <xf numFmtId="3" fontId="12" fillId="33" borderId="34" xfId="67" applyNumberFormat="1" applyFont="1" applyFill="1" applyBorder="1" applyAlignment="1">
      <alignment horizontal="center" vertical="center"/>
    </xf>
    <xf numFmtId="3" fontId="12" fillId="33" borderId="35" xfId="67" applyNumberFormat="1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vertical="center" wrapText="1"/>
      <protection/>
    </xf>
    <xf numFmtId="49" fontId="10" fillId="0" borderId="10" xfId="54" applyNumberFormat="1" applyFont="1" applyBorder="1" applyAlignment="1">
      <alignment horizontal="center" vertical="center"/>
      <protection/>
    </xf>
    <xf numFmtId="3" fontId="10" fillId="33" borderId="11" xfId="67" applyNumberFormat="1" applyFont="1" applyFill="1" applyBorder="1" applyAlignment="1">
      <alignment horizontal="center" vertical="center"/>
    </xf>
    <xf numFmtId="3" fontId="10" fillId="0" borderId="10" xfId="67" applyNumberFormat="1" applyFont="1" applyBorder="1" applyAlignment="1">
      <alignment horizontal="center" vertical="center"/>
    </xf>
    <xf numFmtId="0" fontId="9" fillId="0" borderId="34" xfId="54" applyFont="1" applyBorder="1" applyAlignment="1">
      <alignment vertical="center" wrapText="1"/>
      <protection/>
    </xf>
    <xf numFmtId="49" fontId="9" fillId="0" borderId="34" xfId="54" applyNumberFormat="1" applyFont="1" applyBorder="1" applyAlignment="1">
      <alignment horizontal="center" vertical="center"/>
      <protection/>
    </xf>
    <xf numFmtId="0" fontId="10" fillId="0" borderId="11" xfId="54" applyFont="1" applyBorder="1" applyAlignment="1">
      <alignment vertical="center" wrapText="1"/>
      <protection/>
    </xf>
    <xf numFmtId="49" fontId="9" fillId="0" borderId="11" xfId="54" applyNumberFormat="1" applyFont="1" applyBorder="1" applyAlignment="1">
      <alignment horizontal="center" vertical="center"/>
      <protection/>
    </xf>
    <xf numFmtId="3" fontId="10" fillId="33" borderId="10" xfId="67" applyNumberFormat="1" applyFont="1" applyFill="1" applyBorder="1" applyAlignment="1">
      <alignment horizontal="center" vertical="center"/>
    </xf>
    <xf numFmtId="3" fontId="7" fillId="0" borderId="0" xfId="53" applyNumberFormat="1" applyFont="1" applyBorder="1" applyAlignment="1">
      <alignment horizontal="right" vertical="top" wrapText="1"/>
      <protection/>
    </xf>
    <xf numFmtId="4" fontId="6" fillId="33" borderId="0" xfId="57" applyNumberFormat="1" applyFont="1" applyFill="1" applyBorder="1" applyAlignment="1">
      <alignment horizontal="right" vertical="top" wrapText="1"/>
      <protection/>
    </xf>
    <xf numFmtId="49" fontId="2" fillId="33" borderId="0" xfId="55" applyNumberFormat="1" applyFill="1">
      <alignment/>
      <protection/>
    </xf>
    <xf numFmtId="0" fontId="6" fillId="33" borderId="0" xfId="54" applyFill="1" applyAlignment="1">
      <alignment horizontal="left"/>
      <protection/>
    </xf>
    <xf numFmtId="0" fontId="5" fillId="33" borderId="0" xfId="55" applyFont="1" applyFill="1" applyAlignment="1">
      <alignment horizontal="center"/>
      <protection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49" fontId="2" fillId="33" borderId="36" xfId="55" applyNumberFormat="1" applyFill="1" applyBorder="1" applyAlignment="1">
      <alignment horizontal="center" vertical="center"/>
      <protection/>
    </xf>
    <xf numFmtId="186" fontId="7" fillId="33" borderId="37" xfId="54" applyNumberFormat="1" applyFont="1" applyFill="1" applyBorder="1" applyAlignment="1">
      <alignment horizontal="right" vertical="center" wrapText="1"/>
      <protection/>
    </xf>
    <xf numFmtId="172" fontId="7" fillId="33" borderId="0" xfId="56" applyNumberFormat="1" applyFont="1" applyFill="1" applyBorder="1" applyAlignment="1">
      <alignment horizontal="right" vertical="top"/>
      <protection/>
    </xf>
    <xf numFmtId="49" fontId="2" fillId="33" borderId="18" xfId="55" applyNumberFormat="1" applyFill="1" applyBorder="1" applyAlignment="1">
      <alignment horizontal="center" vertical="center"/>
      <protection/>
    </xf>
    <xf numFmtId="187" fontId="7" fillId="33" borderId="0" xfId="56" applyNumberFormat="1" applyFont="1" applyFill="1" applyBorder="1" applyAlignment="1">
      <alignment horizontal="right" vertical="top"/>
      <protection/>
    </xf>
    <xf numFmtId="172" fontId="0" fillId="33" borderId="0" xfId="0" applyNumberFormat="1" applyFill="1" applyAlignment="1">
      <alignment/>
    </xf>
    <xf numFmtId="49" fontId="5" fillId="33" borderId="18" xfId="55" applyNumberFormat="1" applyFont="1" applyFill="1" applyBorder="1" applyAlignment="1">
      <alignment horizontal="center" vertical="center"/>
      <protection/>
    </xf>
    <xf numFmtId="173" fontId="7" fillId="33" borderId="0" xfId="56" applyNumberFormat="1" applyFont="1" applyFill="1" applyBorder="1" applyAlignment="1">
      <alignment horizontal="right" vertical="top"/>
      <protection/>
    </xf>
    <xf numFmtId="187" fontId="0" fillId="33" borderId="0" xfId="0" applyNumberFormat="1" applyFill="1" applyAlignment="1">
      <alignment/>
    </xf>
    <xf numFmtId="173" fontId="7" fillId="33" borderId="38" xfId="56" applyNumberFormat="1" applyFont="1" applyFill="1" applyBorder="1" applyAlignment="1">
      <alignment horizontal="right" vertical="top"/>
      <protection/>
    </xf>
    <xf numFmtId="174" fontId="7" fillId="33" borderId="38" xfId="56" applyNumberFormat="1" applyFont="1" applyFill="1" applyBorder="1" applyAlignment="1">
      <alignment horizontal="right" vertical="top"/>
      <protection/>
    </xf>
    <xf numFmtId="174" fontId="7" fillId="33" borderId="0" xfId="56" applyNumberFormat="1" applyFont="1" applyFill="1" applyBorder="1" applyAlignment="1">
      <alignment horizontal="right" vertical="top"/>
      <protection/>
    </xf>
    <xf numFmtId="49" fontId="2" fillId="33" borderId="39" xfId="55" applyNumberFormat="1" applyFill="1" applyBorder="1" applyAlignment="1">
      <alignment horizontal="center" vertical="center"/>
      <protection/>
    </xf>
    <xf numFmtId="186" fontId="2" fillId="33" borderId="40" xfId="55" applyNumberFormat="1" applyFill="1" applyBorder="1" applyAlignment="1">
      <alignment horizontal="right" vertical="center"/>
      <protection/>
    </xf>
    <xf numFmtId="3" fontId="2" fillId="33" borderId="17" xfId="55" applyNumberFormat="1" applyFill="1" applyBorder="1" applyAlignment="1">
      <alignment horizontal="center" vertical="center"/>
      <protection/>
    </xf>
    <xf numFmtId="49" fontId="2" fillId="33" borderId="20" xfId="55" applyNumberFormat="1" applyFill="1" applyBorder="1">
      <alignment/>
      <protection/>
    </xf>
    <xf numFmtId="0" fontId="2" fillId="33" borderId="41" xfId="55" applyFill="1" applyBorder="1" applyAlignment="1">
      <alignment horizontal="center"/>
      <protection/>
    </xf>
    <xf numFmtId="0" fontId="2" fillId="33" borderId="0" xfId="55" applyFill="1">
      <alignment/>
      <protection/>
    </xf>
    <xf numFmtId="49" fontId="5" fillId="33" borderId="0" xfId="55" applyNumberFormat="1" applyFont="1" applyFill="1">
      <alignment/>
      <protection/>
    </xf>
    <xf numFmtId="0" fontId="5" fillId="33" borderId="0" xfId="55" applyFont="1" applyFill="1">
      <alignment/>
      <protection/>
    </xf>
    <xf numFmtId="49" fontId="5" fillId="33" borderId="0" xfId="55" applyNumberFormat="1" applyFont="1" applyFill="1" applyAlignment="1">
      <alignment/>
      <protection/>
    </xf>
    <xf numFmtId="0" fontId="5" fillId="33" borderId="0" xfId="55" applyFont="1" applyFill="1" applyAlignment="1">
      <alignment/>
      <protection/>
    </xf>
    <xf numFmtId="49" fontId="0" fillId="33" borderId="0" xfId="0" applyNumberFormat="1" applyFill="1" applyBorder="1" applyAlignment="1">
      <alignment/>
    </xf>
    <xf numFmtId="4" fontId="7" fillId="33" borderId="0" xfId="56" applyNumberFormat="1" applyFont="1" applyFill="1" applyBorder="1" applyAlignment="1">
      <alignment horizontal="right" vertical="top"/>
      <protection/>
    </xf>
    <xf numFmtId="187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3" fontId="55" fillId="33" borderId="26" xfId="67" applyNumberFormat="1" applyFont="1" applyFill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2" fillId="0" borderId="0" xfId="55" applyAlignment="1">
      <alignment wrapText="1"/>
      <protection/>
    </xf>
    <xf numFmtId="0" fontId="0" fillId="0" borderId="0" xfId="0" applyAlignment="1">
      <alignment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ОПУ" xfId="56"/>
    <cellStyle name="Обычный_ОПУ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Лист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3"/>
  <sheetViews>
    <sheetView tabSelected="1" workbookViewId="0" topLeftCell="A4">
      <selection activeCell="A11" sqref="A11"/>
    </sheetView>
  </sheetViews>
  <sheetFormatPr defaultColWidth="9.140625" defaultRowHeight="15"/>
  <cols>
    <col min="1" max="1" width="56.28125" style="5" customWidth="1"/>
    <col min="2" max="2" width="7.8515625" style="29" customWidth="1"/>
    <col min="3" max="3" width="21.140625" style="71" customWidth="1"/>
    <col min="4" max="4" width="20.140625" style="11" customWidth="1"/>
    <col min="6" max="6" width="15.7109375" style="9" customWidth="1"/>
    <col min="7" max="7" width="14.140625" style="9" customWidth="1"/>
    <col min="8" max="8" width="22.8515625" style="9" customWidth="1"/>
  </cols>
  <sheetData>
    <row r="1" ht="15">
      <c r="D1" s="43" t="s">
        <v>180</v>
      </c>
    </row>
    <row r="2" spans="4:7" ht="15">
      <c r="D2" s="42" t="s">
        <v>178</v>
      </c>
      <c r="E2" s="12"/>
      <c r="F2" s="62"/>
      <c r="G2" s="62"/>
    </row>
    <row r="3" spans="4:7" ht="15">
      <c r="D3" s="44" t="s">
        <v>43</v>
      </c>
      <c r="E3" s="12"/>
      <c r="F3" s="62"/>
      <c r="G3" s="62"/>
    </row>
    <row r="4" spans="4:7" ht="15">
      <c r="D4" s="45" t="s">
        <v>42</v>
      </c>
      <c r="E4" s="12"/>
      <c r="F4" s="62"/>
      <c r="G4" s="62"/>
    </row>
    <row r="5" spans="1:4" ht="15">
      <c r="A5" s="174"/>
      <c r="B5" s="174"/>
      <c r="C5" s="174"/>
      <c r="D5" s="174"/>
    </row>
    <row r="6" spans="1:4" ht="15">
      <c r="A6" s="175" t="s">
        <v>11</v>
      </c>
      <c r="B6" s="175"/>
      <c r="C6" s="175"/>
      <c r="D6" s="175"/>
    </row>
    <row r="7" spans="1:4" ht="15">
      <c r="A7" s="175" t="s">
        <v>12</v>
      </c>
      <c r="B7" s="175"/>
      <c r="C7" s="175"/>
      <c r="D7" s="175"/>
    </row>
    <row r="8" spans="1:4" ht="15">
      <c r="A8" s="175" t="s">
        <v>181</v>
      </c>
      <c r="B8" s="175"/>
      <c r="C8" s="175"/>
      <c r="D8" s="175"/>
    </row>
    <row r="9" spans="1:4" ht="15">
      <c r="A9" s="35" t="s">
        <v>182</v>
      </c>
      <c r="B9" s="31"/>
      <c r="C9" s="74"/>
      <c r="D9" s="28"/>
    </row>
    <row r="10" spans="1:4" ht="15">
      <c r="A10" s="109" t="s">
        <v>189</v>
      </c>
      <c r="B10" s="31"/>
      <c r="C10" s="74"/>
      <c r="D10" s="28"/>
    </row>
    <row r="11" spans="1:4" ht="15">
      <c r="A11" s="35" t="s">
        <v>186</v>
      </c>
      <c r="B11" s="31"/>
      <c r="C11" s="74"/>
      <c r="D11" s="28"/>
    </row>
    <row r="12" spans="1:4" ht="15">
      <c r="A12" s="175" t="s">
        <v>13</v>
      </c>
      <c r="B12" s="175"/>
      <c r="C12" s="175"/>
      <c r="D12" s="175"/>
    </row>
    <row r="13" spans="1:4" ht="15">
      <c r="A13" s="28"/>
      <c r="B13" s="28"/>
      <c r="C13" s="74"/>
      <c r="D13" s="28"/>
    </row>
    <row r="14" spans="1:4" ht="15">
      <c r="A14" s="174" t="s">
        <v>10</v>
      </c>
      <c r="B14" s="174"/>
      <c r="C14" s="174"/>
      <c r="D14" s="174"/>
    </row>
    <row r="15" spans="1:4" ht="15">
      <c r="A15" s="174" t="s">
        <v>188</v>
      </c>
      <c r="B15" s="174"/>
      <c r="C15" s="174"/>
      <c r="D15" s="174"/>
    </row>
    <row r="16" spans="1:4" ht="15.75" thickBot="1">
      <c r="A16" s="35"/>
      <c r="B16" s="32"/>
      <c r="C16" s="75"/>
      <c r="D16" s="13" t="s">
        <v>1</v>
      </c>
    </row>
    <row r="17" spans="1:6" ht="24.75" thickBot="1">
      <c r="A17" s="90" t="s">
        <v>14</v>
      </c>
      <c r="B17" s="33" t="s">
        <v>3</v>
      </c>
      <c r="C17" s="97" t="s">
        <v>41</v>
      </c>
      <c r="D17" s="14" t="s">
        <v>16</v>
      </c>
      <c r="E17" s="15"/>
      <c r="F17" s="15"/>
    </row>
    <row r="18" spans="1:5" ht="15">
      <c r="A18" s="115" t="s">
        <v>17</v>
      </c>
      <c r="B18" s="116"/>
      <c r="C18" s="106"/>
      <c r="D18" s="107"/>
      <c r="E18" s="9"/>
    </row>
    <row r="19" spans="1:8" ht="15">
      <c r="A19" s="91" t="s">
        <v>18</v>
      </c>
      <c r="B19" s="101" t="s">
        <v>44</v>
      </c>
      <c r="C19" s="108">
        <f>1014356-C24</f>
        <v>49592</v>
      </c>
      <c r="D19" s="87">
        <f>1407562-D24</f>
        <v>77411</v>
      </c>
      <c r="E19" s="16"/>
      <c r="G19" s="63"/>
      <c r="H19" s="64"/>
    </row>
    <row r="20" spans="1:8" ht="15">
      <c r="A20" s="91" t="s">
        <v>48</v>
      </c>
      <c r="B20" s="101" t="s">
        <v>45</v>
      </c>
      <c r="C20" s="108"/>
      <c r="D20" s="87"/>
      <c r="E20" s="9"/>
      <c r="G20" s="65"/>
      <c r="H20" s="66"/>
    </row>
    <row r="21" spans="1:8" ht="15">
      <c r="A21" s="91" t="s">
        <v>49</v>
      </c>
      <c r="B21" s="101" t="s">
        <v>46</v>
      </c>
      <c r="C21" s="108"/>
      <c r="D21" s="87"/>
      <c r="E21" s="9"/>
      <c r="G21" s="66"/>
      <c r="H21" s="66"/>
    </row>
    <row r="22" spans="1:8" ht="25.5">
      <c r="A22" s="91" t="s">
        <v>50</v>
      </c>
      <c r="B22" s="101" t="s">
        <v>47</v>
      </c>
      <c r="C22" s="108"/>
      <c r="D22" s="87"/>
      <c r="E22" s="9"/>
      <c r="G22" s="66"/>
      <c r="H22" s="66"/>
    </row>
    <row r="23" spans="1:8" ht="15">
      <c r="A23" s="91" t="s">
        <v>51</v>
      </c>
      <c r="B23" s="101" t="s">
        <v>53</v>
      </c>
      <c r="C23" s="108"/>
      <c r="D23" s="87"/>
      <c r="E23" s="9"/>
      <c r="G23" s="65"/>
      <c r="H23" s="66"/>
    </row>
    <row r="24" spans="1:8" ht="15">
      <c r="A24" s="91" t="s">
        <v>52</v>
      </c>
      <c r="B24" s="101" t="s">
        <v>54</v>
      </c>
      <c r="C24" s="108">
        <v>964764</v>
      </c>
      <c r="D24" s="87">
        <v>1330151</v>
      </c>
      <c r="E24" s="9"/>
      <c r="G24" s="65"/>
      <c r="H24" s="66"/>
    </row>
    <row r="25" spans="1:8" ht="25.5">
      <c r="A25" s="91" t="s">
        <v>55</v>
      </c>
      <c r="B25" s="101" t="s">
        <v>60</v>
      </c>
      <c r="C25" s="108">
        <f>363182+14814</f>
        <v>377996</v>
      </c>
      <c r="D25" s="87">
        <v>291404</v>
      </c>
      <c r="E25" s="10"/>
      <c r="F25" s="10"/>
      <c r="G25" s="67"/>
      <c r="H25" s="66"/>
    </row>
    <row r="26" spans="1:8" ht="15">
      <c r="A26" s="91" t="s">
        <v>56</v>
      </c>
      <c r="B26" s="101" t="s">
        <v>61</v>
      </c>
      <c r="C26" s="108"/>
      <c r="D26" s="87"/>
      <c r="E26" s="10"/>
      <c r="F26" s="10"/>
      <c r="G26" s="63"/>
      <c r="H26" s="64"/>
    </row>
    <row r="27" spans="1:8" ht="15">
      <c r="A27" s="91" t="s">
        <v>19</v>
      </c>
      <c r="B27" s="101" t="s">
        <v>62</v>
      </c>
      <c r="C27" s="108">
        <v>1209</v>
      </c>
      <c r="D27" s="87">
        <v>1910</v>
      </c>
      <c r="E27" s="10"/>
      <c r="F27" s="10"/>
      <c r="G27" s="65"/>
      <c r="H27" s="66"/>
    </row>
    <row r="28" spans="1:8" ht="15">
      <c r="A28" s="91" t="s">
        <v>20</v>
      </c>
      <c r="B28" s="101" t="s">
        <v>63</v>
      </c>
      <c r="C28" s="108">
        <f>45114-11-1</f>
        <v>45102</v>
      </c>
      <c r="D28" s="87">
        <v>35544</v>
      </c>
      <c r="E28" s="10"/>
      <c r="F28" s="10"/>
      <c r="G28" s="65"/>
      <c r="H28" s="66"/>
    </row>
    <row r="29" spans="1:8" ht="15">
      <c r="A29" s="91" t="s">
        <v>59</v>
      </c>
      <c r="B29" s="101">
        <v>100</v>
      </c>
      <c r="C29" s="111">
        <f>SUM(C19:C28)</f>
        <v>1438663</v>
      </c>
      <c r="D29" s="105">
        <f>SUM(D19:D28)</f>
        <v>1736420</v>
      </c>
      <c r="E29" s="10"/>
      <c r="F29" s="10"/>
      <c r="G29" s="65"/>
      <c r="H29" s="66"/>
    </row>
    <row r="30" spans="1:8" ht="25.5">
      <c r="A30" s="91" t="s">
        <v>57</v>
      </c>
      <c r="B30" s="101" t="s">
        <v>58</v>
      </c>
      <c r="C30" s="108"/>
      <c r="D30" s="87"/>
      <c r="E30" s="10"/>
      <c r="F30" s="10"/>
      <c r="G30" s="65"/>
      <c r="H30" s="66"/>
    </row>
    <row r="31" spans="1:8" ht="15">
      <c r="A31" s="92" t="s">
        <v>21</v>
      </c>
      <c r="B31" s="101"/>
      <c r="C31" s="108"/>
      <c r="D31" s="87"/>
      <c r="E31" s="10"/>
      <c r="F31" s="10"/>
      <c r="G31" s="65"/>
      <c r="H31" s="66"/>
    </row>
    <row r="32" spans="1:8" ht="15">
      <c r="A32" s="91" t="s">
        <v>48</v>
      </c>
      <c r="B32" s="101" t="s">
        <v>65</v>
      </c>
      <c r="C32" s="108"/>
      <c r="D32" s="87"/>
      <c r="E32" s="10"/>
      <c r="F32" s="10"/>
      <c r="G32" s="68"/>
      <c r="H32" s="66"/>
    </row>
    <row r="33" spans="1:8" ht="15">
      <c r="A33" s="91" t="s">
        <v>49</v>
      </c>
      <c r="B33" s="101" t="s">
        <v>66</v>
      </c>
      <c r="C33" s="108"/>
      <c r="D33" s="87"/>
      <c r="E33" s="10"/>
      <c r="F33" s="10"/>
      <c r="G33" s="68"/>
      <c r="H33" s="66"/>
    </row>
    <row r="34" spans="1:8" ht="25.5">
      <c r="A34" s="91" t="s">
        <v>50</v>
      </c>
      <c r="B34" s="101" t="s">
        <v>67</v>
      </c>
      <c r="C34" s="108"/>
      <c r="D34" s="87"/>
      <c r="E34" s="10"/>
      <c r="F34" s="10"/>
      <c r="G34" s="66"/>
      <c r="H34" s="68"/>
    </row>
    <row r="35" spans="1:8" ht="15">
      <c r="A35" s="91" t="s">
        <v>51</v>
      </c>
      <c r="B35" s="101" t="s">
        <v>68</v>
      </c>
      <c r="C35" s="108"/>
      <c r="D35" s="87"/>
      <c r="E35" s="10"/>
      <c r="F35" s="10"/>
      <c r="G35" s="69"/>
      <c r="H35" s="64"/>
    </row>
    <row r="36" spans="1:8" ht="15">
      <c r="A36" s="91" t="s">
        <v>64</v>
      </c>
      <c r="B36" s="101" t="s">
        <v>69</v>
      </c>
      <c r="C36" s="108"/>
      <c r="D36" s="87"/>
      <c r="E36" s="10"/>
      <c r="F36" s="10"/>
      <c r="G36" s="65"/>
      <c r="H36" s="66"/>
    </row>
    <row r="37" spans="1:8" ht="25.5">
      <c r="A37" s="91" t="s">
        <v>70</v>
      </c>
      <c r="B37" s="101" t="s">
        <v>72</v>
      </c>
      <c r="C37" s="108">
        <f>325533</f>
        <v>325533</v>
      </c>
      <c r="D37" s="87">
        <f>341054</f>
        <v>341054</v>
      </c>
      <c r="E37" s="10"/>
      <c r="F37" s="10"/>
      <c r="G37" s="65"/>
      <c r="H37" s="66"/>
    </row>
    <row r="38" spans="1:8" ht="15">
      <c r="A38" s="91" t="s">
        <v>22</v>
      </c>
      <c r="B38" s="101" t="s">
        <v>73</v>
      </c>
      <c r="C38" s="108"/>
      <c r="D38" s="87"/>
      <c r="E38" s="10"/>
      <c r="F38" s="10"/>
      <c r="G38" s="65"/>
      <c r="H38" s="66"/>
    </row>
    <row r="39" spans="1:8" ht="15">
      <c r="A39" s="91" t="s">
        <v>71</v>
      </c>
      <c r="B39" s="101" t="s">
        <v>74</v>
      </c>
      <c r="C39" s="108"/>
      <c r="D39" s="87"/>
      <c r="E39" s="10"/>
      <c r="F39" s="10"/>
      <c r="G39" s="66"/>
      <c r="H39" s="66"/>
    </row>
    <row r="40" spans="1:8" ht="15">
      <c r="A40" s="91" t="s">
        <v>23</v>
      </c>
      <c r="B40" s="101" t="s">
        <v>76</v>
      </c>
      <c r="C40" s="108">
        <f>3795000+1728+23496-1</f>
        <v>3820223</v>
      </c>
      <c r="D40" s="87">
        <v>3875710</v>
      </c>
      <c r="E40" s="10"/>
      <c r="F40" s="10"/>
      <c r="G40" s="138"/>
      <c r="H40" s="66"/>
    </row>
    <row r="41" spans="1:8" ht="15">
      <c r="A41" s="91" t="s">
        <v>75</v>
      </c>
      <c r="B41" s="101" t="s">
        <v>77</v>
      </c>
      <c r="C41" s="108"/>
      <c r="D41" s="87"/>
      <c r="E41" s="10"/>
      <c r="F41" s="10"/>
      <c r="G41" s="66"/>
      <c r="H41" s="66"/>
    </row>
    <row r="42" spans="1:8" ht="15">
      <c r="A42" s="91" t="s">
        <v>24</v>
      </c>
      <c r="B42" s="101" t="s">
        <v>78</v>
      </c>
      <c r="C42" s="108"/>
      <c r="D42" s="87"/>
      <c r="E42" s="10"/>
      <c r="F42" s="10"/>
      <c r="G42" s="63"/>
      <c r="H42" s="64"/>
    </row>
    <row r="43" spans="1:8" ht="15">
      <c r="A43" s="93" t="s">
        <v>25</v>
      </c>
      <c r="B43" s="101" t="s">
        <v>79</v>
      </c>
      <c r="C43" s="108">
        <v>16899400</v>
      </c>
      <c r="D43" s="87">
        <v>17807936</v>
      </c>
      <c r="E43" s="10"/>
      <c r="F43" s="10"/>
      <c r="G43" s="67"/>
      <c r="H43" s="66"/>
    </row>
    <row r="44" spans="1:8" ht="15">
      <c r="A44" s="93" t="s">
        <v>26</v>
      </c>
      <c r="B44" s="101" t="s">
        <v>80</v>
      </c>
      <c r="C44" s="108"/>
      <c r="D44" s="87"/>
      <c r="E44" s="10"/>
      <c r="F44" s="10"/>
      <c r="G44" s="66"/>
      <c r="H44" s="66"/>
    </row>
    <row r="45" spans="1:8" ht="15">
      <c r="A45" s="93" t="s">
        <v>27</v>
      </c>
      <c r="B45" s="101" t="s">
        <v>81</v>
      </c>
      <c r="C45" s="108"/>
      <c r="D45" s="87"/>
      <c r="E45" s="10"/>
      <c r="F45" s="10"/>
      <c r="G45" s="67"/>
      <c r="H45" s="66"/>
    </row>
    <row r="46" spans="1:8" ht="15.75" thickBot="1">
      <c r="A46" s="133" t="s">
        <v>82</v>
      </c>
      <c r="B46" s="134">
        <v>200</v>
      </c>
      <c r="C46" s="127">
        <f>SUM(C32:C45)</f>
        <v>21045156</v>
      </c>
      <c r="D46" s="128">
        <f>SUM(D32:D45)</f>
        <v>22024700</v>
      </c>
      <c r="E46" s="10"/>
      <c r="F46" s="10"/>
      <c r="G46" s="65"/>
      <c r="H46" s="66"/>
    </row>
    <row r="47" spans="1:8" ht="15.75" thickBot="1">
      <c r="A47" s="135" t="s">
        <v>83</v>
      </c>
      <c r="B47" s="136"/>
      <c r="C47" s="131">
        <f>C29+C46+C30</f>
        <v>22483819</v>
      </c>
      <c r="D47" s="137">
        <f>D29+D46+D30</f>
        <v>23761120</v>
      </c>
      <c r="E47" s="10"/>
      <c r="F47" s="10"/>
      <c r="G47" s="65"/>
      <c r="H47" s="66"/>
    </row>
    <row r="48" spans="1:8" ht="39" customHeight="1" thickBot="1">
      <c r="A48" s="90" t="s">
        <v>84</v>
      </c>
      <c r="B48" s="33" t="s">
        <v>3</v>
      </c>
      <c r="C48" s="102" t="s">
        <v>15</v>
      </c>
      <c r="D48" s="103" t="s">
        <v>16</v>
      </c>
      <c r="E48" s="10"/>
      <c r="F48" s="10"/>
      <c r="G48" s="65"/>
      <c r="H48" s="66"/>
    </row>
    <row r="49" spans="1:8" ht="15">
      <c r="A49" s="117" t="s">
        <v>28</v>
      </c>
      <c r="B49" s="118"/>
      <c r="C49" s="120"/>
      <c r="D49" s="104"/>
      <c r="E49" s="10"/>
      <c r="F49" s="10"/>
      <c r="G49" s="65"/>
      <c r="H49" s="66"/>
    </row>
    <row r="50" spans="1:8" ht="15">
      <c r="A50" s="94" t="s">
        <v>85</v>
      </c>
      <c r="B50" s="99" t="s">
        <v>86</v>
      </c>
      <c r="C50" s="108">
        <v>1100510</v>
      </c>
      <c r="D50" s="87">
        <v>2201020</v>
      </c>
      <c r="E50" s="10"/>
      <c r="F50" s="10"/>
      <c r="G50" s="65"/>
      <c r="H50" s="66"/>
    </row>
    <row r="51" spans="1:8" ht="15">
      <c r="A51" s="94" t="s">
        <v>87</v>
      </c>
      <c r="B51" s="99" t="s">
        <v>88</v>
      </c>
      <c r="C51" s="121"/>
      <c r="D51" s="88"/>
      <c r="E51" s="10"/>
      <c r="F51" s="10"/>
      <c r="G51" s="65"/>
      <c r="H51" s="66"/>
    </row>
    <row r="52" spans="1:8" ht="15">
      <c r="A52" s="93" t="s">
        <v>89</v>
      </c>
      <c r="B52" s="99" t="s">
        <v>90</v>
      </c>
      <c r="C52" s="122"/>
      <c r="D52" s="113"/>
      <c r="E52" s="10"/>
      <c r="F52" s="10"/>
      <c r="G52" s="65"/>
      <c r="H52" s="66"/>
    </row>
    <row r="53" spans="1:8" ht="25.5">
      <c r="A53" s="93" t="s">
        <v>91</v>
      </c>
      <c r="B53" s="99" t="s">
        <v>92</v>
      </c>
      <c r="C53" s="173">
        <f>815389-C56+2132+310749+2</f>
        <v>1128272</v>
      </c>
      <c r="D53" s="114">
        <v>1831916</v>
      </c>
      <c r="E53" s="10"/>
      <c r="F53" s="10"/>
      <c r="G53" s="65"/>
      <c r="H53" s="66"/>
    </row>
    <row r="54" spans="1:8" ht="15">
      <c r="A54" s="93" t="s">
        <v>93</v>
      </c>
      <c r="B54" s="99" t="s">
        <v>95</v>
      </c>
      <c r="C54" s="108">
        <v>10361</v>
      </c>
      <c r="D54" s="87">
        <v>12844</v>
      </c>
      <c r="E54" s="10"/>
      <c r="F54" s="10"/>
      <c r="G54" s="70"/>
      <c r="H54" s="64"/>
    </row>
    <row r="55" spans="1:8" ht="15">
      <c r="A55" s="91" t="s">
        <v>94</v>
      </c>
      <c r="B55" s="99" t="s">
        <v>96</v>
      </c>
      <c r="C55" s="108"/>
      <c r="D55" s="87"/>
      <c r="E55" s="10"/>
      <c r="F55" s="10"/>
      <c r="G55" s="68"/>
      <c r="H55" s="66"/>
    </row>
    <row r="56" spans="1:8" ht="15">
      <c r="A56" s="91" t="s">
        <v>97</v>
      </c>
      <c r="B56" s="99" t="s">
        <v>98</v>
      </c>
      <c r="C56" s="108"/>
      <c r="D56" s="87">
        <v>16</v>
      </c>
      <c r="E56" s="10"/>
      <c r="F56" s="10"/>
      <c r="G56" s="63"/>
      <c r="H56" s="64"/>
    </row>
    <row r="57" spans="1:8" ht="15">
      <c r="A57" s="93" t="s">
        <v>29</v>
      </c>
      <c r="B57" s="100" t="s">
        <v>102</v>
      </c>
      <c r="C57" s="108">
        <f>104831-11</f>
        <v>104820</v>
      </c>
      <c r="D57" s="87">
        <v>171503</v>
      </c>
      <c r="E57" s="10"/>
      <c r="F57" s="10"/>
      <c r="G57" s="65"/>
      <c r="H57" s="66"/>
    </row>
    <row r="58" spans="1:8" ht="25.5">
      <c r="A58" s="93" t="s">
        <v>101</v>
      </c>
      <c r="B58" s="100">
        <v>300</v>
      </c>
      <c r="C58" s="111">
        <f>SUM(C50:C57)</f>
        <v>2343963</v>
      </c>
      <c r="D58" s="105">
        <f>SUM(D50:D57)</f>
        <v>4217299</v>
      </c>
      <c r="E58" s="10"/>
      <c r="F58" s="10"/>
      <c r="G58" s="65"/>
      <c r="H58" s="66"/>
    </row>
    <row r="59" spans="1:8" ht="25.5">
      <c r="A59" s="91" t="s">
        <v>99</v>
      </c>
      <c r="B59" s="100" t="s">
        <v>100</v>
      </c>
      <c r="C59" s="108"/>
      <c r="D59" s="87"/>
      <c r="E59" s="10"/>
      <c r="F59" s="10"/>
      <c r="G59" s="65"/>
      <c r="H59" s="66"/>
    </row>
    <row r="60" spans="1:8" ht="15">
      <c r="A60" s="95" t="s">
        <v>30</v>
      </c>
      <c r="B60" s="100"/>
      <c r="C60" s="108"/>
      <c r="D60" s="87"/>
      <c r="E60" s="10"/>
      <c r="F60" s="10"/>
      <c r="G60" s="65"/>
      <c r="H60" s="66"/>
    </row>
    <row r="61" spans="1:8" ht="15">
      <c r="A61" s="96" t="s">
        <v>85</v>
      </c>
      <c r="B61" s="100" t="s">
        <v>114</v>
      </c>
      <c r="C61" s="108"/>
      <c r="D61" s="87" t="s">
        <v>184</v>
      </c>
      <c r="E61" s="10"/>
      <c r="F61" s="10"/>
      <c r="G61" s="65"/>
      <c r="H61" s="66"/>
    </row>
    <row r="62" spans="1:8" ht="15">
      <c r="A62" s="96" t="s">
        <v>87</v>
      </c>
      <c r="B62" s="100" t="s">
        <v>115</v>
      </c>
      <c r="C62" s="108"/>
      <c r="D62" s="87"/>
      <c r="E62" s="10"/>
      <c r="F62" s="10"/>
      <c r="G62" s="68"/>
      <c r="H62" s="66"/>
    </row>
    <row r="63" spans="1:8" ht="15">
      <c r="A63" s="96" t="s">
        <v>117</v>
      </c>
      <c r="B63" s="100" t="s">
        <v>118</v>
      </c>
      <c r="C63" s="108">
        <f>18822350-577422</f>
        <v>18244928</v>
      </c>
      <c r="D63" s="87">
        <f>18822350-713512</f>
        <v>18108838</v>
      </c>
      <c r="E63" s="10"/>
      <c r="F63" s="10"/>
      <c r="G63" s="64"/>
      <c r="H63" s="64"/>
    </row>
    <row r="64" spans="1:8" ht="25.5">
      <c r="A64" s="93" t="s">
        <v>116</v>
      </c>
      <c r="B64" s="100" t="s">
        <v>119</v>
      </c>
      <c r="C64" s="108">
        <v>539123</v>
      </c>
      <c r="D64" s="87">
        <v>506492</v>
      </c>
      <c r="E64" s="10"/>
      <c r="F64" s="10"/>
      <c r="G64" s="66"/>
      <c r="H64" s="66"/>
    </row>
    <row r="65" spans="1:8" ht="15">
      <c r="A65" s="93" t="s">
        <v>120</v>
      </c>
      <c r="B65" s="100" t="s">
        <v>121</v>
      </c>
      <c r="C65" s="108"/>
      <c r="D65" s="87"/>
      <c r="E65" s="10"/>
      <c r="F65" s="10"/>
      <c r="G65" s="66"/>
      <c r="H65" s="66"/>
    </row>
    <row r="66" spans="1:8" ht="15">
      <c r="A66" s="93" t="s">
        <v>31</v>
      </c>
      <c r="B66" s="100" t="s">
        <v>122</v>
      </c>
      <c r="C66" s="108">
        <v>242614</v>
      </c>
      <c r="D66" s="87">
        <v>242614</v>
      </c>
      <c r="E66" s="10"/>
      <c r="F66" s="10"/>
      <c r="G66" s="69"/>
      <c r="H66" s="64"/>
    </row>
    <row r="67" spans="1:8" ht="15">
      <c r="A67" s="93" t="s">
        <v>32</v>
      </c>
      <c r="B67" s="100" t="s">
        <v>123</v>
      </c>
      <c r="C67" s="108"/>
      <c r="D67" s="87"/>
      <c r="E67" s="10"/>
      <c r="F67" s="10"/>
      <c r="G67" s="65"/>
      <c r="H67" s="66"/>
    </row>
    <row r="68" spans="1:8" ht="25.5">
      <c r="A68" s="93" t="s">
        <v>124</v>
      </c>
      <c r="B68" s="100">
        <v>400</v>
      </c>
      <c r="C68" s="111">
        <f>SUM(C61:C67)</f>
        <v>19026665</v>
      </c>
      <c r="D68" s="105">
        <f>SUM(D61:D67)</f>
        <v>18857944</v>
      </c>
      <c r="E68" s="10"/>
      <c r="F68" s="10"/>
      <c r="G68" s="65"/>
      <c r="H68" s="66"/>
    </row>
    <row r="69" spans="1:8" ht="15">
      <c r="A69" s="95" t="s">
        <v>33</v>
      </c>
      <c r="B69" s="98"/>
      <c r="C69" s="108"/>
      <c r="D69" s="87"/>
      <c r="E69" s="10"/>
      <c r="F69" s="10"/>
      <c r="G69" s="65"/>
      <c r="H69" s="66"/>
    </row>
    <row r="70" spans="1:8" ht="15">
      <c r="A70" s="93" t="s">
        <v>34</v>
      </c>
      <c r="B70" s="98" t="s">
        <v>103</v>
      </c>
      <c r="C70" s="108">
        <v>300000</v>
      </c>
      <c r="D70" s="87">
        <v>300000</v>
      </c>
      <c r="E70" s="10"/>
      <c r="F70" s="10"/>
      <c r="G70" s="68"/>
      <c r="H70" s="66"/>
    </row>
    <row r="71" spans="1:8" ht="15">
      <c r="A71" s="93" t="s">
        <v>35</v>
      </c>
      <c r="B71" s="98" t="s">
        <v>104</v>
      </c>
      <c r="C71" s="108"/>
      <c r="D71" s="87"/>
      <c r="E71" s="10"/>
      <c r="F71" s="10"/>
      <c r="G71" s="67"/>
      <c r="H71" s="66"/>
    </row>
    <row r="72" spans="1:8" ht="15">
      <c r="A72" s="93" t="s">
        <v>36</v>
      </c>
      <c r="B72" s="98" t="s">
        <v>105</v>
      </c>
      <c r="C72" s="108"/>
      <c r="D72" s="87"/>
      <c r="E72" s="10"/>
      <c r="F72" s="10"/>
      <c r="G72" s="68"/>
      <c r="H72" s="66"/>
    </row>
    <row r="73" spans="1:8" ht="15">
      <c r="A73" s="93" t="s">
        <v>37</v>
      </c>
      <c r="B73" s="98" t="s">
        <v>106</v>
      </c>
      <c r="C73" s="108">
        <v>182606</v>
      </c>
      <c r="D73" s="87">
        <v>182606</v>
      </c>
      <c r="E73" s="10"/>
      <c r="F73" s="10"/>
      <c r="G73" s="66"/>
      <c r="H73" s="65"/>
    </row>
    <row r="74" spans="1:8" ht="15">
      <c r="A74" s="93" t="s">
        <v>38</v>
      </c>
      <c r="B74" s="98" t="s">
        <v>107</v>
      </c>
      <c r="C74" s="108">
        <f>ОПУ!C24+D74</f>
        <v>630585</v>
      </c>
      <c r="D74" s="87">
        <v>203271</v>
      </c>
      <c r="E74" s="10"/>
      <c r="F74" s="10"/>
      <c r="G74" s="66"/>
      <c r="H74" s="65"/>
    </row>
    <row r="75" spans="1:8" ht="25.5">
      <c r="A75" s="93" t="s">
        <v>108</v>
      </c>
      <c r="B75" s="98" t="s">
        <v>109</v>
      </c>
      <c r="C75" s="111">
        <f>SUM(C70:C74)</f>
        <v>1113191</v>
      </c>
      <c r="D75" s="105">
        <f>SUM(D70:D74)</f>
        <v>685877</v>
      </c>
      <c r="E75" s="10"/>
      <c r="F75" s="10"/>
      <c r="G75" s="66"/>
      <c r="H75" s="67"/>
    </row>
    <row r="76" spans="1:8" ht="15">
      <c r="A76" s="93" t="s">
        <v>110</v>
      </c>
      <c r="B76" s="98" t="s">
        <v>113</v>
      </c>
      <c r="C76" s="111"/>
      <c r="D76" s="89"/>
      <c r="E76" s="10"/>
      <c r="F76" s="10"/>
      <c r="G76" s="66"/>
      <c r="H76" s="68"/>
    </row>
    <row r="77" spans="1:8" ht="15.75" thickBot="1">
      <c r="A77" s="125" t="s">
        <v>111</v>
      </c>
      <c r="B77" s="126">
        <v>500</v>
      </c>
      <c r="C77" s="127">
        <f>C75+C76</f>
        <v>1113191</v>
      </c>
      <c r="D77" s="128">
        <f>D75+D76</f>
        <v>685877</v>
      </c>
      <c r="E77" s="10"/>
      <c r="F77" s="10"/>
      <c r="G77" s="66"/>
      <c r="H77" s="65"/>
    </row>
    <row r="78" spans="1:8" ht="15.75" thickBot="1">
      <c r="A78" s="129" t="s">
        <v>112</v>
      </c>
      <c r="B78" s="130"/>
      <c r="C78" s="131">
        <f>C58+C68+C77</f>
        <v>22483819</v>
      </c>
      <c r="D78" s="132">
        <f>D58+D68+D77</f>
        <v>23761120</v>
      </c>
      <c r="E78" s="10"/>
      <c r="F78" s="10"/>
      <c r="G78" s="69"/>
      <c r="H78" s="64"/>
    </row>
    <row r="79" spans="2:8" ht="15">
      <c r="B79" s="30"/>
      <c r="C79" s="124">
        <f>C47-C78</f>
        <v>0</v>
      </c>
      <c r="D79" s="19"/>
      <c r="E79" s="9"/>
      <c r="G79" s="65"/>
      <c r="H79" s="66"/>
    </row>
    <row r="80" spans="1:8" ht="15">
      <c r="A80" s="36" t="s">
        <v>184</v>
      </c>
      <c r="B80" s="30"/>
      <c r="C80" s="123"/>
      <c r="D80" s="19"/>
      <c r="G80" s="65"/>
      <c r="H80" s="66"/>
    </row>
    <row r="81" spans="1:8" ht="15">
      <c r="A81" s="179" t="s">
        <v>185</v>
      </c>
      <c r="B81" s="179"/>
      <c r="C81" s="179"/>
      <c r="D81" s="179"/>
      <c r="G81" s="66"/>
      <c r="H81" s="65"/>
    </row>
    <row r="82" spans="1:8" ht="15">
      <c r="A82" s="37"/>
      <c r="B82" s="34"/>
      <c r="C82" s="76"/>
      <c r="D82" s="2"/>
      <c r="G82" s="66"/>
      <c r="H82" s="65"/>
    </row>
    <row r="83" spans="1:8" ht="15">
      <c r="A83" s="178" t="s">
        <v>9</v>
      </c>
      <c r="B83" s="177"/>
      <c r="C83" s="177"/>
      <c r="D83" s="177"/>
      <c r="G83" s="66"/>
      <c r="H83" s="65"/>
    </row>
    <row r="84" spans="7:8" ht="15">
      <c r="G84" s="66"/>
      <c r="H84" s="67"/>
    </row>
    <row r="85" spans="7:8" ht="15">
      <c r="G85" s="66"/>
      <c r="H85" s="68"/>
    </row>
    <row r="86" spans="7:8" ht="15">
      <c r="G86" s="69"/>
      <c r="H86" s="64"/>
    </row>
    <row r="87" spans="1:8" ht="15">
      <c r="A87" s="176"/>
      <c r="B87" s="177"/>
      <c r="C87" s="177"/>
      <c r="D87" s="177"/>
      <c r="F87" s="10"/>
      <c r="G87" s="110"/>
      <c r="H87" s="66"/>
    </row>
    <row r="88" spans="7:8" ht="15">
      <c r="G88" s="63"/>
      <c r="H88" s="64"/>
    </row>
    <row r="89" spans="4:8" ht="15">
      <c r="D89" s="72"/>
      <c r="E89" s="9"/>
      <c r="F89" s="67"/>
      <c r="G89" s="66"/>
      <c r="H89" s="66"/>
    </row>
    <row r="90" spans="4:8" ht="15">
      <c r="D90" s="72"/>
      <c r="E90" s="9"/>
      <c r="F90" s="65"/>
      <c r="G90" s="65"/>
      <c r="H90" s="66"/>
    </row>
    <row r="91" spans="4:8" ht="15">
      <c r="D91" s="72"/>
      <c r="E91" s="9"/>
      <c r="F91" s="67"/>
      <c r="G91" s="66"/>
      <c r="H91" s="66"/>
    </row>
    <row r="92" spans="4:8" ht="15">
      <c r="D92" s="73"/>
      <c r="E92" s="73"/>
      <c r="F92" s="73"/>
      <c r="G92" s="66"/>
      <c r="H92" s="66"/>
    </row>
    <row r="93" spans="4:8" ht="15">
      <c r="D93" s="61"/>
      <c r="E93" s="9"/>
      <c r="G93" s="64"/>
      <c r="H93" s="70"/>
    </row>
    <row r="94" spans="4:8" ht="15">
      <c r="D94" s="61"/>
      <c r="E94" s="9"/>
      <c r="G94" s="66"/>
      <c r="H94" s="68"/>
    </row>
    <row r="95" spans="7:8" ht="15">
      <c r="G95" s="64"/>
      <c r="H95" s="63"/>
    </row>
    <row r="96" spans="7:8" ht="15">
      <c r="G96" s="66"/>
      <c r="H96" s="65"/>
    </row>
    <row r="97" spans="7:8" ht="15">
      <c r="G97" s="66"/>
      <c r="H97" s="65"/>
    </row>
    <row r="98" spans="7:8" ht="15">
      <c r="G98" s="66"/>
      <c r="H98" s="65"/>
    </row>
    <row r="99" spans="7:8" ht="15">
      <c r="G99" s="66"/>
      <c r="H99" s="65"/>
    </row>
    <row r="100" spans="7:8" ht="15">
      <c r="G100" s="66"/>
      <c r="H100" s="66"/>
    </row>
    <row r="101" spans="7:8" ht="15">
      <c r="G101" s="66"/>
      <c r="H101" s="66"/>
    </row>
    <row r="102" spans="7:8" ht="15">
      <c r="G102" s="64"/>
      <c r="H102" s="63"/>
    </row>
    <row r="103" spans="7:8" ht="15">
      <c r="G103" s="66"/>
      <c r="H103" s="65"/>
    </row>
    <row r="104" spans="7:8" ht="15">
      <c r="G104" s="66"/>
      <c r="H104" s="67"/>
    </row>
    <row r="105" spans="7:8" ht="15">
      <c r="G105" s="64"/>
      <c r="H105" s="63"/>
    </row>
    <row r="106" spans="7:8" ht="15">
      <c r="G106" s="66"/>
      <c r="H106" s="65"/>
    </row>
    <row r="107" spans="7:8" ht="15">
      <c r="G107" s="66"/>
      <c r="H107" s="65"/>
    </row>
    <row r="108" spans="7:8" ht="15">
      <c r="G108" s="66"/>
      <c r="H108" s="65"/>
    </row>
    <row r="109" spans="7:8" ht="15">
      <c r="G109" s="66"/>
      <c r="H109" s="68"/>
    </row>
    <row r="110" spans="7:8" ht="15">
      <c r="G110" s="66"/>
      <c r="H110" s="66"/>
    </row>
    <row r="111" spans="7:8" ht="15">
      <c r="G111" s="66"/>
      <c r="H111" s="66"/>
    </row>
    <row r="112" spans="7:8" ht="15">
      <c r="G112" s="66"/>
      <c r="H112" s="66"/>
    </row>
    <row r="113" spans="7:8" ht="15">
      <c r="G113" s="64"/>
      <c r="H113" s="63"/>
    </row>
    <row r="114" spans="7:8" ht="15">
      <c r="G114" s="66"/>
      <c r="H114" s="65"/>
    </row>
    <row r="115" spans="7:8" ht="15">
      <c r="G115" s="66"/>
      <c r="H115" s="66"/>
    </row>
    <row r="116" spans="7:8" ht="15">
      <c r="G116" s="64"/>
      <c r="H116" s="63"/>
    </row>
    <row r="117" spans="7:8" ht="15">
      <c r="G117" s="66"/>
      <c r="H117" s="65"/>
    </row>
    <row r="118" spans="7:8" ht="15">
      <c r="G118" s="66"/>
      <c r="H118" s="68"/>
    </row>
    <row r="119" spans="7:8" ht="15">
      <c r="G119" s="64"/>
      <c r="H119" s="70"/>
    </row>
    <row r="120" spans="7:8" ht="15">
      <c r="G120" s="66"/>
      <c r="H120" s="68"/>
    </row>
    <row r="121" spans="7:8" ht="15">
      <c r="G121" s="66"/>
      <c r="H121" s="68"/>
    </row>
    <row r="122" spans="7:8" ht="15">
      <c r="G122" s="64"/>
      <c r="H122" s="70"/>
    </row>
    <row r="123" spans="7:8" ht="15">
      <c r="G123" s="66"/>
      <c r="H123" s="68"/>
    </row>
    <row r="124" spans="7:8" ht="15">
      <c r="G124" s="64"/>
      <c r="H124" s="63"/>
    </row>
    <row r="125" spans="7:8" ht="15">
      <c r="G125" s="66"/>
      <c r="H125" s="65"/>
    </row>
    <row r="126" spans="7:8" ht="15">
      <c r="G126" s="64"/>
      <c r="H126" s="63"/>
    </row>
    <row r="127" spans="7:8" ht="15">
      <c r="G127" s="66"/>
      <c r="H127" s="65"/>
    </row>
    <row r="128" spans="7:8" ht="15">
      <c r="G128" s="64"/>
      <c r="H128" s="64"/>
    </row>
    <row r="129" spans="7:8" ht="15">
      <c r="G129" s="66"/>
      <c r="H129" s="66"/>
    </row>
    <row r="130" spans="7:8" ht="15">
      <c r="G130" s="66"/>
      <c r="H130" s="66"/>
    </row>
    <row r="131" spans="7:8" ht="15">
      <c r="G131" s="64"/>
      <c r="H131" s="64"/>
    </row>
    <row r="132" spans="7:8" ht="15">
      <c r="G132" s="66"/>
      <c r="H132" s="66"/>
    </row>
    <row r="133" spans="7:8" ht="15">
      <c r="G133" s="64"/>
      <c r="H133" s="64"/>
    </row>
    <row r="134" spans="7:8" ht="15">
      <c r="G134" s="66"/>
      <c r="H134" s="66"/>
    </row>
    <row r="135" spans="7:8" ht="15">
      <c r="G135" s="66"/>
      <c r="H135" s="66"/>
    </row>
    <row r="136" spans="7:8" ht="15">
      <c r="G136" s="66"/>
      <c r="H136" s="66"/>
    </row>
    <row r="137" spans="7:8" ht="15">
      <c r="G137" s="64"/>
      <c r="H137" s="64"/>
    </row>
    <row r="138" spans="7:8" ht="15">
      <c r="G138" s="66"/>
      <c r="H138" s="66"/>
    </row>
    <row r="139" spans="7:8" ht="15">
      <c r="G139" s="66"/>
      <c r="H139" s="66"/>
    </row>
    <row r="140" spans="7:8" ht="15">
      <c r="G140" s="64"/>
      <c r="H140" s="64"/>
    </row>
    <row r="141" spans="7:8" ht="15">
      <c r="G141" s="66"/>
      <c r="H141" s="66"/>
    </row>
    <row r="142" spans="7:8" ht="15">
      <c r="G142" s="66"/>
      <c r="H142" s="66"/>
    </row>
    <row r="143" spans="7:8" ht="15">
      <c r="G143" s="64"/>
      <c r="H143" s="64"/>
    </row>
    <row r="144" spans="7:8" ht="15">
      <c r="G144" s="66"/>
      <c r="H144" s="66"/>
    </row>
    <row r="145" spans="7:8" ht="15">
      <c r="G145" s="66"/>
      <c r="H145" s="66"/>
    </row>
    <row r="146" spans="7:8" ht="15">
      <c r="G146" s="66"/>
      <c r="H146" s="66"/>
    </row>
    <row r="147" spans="7:8" ht="15">
      <c r="G147" s="64"/>
      <c r="H147" s="64"/>
    </row>
    <row r="148" spans="7:8" ht="15">
      <c r="G148" s="66"/>
      <c r="H148" s="66"/>
    </row>
    <row r="149" spans="7:8" ht="15">
      <c r="G149" s="66"/>
      <c r="H149" s="66"/>
    </row>
    <row r="150" spans="7:8" ht="15">
      <c r="G150" s="66"/>
      <c r="H150" s="66"/>
    </row>
    <row r="151" spans="7:8" ht="15">
      <c r="G151" s="66"/>
      <c r="H151" s="66"/>
    </row>
    <row r="152" spans="7:8" ht="15">
      <c r="G152" s="66"/>
      <c r="H152" s="66"/>
    </row>
    <row r="153" spans="7:8" ht="15">
      <c r="G153" s="66"/>
      <c r="H153" s="66"/>
    </row>
    <row r="154" spans="7:8" ht="15">
      <c r="G154" s="66"/>
      <c r="H154" s="66"/>
    </row>
    <row r="155" spans="7:8" ht="15">
      <c r="G155" s="66"/>
      <c r="H155" s="66"/>
    </row>
    <row r="156" spans="7:8" ht="15">
      <c r="G156" s="66"/>
      <c r="H156" s="66"/>
    </row>
    <row r="157" spans="7:8" ht="15">
      <c r="G157" s="64"/>
      <c r="H157" s="64"/>
    </row>
    <row r="158" spans="7:8" ht="15">
      <c r="G158" s="66"/>
      <c r="H158" s="66"/>
    </row>
    <row r="159" spans="7:8" ht="15">
      <c r="G159" s="64"/>
      <c r="H159" s="64"/>
    </row>
    <row r="160" spans="7:8" ht="15">
      <c r="G160" s="66"/>
      <c r="H160" s="66"/>
    </row>
    <row r="161" spans="7:8" ht="15">
      <c r="G161" s="66"/>
      <c r="H161" s="66"/>
    </row>
    <row r="162" spans="7:8" ht="15">
      <c r="G162" s="66"/>
      <c r="H162" s="66"/>
    </row>
    <row r="163" spans="7:8" ht="15">
      <c r="G163" s="63"/>
      <c r="H163" s="63"/>
    </row>
  </sheetData>
  <sheetProtection/>
  <mergeCells count="10">
    <mergeCell ref="A5:D5"/>
    <mergeCell ref="A6:D6"/>
    <mergeCell ref="A7:D7"/>
    <mergeCell ref="A8:D8"/>
    <mergeCell ref="A87:D87"/>
    <mergeCell ref="A83:D83"/>
    <mergeCell ref="A12:D12"/>
    <mergeCell ref="A81:D81"/>
    <mergeCell ref="A14:D1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zoomScalePageLayoutView="0" workbookViewId="0" topLeftCell="A1">
      <selection activeCell="C16" sqref="C16"/>
    </sheetView>
  </sheetViews>
  <sheetFormatPr defaultColWidth="31.57421875" defaultRowHeight="15"/>
  <cols>
    <col min="1" max="1" width="53.57421875" style="0" customWidth="1"/>
    <col min="2" max="2" width="8.57421875" style="41" bestFit="1" customWidth="1"/>
    <col min="3" max="3" width="17.00390625" style="60" customWidth="1"/>
    <col min="4" max="4" width="17.57421875" style="17" customWidth="1"/>
    <col min="5" max="7" width="31.57421875" style="17" customWidth="1"/>
    <col min="8" max="9" width="31.57421875" style="9" customWidth="1"/>
  </cols>
  <sheetData>
    <row r="1" ht="15">
      <c r="C1" s="50" t="s">
        <v>179</v>
      </c>
    </row>
    <row r="2" spans="3:6" ht="15">
      <c r="C2" s="51" t="s">
        <v>178</v>
      </c>
      <c r="F2" s="84"/>
    </row>
    <row r="3" spans="3:6" ht="15">
      <c r="C3" s="46" t="s">
        <v>43</v>
      </c>
      <c r="F3" s="139"/>
    </row>
    <row r="4" spans="1:6" ht="15">
      <c r="A4" s="1"/>
      <c r="B4" s="140"/>
      <c r="C4" s="52" t="s">
        <v>42</v>
      </c>
      <c r="F4" s="139"/>
    </row>
    <row r="5" spans="1:6" ht="15">
      <c r="A5" s="181" t="s">
        <v>0</v>
      </c>
      <c r="B5" s="182"/>
      <c r="C5" s="182"/>
      <c r="D5" s="182"/>
      <c r="F5" s="139"/>
    </row>
    <row r="6" spans="1:6" ht="15">
      <c r="A6" s="1"/>
      <c r="B6" s="140"/>
      <c r="C6" s="53"/>
      <c r="D6" s="141"/>
      <c r="F6" s="84"/>
    </row>
    <row r="7" spans="1:4" ht="15">
      <c r="A7" s="180" t="s">
        <v>183</v>
      </c>
      <c r="B7" s="180"/>
      <c r="C7" s="180"/>
      <c r="D7" s="180"/>
    </row>
    <row r="8" spans="1:4" ht="15">
      <c r="A8" s="174" t="s">
        <v>187</v>
      </c>
      <c r="B8" s="174"/>
      <c r="C8" s="174"/>
      <c r="D8" s="174"/>
    </row>
    <row r="9" spans="1:4" ht="15.75" thickBot="1">
      <c r="A9" s="1"/>
      <c r="B9" s="140"/>
      <c r="C9" s="53"/>
      <c r="D9" s="142" t="s">
        <v>1</v>
      </c>
    </row>
    <row r="10" spans="1:9" s="5" customFormat="1" ht="26.25" thickBot="1">
      <c r="A10" s="3" t="s">
        <v>2</v>
      </c>
      <c r="B10" s="143" t="s">
        <v>3</v>
      </c>
      <c r="C10" s="4" t="s">
        <v>4</v>
      </c>
      <c r="D10" s="144" t="s">
        <v>5</v>
      </c>
      <c r="E10" s="145"/>
      <c r="F10" s="146"/>
      <c r="G10" s="145"/>
      <c r="H10" s="77"/>
      <c r="I10" s="77"/>
    </row>
    <row r="11" spans="1:7" ht="15">
      <c r="A11" s="20" t="s">
        <v>125</v>
      </c>
      <c r="B11" s="147" t="s">
        <v>44</v>
      </c>
      <c r="C11" s="148">
        <v>3896260</v>
      </c>
      <c r="D11" s="80">
        <v>3298799</v>
      </c>
      <c r="E11" s="86"/>
      <c r="F11" s="149"/>
      <c r="G11" s="149"/>
    </row>
    <row r="12" spans="1:7" ht="15">
      <c r="A12" s="24" t="s">
        <v>126</v>
      </c>
      <c r="B12" s="150" t="s">
        <v>45</v>
      </c>
      <c r="C12" s="79">
        <f>-1985340</f>
        <v>-1985340</v>
      </c>
      <c r="D12" s="81">
        <v>-1344378</v>
      </c>
      <c r="E12" s="86"/>
      <c r="F12" s="149"/>
      <c r="G12" s="149"/>
    </row>
    <row r="13" spans="1:7" ht="15">
      <c r="A13" s="25" t="s">
        <v>127</v>
      </c>
      <c r="B13" s="150" t="s">
        <v>46</v>
      </c>
      <c r="C13" s="47">
        <f>SUM(C11:C12)</f>
        <v>1910920</v>
      </c>
      <c r="D13" s="48">
        <f>D11+D12</f>
        <v>1954421</v>
      </c>
      <c r="E13" s="86"/>
      <c r="F13" s="151"/>
      <c r="G13" s="152"/>
    </row>
    <row r="14" spans="1:6" ht="15">
      <c r="A14" s="25" t="s">
        <v>128</v>
      </c>
      <c r="B14" s="150" t="s">
        <v>47</v>
      </c>
      <c r="C14" s="47"/>
      <c r="D14" s="48"/>
      <c r="E14" s="86"/>
      <c r="F14" s="149"/>
    </row>
    <row r="15" spans="1:6" ht="15">
      <c r="A15" s="24" t="s">
        <v>7</v>
      </c>
      <c r="B15" s="150" t="s">
        <v>53</v>
      </c>
      <c r="C15" s="49">
        <v>-287698</v>
      </c>
      <c r="D15" s="78">
        <f>-89524-102862+19185+577+430</f>
        <v>-172194</v>
      </c>
      <c r="E15" s="86"/>
      <c r="F15" s="149"/>
    </row>
    <row r="16" spans="1:6" ht="15">
      <c r="A16" s="26" t="s">
        <v>8</v>
      </c>
      <c r="B16" s="150" t="s">
        <v>54</v>
      </c>
      <c r="C16" s="112"/>
      <c r="D16" s="78">
        <f>-19185-577-430+10270</f>
        <v>-9922</v>
      </c>
      <c r="E16" s="86"/>
      <c r="F16" s="85"/>
    </row>
    <row r="17" spans="1:9" ht="15">
      <c r="A17" s="24" t="s">
        <v>6</v>
      </c>
      <c r="B17" s="150" t="s">
        <v>60</v>
      </c>
      <c r="C17" s="49">
        <f>14147-5715+32695+158-13495-738</f>
        <v>27052</v>
      </c>
      <c r="D17" s="78"/>
      <c r="E17" s="86"/>
      <c r="F17" s="149"/>
      <c r="G17" s="170"/>
      <c r="H17" s="40"/>
      <c r="I17" s="40"/>
    </row>
    <row r="18" spans="1:9" s="18" customFormat="1" ht="25.5">
      <c r="A18" s="27" t="s">
        <v>129</v>
      </c>
      <c r="B18" s="153" t="s">
        <v>130</v>
      </c>
      <c r="C18" s="47">
        <f>C13+C15+C16+C17</f>
        <v>1650274</v>
      </c>
      <c r="D18" s="48">
        <f>D13+D15+D16+D17</f>
        <v>1772305</v>
      </c>
      <c r="E18" s="86"/>
      <c r="F18" s="85"/>
      <c r="G18" s="170"/>
      <c r="H18" s="38"/>
      <c r="I18" s="38"/>
    </row>
    <row r="19" spans="1:9" ht="15">
      <c r="A19" s="24" t="s">
        <v>131</v>
      </c>
      <c r="B19" s="150" t="s">
        <v>132</v>
      </c>
      <c r="C19" s="49">
        <v>63611</v>
      </c>
      <c r="D19" s="78">
        <v>40756</v>
      </c>
      <c r="E19" s="86"/>
      <c r="F19" s="85"/>
      <c r="G19" s="170"/>
      <c r="H19" s="38"/>
      <c r="I19" s="38"/>
    </row>
    <row r="20" spans="1:9" ht="15">
      <c r="A20" s="24" t="s">
        <v>133</v>
      </c>
      <c r="B20" s="150" t="s">
        <v>134</v>
      </c>
      <c r="C20" s="49">
        <f>-1275694-10877</f>
        <v>-1286571</v>
      </c>
      <c r="D20" s="78">
        <v>-1223273</v>
      </c>
      <c r="E20" s="86"/>
      <c r="F20" s="151"/>
      <c r="G20" s="83"/>
      <c r="H20" s="38"/>
      <c r="I20" s="38"/>
    </row>
    <row r="21" spans="1:9" ht="38.25">
      <c r="A21" s="24" t="s">
        <v>136</v>
      </c>
      <c r="B21" s="150" t="s">
        <v>135</v>
      </c>
      <c r="C21" s="54"/>
      <c r="D21" s="82"/>
      <c r="E21" s="86"/>
      <c r="F21" s="59"/>
      <c r="H21" s="38"/>
      <c r="I21" s="38"/>
    </row>
    <row r="22" spans="1:9" s="6" customFormat="1" ht="15">
      <c r="A22" s="24" t="s">
        <v>137</v>
      </c>
      <c r="B22" s="150" t="s">
        <v>139</v>
      </c>
      <c r="C22" s="49"/>
      <c r="D22" s="78"/>
      <c r="E22" s="86"/>
      <c r="F22" s="119"/>
      <c r="G22" s="149"/>
      <c r="H22" s="38"/>
      <c r="I22" s="38"/>
    </row>
    <row r="23" spans="1:9" s="6" customFormat="1" ht="15">
      <c r="A23" s="24" t="s">
        <v>138</v>
      </c>
      <c r="B23" s="150" t="s">
        <v>140</v>
      </c>
      <c r="C23" s="49"/>
      <c r="D23" s="78"/>
      <c r="E23" s="86"/>
      <c r="F23" s="119"/>
      <c r="G23" s="149"/>
      <c r="H23" s="38"/>
      <c r="I23" s="38"/>
    </row>
    <row r="24" spans="1:9" ht="25.5">
      <c r="A24" s="25" t="s">
        <v>141</v>
      </c>
      <c r="B24" s="150" t="s">
        <v>142</v>
      </c>
      <c r="C24" s="47">
        <f>C18+C19+C20+C22+C23</f>
        <v>427314</v>
      </c>
      <c r="D24" s="48">
        <f>D18+D19+D20+D22+D23</f>
        <v>589788</v>
      </c>
      <c r="E24" s="86"/>
      <c r="F24" s="119"/>
      <c r="G24" s="149"/>
      <c r="H24" s="38"/>
      <c r="I24" s="38"/>
    </row>
    <row r="25" spans="1:9" ht="15">
      <c r="A25" s="24" t="s">
        <v>143</v>
      </c>
      <c r="B25" s="150" t="s">
        <v>58</v>
      </c>
      <c r="C25" s="49"/>
      <c r="D25" s="78"/>
      <c r="E25" s="139"/>
      <c r="F25" s="119"/>
      <c r="G25" s="149"/>
      <c r="H25" s="171"/>
      <c r="I25" s="172"/>
    </row>
    <row r="26" spans="1:7" ht="25.5">
      <c r="A26" s="24" t="s">
        <v>145</v>
      </c>
      <c r="B26" s="150" t="s">
        <v>144</v>
      </c>
      <c r="C26" s="49">
        <f>C24-C25</f>
        <v>427314</v>
      </c>
      <c r="D26" s="78">
        <f>D24+D25</f>
        <v>589788</v>
      </c>
      <c r="E26" s="139"/>
      <c r="F26" s="119"/>
      <c r="G26" s="154"/>
    </row>
    <row r="27" spans="1:7" ht="25.5">
      <c r="A27" s="24" t="s">
        <v>146</v>
      </c>
      <c r="B27" s="150" t="s">
        <v>147</v>
      </c>
      <c r="C27" s="55"/>
      <c r="D27" s="78"/>
      <c r="E27" s="139"/>
      <c r="F27" s="154"/>
      <c r="G27" s="155"/>
    </row>
    <row r="28" spans="1:6" ht="15">
      <c r="A28" s="24" t="s">
        <v>177</v>
      </c>
      <c r="B28" s="150" t="s">
        <v>148</v>
      </c>
      <c r="C28" s="55">
        <f>C26+C27</f>
        <v>427314</v>
      </c>
      <c r="D28" s="78">
        <f>D26+D27</f>
        <v>589788</v>
      </c>
      <c r="E28" s="139"/>
      <c r="F28" s="154"/>
    </row>
    <row r="29" spans="1:6" ht="15">
      <c r="A29" s="24" t="s">
        <v>149</v>
      </c>
      <c r="B29" s="150"/>
      <c r="C29" s="55"/>
      <c r="D29" s="78"/>
      <c r="E29" s="139"/>
      <c r="F29" s="154"/>
    </row>
    <row r="30" spans="1:6" ht="15">
      <c r="A30" s="24" t="s">
        <v>150</v>
      </c>
      <c r="B30" s="150"/>
      <c r="C30" s="55"/>
      <c r="D30" s="78"/>
      <c r="E30" s="139"/>
      <c r="F30" s="154"/>
    </row>
    <row r="31" spans="1:6" ht="25.5">
      <c r="A31" s="24" t="s">
        <v>151</v>
      </c>
      <c r="B31" s="150" t="s">
        <v>152</v>
      </c>
      <c r="C31" s="55">
        <f>C33+C34+C35+C36+C37+C38+C39+C40+C41+C42+C43</f>
        <v>0</v>
      </c>
      <c r="D31" s="78">
        <f>D33+D34+D35+D36+D37+D38+D39+D40+D41+D42+D43</f>
        <v>0</v>
      </c>
      <c r="F31" s="154"/>
    </row>
    <row r="32" spans="1:6" ht="15" hidden="1">
      <c r="A32" s="24" t="s">
        <v>39</v>
      </c>
      <c r="B32" s="150"/>
      <c r="C32" s="55"/>
      <c r="D32" s="78"/>
      <c r="F32" s="156"/>
    </row>
    <row r="33" spans="1:6" ht="15" hidden="1">
      <c r="A33" s="24" t="s">
        <v>153</v>
      </c>
      <c r="B33" s="150" t="s">
        <v>103</v>
      </c>
      <c r="C33" s="55"/>
      <c r="D33" s="78"/>
      <c r="F33" s="156"/>
    </row>
    <row r="34" spans="1:6" ht="25.5" hidden="1">
      <c r="A34" s="24" t="s">
        <v>154</v>
      </c>
      <c r="B34" s="150" t="s">
        <v>104</v>
      </c>
      <c r="C34" s="55"/>
      <c r="D34" s="78"/>
      <c r="F34" s="156"/>
    </row>
    <row r="35" spans="1:6" ht="38.25" hidden="1">
      <c r="A35" s="24" t="s">
        <v>155</v>
      </c>
      <c r="B35" s="150" t="s">
        <v>105</v>
      </c>
      <c r="C35" s="55"/>
      <c r="D35" s="78"/>
      <c r="F35" s="156"/>
    </row>
    <row r="36" spans="1:6" ht="25.5" hidden="1">
      <c r="A36" s="24" t="s">
        <v>156</v>
      </c>
      <c r="B36" s="150" t="s">
        <v>106</v>
      </c>
      <c r="C36" s="55"/>
      <c r="D36" s="78"/>
      <c r="F36" s="156"/>
    </row>
    <row r="37" spans="1:6" ht="25.5" hidden="1">
      <c r="A37" s="24" t="s">
        <v>157</v>
      </c>
      <c r="B37" s="150" t="s">
        <v>107</v>
      </c>
      <c r="C37" s="55"/>
      <c r="D37" s="78"/>
      <c r="F37" s="157"/>
    </row>
    <row r="38" spans="1:6" ht="15" hidden="1">
      <c r="A38" s="24" t="s">
        <v>40</v>
      </c>
      <c r="B38" s="150" t="s">
        <v>159</v>
      </c>
      <c r="C38" s="49"/>
      <c r="D38" s="78"/>
      <c r="F38" s="158"/>
    </row>
    <row r="39" spans="1:6" ht="25.5" hidden="1">
      <c r="A39" s="24" t="s">
        <v>158</v>
      </c>
      <c r="B39" s="150" t="s">
        <v>160</v>
      </c>
      <c r="C39" s="49"/>
      <c r="D39" s="78"/>
      <c r="F39" s="158"/>
    </row>
    <row r="40" spans="1:6" ht="15" hidden="1">
      <c r="A40" s="24" t="s">
        <v>161</v>
      </c>
      <c r="B40" s="150" t="s">
        <v>162</v>
      </c>
      <c r="C40" s="49"/>
      <c r="D40" s="78"/>
      <c r="F40" s="158"/>
    </row>
    <row r="41" spans="1:6" ht="16.5" customHeight="1" hidden="1">
      <c r="A41" s="24" t="s">
        <v>163</v>
      </c>
      <c r="B41" s="150" t="s">
        <v>164</v>
      </c>
      <c r="C41" s="49"/>
      <c r="D41" s="78"/>
      <c r="F41" s="158"/>
    </row>
    <row r="42" spans="1:6" ht="25.5" hidden="1">
      <c r="A42" s="24" t="s">
        <v>165</v>
      </c>
      <c r="B42" s="150" t="s">
        <v>167</v>
      </c>
      <c r="C42" s="49"/>
      <c r="D42" s="78"/>
      <c r="F42" s="158"/>
    </row>
    <row r="43" spans="1:6" ht="25.5" hidden="1">
      <c r="A43" s="24" t="s">
        <v>166</v>
      </c>
      <c r="B43" s="150" t="s">
        <v>109</v>
      </c>
      <c r="C43" s="49"/>
      <c r="D43" s="78"/>
      <c r="F43" s="158"/>
    </row>
    <row r="44" spans="1:4" ht="25.5">
      <c r="A44" s="27" t="s">
        <v>168</v>
      </c>
      <c r="B44" s="150" t="s">
        <v>170</v>
      </c>
      <c r="C44" s="47">
        <f>C28+C31</f>
        <v>427314</v>
      </c>
      <c r="D44" s="48">
        <f>D28+D31</f>
        <v>589788</v>
      </c>
    </row>
    <row r="45" spans="1:4" ht="15">
      <c r="A45" s="25" t="s">
        <v>169</v>
      </c>
      <c r="B45" s="150"/>
      <c r="C45" s="47"/>
      <c r="D45" s="48"/>
    </row>
    <row r="46" spans="1:4" ht="15">
      <c r="A46" s="24" t="s">
        <v>149</v>
      </c>
      <c r="B46" s="150"/>
      <c r="C46" s="47"/>
      <c r="D46" s="48"/>
    </row>
    <row r="47" spans="1:4" ht="15">
      <c r="A47" s="24" t="s">
        <v>150</v>
      </c>
      <c r="B47" s="150"/>
      <c r="C47" s="47"/>
      <c r="D47" s="48"/>
    </row>
    <row r="48" spans="1:4" ht="15">
      <c r="A48" s="27" t="s">
        <v>172</v>
      </c>
      <c r="B48" s="150" t="s">
        <v>171</v>
      </c>
      <c r="C48" s="47">
        <f>C50+C53</f>
        <v>14243.8</v>
      </c>
      <c r="D48" s="48">
        <f>D50+D53</f>
        <v>19659.6</v>
      </c>
    </row>
    <row r="49" spans="1:4" ht="15">
      <c r="A49" s="39" t="s">
        <v>39</v>
      </c>
      <c r="B49" s="159"/>
      <c r="C49" s="56"/>
      <c r="D49" s="160"/>
    </row>
    <row r="50" spans="1:4" ht="15">
      <c r="A50" s="24" t="s">
        <v>173</v>
      </c>
      <c r="B50" s="159"/>
      <c r="C50" s="56">
        <f>C51</f>
        <v>14243.8</v>
      </c>
      <c r="D50" s="160">
        <f>D51</f>
        <v>19659.6</v>
      </c>
    </row>
    <row r="51" spans="1:4" ht="15">
      <c r="A51" s="24" t="s">
        <v>174</v>
      </c>
      <c r="B51" s="150"/>
      <c r="C51" s="55">
        <f>C44/30</f>
        <v>14243.8</v>
      </c>
      <c r="D51" s="78">
        <f>D44/30</f>
        <v>19659.6</v>
      </c>
    </row>
    <row r="52" spans="1:4" ht="15">
      <c r="A52" s="24" t="s">
        <v>175</v>
      </c>
      <c r="B52" s="150"/>
      <c r="C52" s="55"/>
      <c r="D52" s="78"/>
    </row>
    <row r="53" spans="1:4" ht="15">
      <c r="A53" s="24" t="s">
        <v>176</v>
      </c>
      <c r="B53" s="150"/>
      <c r="C53" s="57"/>
      <c r="D53" s="161"/>
    </row>
    <row r="54" spans="1:4" ht="15">
      <c r="A54" s="24" t="s">
        <v>174</v>
      </c>
      <c r="B54" s="150"/>
      <c r="C54" s="57"/>
      <c r="D54" s="161"/>
    </row>
    <row r="55" spans="1:4" ht="15.75" thickBot="1">
      <c r="A55" s="23" t="s">
        <v>175</v>
      </c>
      <c r="B55" s="162"/>
      <c r="C55" s="58"/>
      <c r="D55" s="163"/>
    </row>
    <row r="56" spans="1:4" ht="15">
      <c r="A56" s="1"/>
      <c r="B56" s="140"/>
      <c r="C56" s="53"/>
      <c r="D56" s="164"/>
    </row>
    <row r="57" spans="1:4" ht="15">
      <c r="A57" s="179" t="s">
        <v>185</v>
      </c>
      <c r="B57" s="179"/>
      <c r="C57" s="179"/>
      <c r="D57" s="179"/>
    </row>
    <row r="58" spans="1:4" ht="15">
      <c r="A58" s="7"/>
      <c r="B58" s="165"/>
      <c r="C58" s="21"/>
      <c r="D58" s="166"/>
    </row>
    <row r="59" spans="1:4" ht="15">
      <c r="A59" s="8" t="s">
        <v>9</v>
      </c>
      <c r="B59" s="167"/>
      <c r="C59" s="22"/>
      <c r="D59" s="168"/>
    </row>
    <row r="60" spans="1:4" ht="15">
      <c r="A60" s="9"/>
      <c r="B60" s="169"/>
      <c r="C60" s="59"/>
      <c r="D60" s="84"/>
    </row>
  </sheetData>
  <sheetProtection/>
  <mergeCells count="4">
    <mergeCell ref="A57:D57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2015-07-30T08:42:58Z</cp:lastPrinted>
  <dcterms:created xsi:type="dcterms:W3CDTF">2010-04-07T05:06:39Z</dcterms:created>
  <dcterms:modified xsi:type="dcterms:W3CDTF">2015-10-28T09:21:06Z</dcterms:modified>
  <cp:category/>
  <cp:version/>
  <cp:contentType/>
  <cp:contentStatus/>
</cp:coreProperties>
</file>