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0">'f1'!$A$1:$D$44</definedName>
    <definedName name="_xlnm.Print_Area" localSheetId="1">'f2'!$A$1:$D$81</definedName>
    <definedName name="_xlnm.Print_Area" localSheetId="3">'Движен денеж сред'!$A$1:$D$77</definedName>
    <definedName name="_xlnm.Print_Area" localSheetId="2">'Движение капитала'!$A$1:$F$24</definedName>
  </definedNames>
  <calcPr calcId="152511"/>
</workbook>
</file>

<file path=xl/calcChain.xml><?xml version="1.0" encoding="utf-8"?>
<calcChain xmlns="http://schemas.openxmlformats.org/spreadsheetml/2006/main">
  <c r="F7" i="3" l="1"/>
  <c r="F9" i="3"/>
  <c r="F10" i="3"/>
  <c r="F14" i="3"/>
  <c r="F15" i="3"/>
  <c r="F16" i="3"/>
  <c r="D36" i="1"/>
  <c r="B36" i="1"/>
  <c r="B20" i="1"/>
  <c r="B29" i="1"/>
  <c r="B35" i="1"/>
  <c r="B31" i="4" l="1"/>
  <c r="B19" i="4"/>
  <c r="D59" i="4" l="1"/>
  <c r="D42" i="4"/>
  <c r="E12" i="3" l="1"/>
  <c r="D12" i="3"/>
  <c r="C12" i="3"/>
  <c r="B12" i="3"/>
  <c r="F12" i="3" l="1"/>
  <c r="B69" i="4"/>
  <c r="B28" i="2" l="1"/>
  <c r="B43" i="4" l="1"/>
  <c r="D43" i="4" l="1"/>
  <c r="D28" i="2" l="1"/>
  <c r="C11" i="3" l="1"/>
  <c r="D11" i="3"/>
  <c r="B11" i="3"/>
  <c r="D17" i="3" l="1"/>
  <c r="C17" i="3"/>
  <c r="B17" i="3"/>
  <c r="D68" i="2" l="1"/>
  <c r="D31" i="4" l="1"/>
  <c r="D29" i="1" l="1"/>
  <c r="D70" i="2" l="1"/>
  <c r="D72" i="2" s="1"/>
  <c r="B70" i="2"/>
  <c r="B68" i="2" l="1"/>
  <c r="B72" i="2" s="1"/>
  <c r="D20" i="1" l="1"/>
  <c r="D61" i="4" l="1"/>
  <c r="B61" i="4" l="1"/>
  <c r="D19" i="4"/>
  <c r="D15" i="2"/>
  <c r="D19" i="2" s="1"/>
  <c r="B15" i="2"/>
  <c r="D35" i="1"/>
  <c r="D30" i="2" l="1"/>
  <c r="B19" i="2"/>
  <c r="B30" i="2" s="1"/>
  <c r="B32" i="4"/>
  <c r="B36" i="4" s="1"/>
  <c r="B65" i="4" s="1"/>
  <c r="D32" i="4"/>
  <c r="D36" i="4" s="1"/>
  <c r="D65" i="4" s="1"/>
  <c r="D35" i="2" l="1"/>
  <c r="D39" i="2" s="1"/>
  <c r="B35" i="2"/>
  <c r="E8" i="3" l="1"/>
  <c r="D63" i="2"/>
  <c r="D74" i="2" s="1"/>
  <c r="E11" i="3" l="1"/>
  <c r="F8" i="3"/>
  <c r="F11" i="3" s="1"/>
  <c r="B39" i="2"/>
  <c r="B63" i="2" l="1"/>
  <c r="B74" i="2" s="1"/>
  <c r="E13" i="3"/>
  <c r="E17" i="3" l="1"/>
  <c r="F13" i="3"/>
  <c r="F17" i="3" s="1"/>
</calcChain>
</file>

<file path=xl/sharedStrings.xml><?xml version="1.0" encoding="utf-8"?>
<sst xmlns="http://schemas.openxmlformats.org/spreadsheetml/2006/main" count="245" uniqueCount="135">
  <si>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</si>
  <si>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</si>
  <si>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</si>
  <si>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</si>
  <si>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</si>
  <si>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</si>
  <si>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</si>
  <si>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</si>
  <si>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</si>
  <si>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</si>
  <si>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</si>
  <si>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</si>
  <si>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</si>
  <si>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</si>
  <si>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</si>
  <si>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</si>
  <si>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Уставный капитал</t>
  </si>
  <si>
    <t>Нераспределенная прибыль</t>
  </si>
  <si>
    <t>ИТОГО ОБЯЗАТЕЛЬСТВА И КАПИТАЛ</t>
  </si>
  <si>
    <t>Процентный доход</t>
  </si>
  <si>
    <t>Процентный расход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</si>
  <si>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</si>
  <si>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</si>
  <si>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</si>
  <si>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</si>
  <si>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</si>
  <si>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</si>
  <si>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</si>
  <si>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</si>
  <si>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</si>
  <si>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</si>
  <si>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(в миллионах казахстанских тенге)</t>
  </si>
  <si>
    <t>________________________</t>
  </si>
  <si>
    <t xml:space="preserve">  АКЦИОНЕРНОЕ ОБЩЕСТВО "БАНК ЦЕНТРКРЕДИТ"</t>
  </si>
  <si>
    <t xml:space="preserve">Уставный капитал 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</si>
  <si>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</si>
  <si>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</si>
  <si>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</si>
  <si>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</si>
  <si>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</si>
  <si>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</si>
  <si>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</si>
  <si>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</si>
  <si>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</si>
  <si>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</si>
  <si>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</si>
  <si>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</si>
  <si>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</si>
  <si>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</si>
  <si>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</si>
  <si>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</si>
  <si>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</si>
  <si>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</si>
  <si>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</si>
  <si>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</si>
  <si>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</si>
  <si>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</si>
  <si>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</si>
  <si>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</si>
  <si>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</si>
  <si>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</si>
  <si>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</si>
  <si>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ЧИСТОЕ УМЕНЬШЕНИЕ/УВЕЛИЧЕНИЕ ДЕНЕЖНЫХ СРЕДСТВ И ИХ ЭКВИВАЛЕНТОВ</t>
  </si>
  <si>
    <t>Прочие доходы/расходы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</si>
  <si>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</si>
  <si>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</si>
  <si>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</si>
  <si>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</si>
  <si>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доход/убыток за год, за вычетом налога на прибыль</t>
  </si>
  <si>
    <t>Резерв от переоценки основных средств</t>
  </si>
  <si>
    <t>______________________</t>
  </si>
  <si>
    <t>Чистое изменение справедливой стоимости инвестиций, учитываемых по справедливой стоимости через прочий совокупный доход</t>
  </si>
  <si>
    <t>Главный бухгалтер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</si>
  <si>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</si>
  <si>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</si>
  <si>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</si>
  <si>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Переоценка основных средств</t>
  </si>
  <si>
    <t xml:space="preserve"> </t>
  </si>
  <si>
    <t>2020 года</t>
  </si>
  <si>
    <t>Приобретение инвестиционных ценных бумаг</t>
  </si>
  <si>
    <t>Поступления от погашения и продажи инвестиционных ценных бумаг</t>
  </si>
  <si>
    <t>_________________</t>
  </si>
  <si>
    <t>31 марта</t>
  </si>
  <si>
    <t>2021 года</t>
  </si>
  <si>
    <t>31 марта 2020 года</t>
  </si>
  <si>
    <t>31 марта 2021 года</t>
  </si>
  <si>
    <t>Инвестиционные ценные бумаги</t>
  </si>
  <si>
    <t>Резерв изменений справедливой стоимости</t>
  </si>
  <si>
    <t>Итого собственный капитал</t>
  </si>
  <si>
    <t xml:space="preserve">КОНСОЛИДИРОВАННЫЙ ОТЧЕТ О ФИНАНСОВОМ ПОЛОЖЕНИИ </t>
  </si>
  <si>
    <t xml:space="preserve">ПО СОСТОЯНИЮ НА 31 МАРТА 2021 ГОДА (НЕ АУДИРОВАНО) 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</si>
  <si>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</si>
  <si>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СОБСТВЕННЫЙ КАПИТАЛ:</t>
  </si>
  <si>
    <t xml:space="preserve">ИТОГО СОБСТВЕННОГО КАПИТАЛА  </t>
  </si>
  <si>
    <t>Балансовая стоимость одной простой акции (тенге)</t>
  </si>
  <si>
    <t>Балансовая стоимость одной привилегированной акции (тенге)</t>
  </si>
  <si>
    <t>Резерв изменений справедливой стоимости ценных бумаг</t>
  </si>
  <si>
    <t xml:space="preserve">Хусаинов Г.А.                                                                         </t>
  </si>
  <si>
    <t>Председатель Правления</t>
  </si>
  <si>
    <t>За три месяца, закончившихся</t>
  </si>
  <si>
    <t>Чистый процентный доход до формирования резервов под ожидаемые кредитные убытки, по процентным активам</t>
  </si>
  <si>
    <t>Формирование резервов под ожидаемые кредитные убытки по процентным активам</t>
  </si>
  <si>
    <t>Чистая прибыль/(убыток) по операциям с финансовыми активами и обязательствами, отражаемыми по справедливой стоимости через прибыли или убытки</t>
  </si>
  <si>
    <t>Чистая реализованная прибыль/(убыток) от выбытия и обесценения инвестиций, учитываемых по справедливой стоимости через прочий совокупный доход</t>
  </si>
  <si>
    <t>ЧИСТЫЙ НЕПРОЦЕНТНЫЙ ДОХОД</t>
  </si>
  <si>
    <t>Прибыль на одну акцию</t>
  </si>
  <si>
    <t>Базовая (тенге)</t>
  </si>
  <si>
    <t>Разводненная (тенге)</t>
  </si>
  <si>
    <t>15.12</t>
  </si>
  <si>
    <t>15.11</t>
  </si>
  <si>
    <t>6.81</t>
  </si>
  <si>
    <t>КОНСОЛИДИРОВАННЫЙ ОТЧЕТ О ПРИБЫЛЯХ И УБЫТКАХ ЗА ТРИ МЕСЯЦА,</t>
  </si>
  <si>
    <t xml:space="preserve">ЗАКОНЧИВШИХСЯ  31 МАРТА 2021 ГОДА (НЕ АУДИРОВАНО) </t>
  </si>
  <si>
    <t>КОНСОЛИДИРОВАННЫЙ ОТЧЕТ О ПРИБЫЛЯХ И УБЫТКАХ  ЗА ТРИ МЕСЯЦА,</t>
  </si>
  <si>
    <t xml:space="preserve">ЗАКОНЧИВШИХСЯ 31 МАРТА 2021 ГОДА (НЕ АУДИРОВАНО) </t>
  </si>
  <si>
    <t>ПРОЧИЙ СОВОКУПНЫЙ ДОХОД/ УБЫТОК</t>
  </si>
  <si>
    <t xml:space="preserve">Резервы (провизии) на покрытие убытков по ценным бумагам, учитываемым по справедливой стоимости через прочий совокупный доход </t>
  </si>
  <si>
    <t>-</t>
  </si>
  <si>
    <t>Прибыль/убыток переведенный в отчет о прибылях и убытках от продажи инвестиций, учитываемых по справедливой стоимости через прочий совокупный доход</t>
  </si>
  <si>
    <t>ИТОГО СОВОКУПНЫЙ ДОХОД/ УБЫТОК</t>
  </si>
  <si>
    <t xml:space="preserve"> КОНСОЛИДИРОВАННЫЙ ОТЧЕТ ОБ ИЗМЕНЕНИЯХ В КАПИТАЛЕ</t>
  </si>
  <si>
    <t xml:space="preserve"> ЗА ТРИ МЕСЯЦА, ЗАКОНЧИВШИХСЯ   31 МАРТА 2021 ГОДА (НЕ АУДИРОВАНО) </t>
  </si>
  <si>
    <t xml:space="preserve"> Переоценка основных средств</t>
  </si>
  <si>
    <t xml:space="preserve">31 декабря 2019 года </t>
  </si>
  <si>
    <t>Чистое изменение справедливой стоимости инвестиций, учитываемым по справедливой стоимости через прочий совокупный доход</t>
  </si>
  <si>
    <t>Выкуп собственных акций</t>
  </si>
  <si>
    <t xml:space="preserve">31 декабря 2020 года </t>
  </si>
  <si>
    <t>Выкуп собственнных акций</t>
  </si>
  <si>
    <t>КОНСОЛИДИРОВАННЫЙ ОТЧЕТ О ДВИЖЕНИИ ДЕНЕЖНЫХ СРЕДСТВ ЗА ТРИ МЕСЯЦА,</t>
  </si>
  <si>
    <t>(не аудировано)</t>
  </si>
  <si>
    <t>ИТОГО ОБЯЗАТЕЛЬСТВА</t>
  </si>
  <si>
    <t>Асылбек Е.А.</t>
  </si>
  <si>
    <t xml:space="preserve">Заместитель председателя </t>
  </si>
  <si>
    <t>Правления, член Правления</t>
  </si>
  <si>
    <t>Нургалиева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</si>
</sst>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</cellStyleXfs>
  <cellXfs count="128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5" applyFont="1"/>
    <xf numFmtId="3" fontId="28" fillId="0" borderId="0" xfId="0" applyNumberFormat="1" applyFont="1"/>
    <xf numFmtId="0" fontId="30" fillId="0" borderId="0" xfId="85" applyNumberFormat="1" applyFont="1" applyBorder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191" fontId="32" fillId="0" borderId="0" xfId="85" applyNumberFormat="1" applyFont="1" applyFill="1" applyBorder="1"/>
    <xf numFmtId="191" fontId="32" fillId="0" borderId="0" xfId="85" applyNumberFormat="1" applyFont="1" applyFill="1" applyBorder="1" applyAlignment="1">
      <alignment horizontal="right"/>
    </xf>
    <xf numFmtId="191" fontId="33" fillId="0" borderId="0" xfId="85" applyNumberFormat="1" applyFont="1" applyFill="1" applyBorder="1"/>
    <xf numFmtId="191" fontId="33" fillId="0" borderId="0" xfId="85" applyNumberFormat="1" applyFont="1" applyFill="1" applyBorder="1" applyAlignment="1">
      <alignment horizontal="right"/>
    </xf>
    <xf numFmtId="191" fontId="1" fillId="0" borderId="0" xfId="75" applyNumberFormat="1" applyFont="1"/>
    <xf numFmtId="190" fontId="28" fillId="0" borderId="0" xfId="85" applyNumberFormat="1" applyFont="1" applyBorder="1" applyAlignment="1">
      <alignment horizontal="right"/>
    </xf>
    <xf numFmtId="0" fontId="0" fillId="0" borderId="0" xfId="0" applyFill="1"/>
    <xf numFmtId="190" fontId="28" fillId="0" borderId="0" xfId="85" applyNumberFormat="1" applyFont="1" applyFill="1" applyBorder="1" applyAlignment="1">
      <alignment horizontal="right"/>
    </xf>
    <xf numFmtId="0" fontId="28" fillId="0" borderId="0" xfId="85" applyFont="1" applyFill="1"/>
    <xf numFmtId="189" fontId="0" fillId="0" borderId="0" xfId="0" applyNumberFormat="1"/>
    <xf numFmtId="2" fontId="31" fillId="0" borderId="0" xfId="85" applyNumberFormat="1" applyFont="1" applyFill="1" applyBorder="1" applyAlignment="1">
      <alignment wrapText="1"/>
    </xf>
    <xf numFmtId="2" fontId="30" fillId="0" borderId="0" xfId="85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6" applyFont="1" applyAlignment="1" applyProtection="1">
      <alignment vertical="center"/>
      <protection locked="0"/>
    </xf>
    <xf numFmtId="0" fontId="23" fillId="0" borderId="0" xfId="76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6" applyFont="1" applyAlignment="1" applyProtection="1">
      <alignment vertical="center" wrapText="1"/>
      <protection locked="0"/>
    </xf>
    <xf numFmtId="0" fontId="29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0" fontId="36" fillId="0" borderId="0" xfId="0" applyFont="1"/>
    <xf numFmtId="0" fontId="23" fillId="0" borderId="0" xfId="85" applyFont="1" applyBorder="1"/>
    <xf numFmtId="189" fontId="33" fillId="0" borderId="0" xfId="0" applyNumberFormat="1" applyFont="1" applyFill="1" applyAlignment="1">
      <alignment horizontal="right"/>
    </xf>
    <xf numFmtId="189" fontId="33" fillId="0" borderId="7" xfId="0" applyNumberFormat="1" applyFont="1" applyFill="1" applyBorder="1" applyAlignment="1">
      <alignment horizontal="right"/>
    </xf>
    <xf numFmtId="0" fontId="23" fillId="0" borderId="0" xfId="85" applyFont="1" applyFill="1" applyBorder="1" applyAlignment="1">
      <alignment horizontal="right"/>
    </xf>
    <xf numFmtId="0" fontId="23" fillId="0" borderId="0" xfId="85" applyFont="1" applyBorder="1" applyAlignment="1">
      <alignment wrapText="1"/>
    </xf>
    <xf numFmtId="3" fontId="29" fillId="0" borderId="7" xfId="85" applyNumberFormat="1" applyFont="1" applyFill="1" applyBorder="1" applyAlignment="1">
      <alignment horizontal="right"/>
    </xf>
    <xf numFmtId="0" fontId="23" fillId="0" borderId="0" xfId="85" applyFont="1" applyBorder="1" applyAlignment="1">
      <alignment vertical="center" wrapText="1"/>
    </xf>
    <xf numFmtId="189" fontId="29" fillId="0" borderId="7" xfId="85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5" applyNumberFormat="1" applyFont="1" applyFill="1" applyBorder="1" applyAlignment="1">
      <alignment horizontal="right"/>
    </xf>
    <xf numFmtId="0" fontId="23" fillId="0" borderId="0" xfId="85" applyFont="1"/>
    <xf numFmtId="0" fontId="23" fillId="0" borderId="0" xfId="85" applyFont="1" applyFill="1" applyAlignment="1">
      <alignment horizontal="right"/>
    </xf>
    <xf numFmtId="189" fontId="36" fillId="0" borderId="7" xfId="0" applyNumberFormat="1" applyFont="1" applyFill="1" applyBorder="1" applyAlignment="1">
      <alignment horizontal="right"/>
    </xf>
    <xf numFmtId="0" fontId="23" fillId="0" borderId="0" xfId="85" applyFont="1" applyFill="1"/>
    <xf numFmtId="190" fontId="23" fillId="0" borderId="0" xfId="85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 indent="1"/>
    </xf>
    <xf numFmtId="189" fontId="37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5" applyNumberFormat="1" applyFont="1" applyBorder="1" applyAlignment="1">
      <alignment horizontal="left"/>
    </xf>
    <xf numFmtId="189" fontId="37" fillId="0" borderId="0" xfId="0" applyNumberFormat="1" applyFont="1" applyFill="1"/>
    <xf numFmtId="191" fontId="0" fillId="0" borderId="0" xfId="0" applyNumberFormat="1"/>
    <xf numFmtId="0" fontId="29" fillId="0" borderId="0" xfId="75" applyFont="1" applyAlignment="1">
      <alignment horizontal="center"/>
    </xf>
    <xf numFmtId="3" fontId="23" fillId="0" borderId="0" xfId="76" applyNumberFormat="1" applyFont="1" applyFill="1" applyAlignment="1" applyProtection="1">
      <alignment horizontal="center"/>
      <protection locked="0"/>
    </xf>
    <xf numFmtId="189" fontId="27" fillId="0" borderId="0" xfId="0" applyNumberFormat="1" applyFont="1" applyFill="1"/>
    <xf numFmtId="0" fontId="27" fillId="0" borderId="0" xfId="0" applyFont="1" applyFill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0" fontId="37" fillId="0" borderId="0" xfId="0" applyFont="1" applyBorder="1"/>
    <xf numFmtId="189" fontId="33" fillId="0" borderId="0" xfId="0" applyNumberFormat="1" applyFont="1" applyFill="1" applyBorder="1" applyAlignment="1">
      <alignment horizontal="right" wrapText="1"/>
    </xf>
    <xf numFmtId="3" fontId="29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3" fontId="29" fillId="0" borderId="8" xfId="76" applyNumberFormat="1" applyFont="1" applyFill="1" applyBorder="1" applyAlignment="1" applyProtection="1">
      <alignment horizontal="right" vertical="center"/>
      <protection locked="0"/>
    </xf>
    <xf numFmtId="0" fontId="29" fillId="0" borderId="0" xfId="76" applyFont="1" applyAlignment="1" applyProtection="1">
      <alignment horizontal="left" vertical="center" wrapText="1"/>
      <protection locked="0"/>
    </xf>
    <xf numFmtId="3" fontId="29" fillId="0" borderId="4" xfId="76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/>
    <xf numFmtId="0" fontId="41" fillId="0" borderId="0" xfId="0" applyFont="1"/>
    <xf numFmtId="0" fontId="29" fillId="0" borderId="0" xfId="85" applyFont="1" applyBorder="1" applyAlignment="1">
      <alignment wrapText="1"/>
    </xf>
    <xf numFmtId="0" fontId="29" fillId="0" borderId="0" xfId="85" applyFont="1" applyBorder="1"/>
    <xf numFmtId="49" fontId="33" fillId="0" borderId="0" xfId="0" applyNumberFormat="1" applyFont="1" applyFill="1" applyBorder="1"/>
    <xf numFmtId="49" fontId="33" fillId="0" borderId="0" xfId="0" applyNumberFormat="1" applyFont="1" applyFill="1" applyBorder="1" applyAlignment="1">
      <alignment horizontal="right"/>
    </xf>
    <xf numFmtId="2" fontId="23" fillId="0" borderId="0" xfId="85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191" fontId="32" fillId="0" borderId="7" xfId="85" applyNumberFormat="1" applyFont="1" applyFill="1" applyBorder="1"/>
    <xf numFmtId="191" fontId="33" fillId="0" borderId="7" xfId="85" applyNumberFormat="1" applyFont="1" applyFill="1" applyBorder="1"/>
    <xf numFmtId="191" fontId="33" fillId="0" borderId="7" xfId="85" applyNumberFormat="1" applyFont="1" applyFill="1" applyBorder="1" applyAlignment="1">
      <alignment horizontal="right"/>
    </xf>
    <xf numFmtId="191" fontId="32" fillId="0" borderId="7" xfId="85" applyNumberFormat="1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 wrapText="1"/>
    </xf>
    <xf numFmtId="189" fontId="37" fillId="0" borderId="0" xfId="0" applyNumberFormat="1" applyFont="1" applyFill="1" applyBorder="1" applyAlignment="1">
      <alignment horizontal="right" wrapText="1"/>
    </xf>
    <xf numFmtId="0" fontId="33" fillId="0" borderId="7" xfId="0" applyFont="1" applyFill="1" applyBorder="1"/>
    <xf numFmtId="0" fontId="36" fillId="0" borderId="7" xfId="0" applyFont="1" applyFill="1" applyBorder="1"/>
    <xf numFmtId="189" fontId="36" fillId="0" borderId="7" xfId="0" applyNumberFormat="1" applyFont="1" applyFill="1" applyBorder="1" applyAlignment="1">
      <alignment horizontal="right" wrapText="1"/>
    </xf>
    <xf numFmtId="189" fontId="36" fillId="0" borderId="7" xfId="0" applyNumberFormat="1" applyFont="1" applyBorder="1" applyAlignment="1">
      <alignment horizontal="right" wrapText="1"/>
    </xf>
    <xf numFmtId="189" fontId="33" fillId="0" borderId="7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/>
    </xf>
    <xf numFmtId="0" fontId="36" fillId="0" borderId="7" xfId="0" applyFont="1" applyBorder="1" applyAlignment="1">
      <alignment horizontal="left"/>
    </xf>
    <xf numFmtId="0" fontId="29" fillId="0" borderId="0" xfId="75" applyFont="1" applyAlignment="1">
      <alignment horizontal="center"/>
    </xf>
  </cellXfs>
  <cellStyles count="112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paint" xfId="52"/>
    <cellStyle name="Percent (0)" xfId="53"/>
    <cellStyle name="Percent [0]" xfId="54"/>
    <cellStyle name="Percent [00]" xfId="55"/>
    <cellStyle name="Percent [2]" xfId="56"/>
    <cellStyle name="Percent 2" xfId="57"/>
    <cellStyle name="Percent 3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Standaard_Blad1 (2)" xfId="64"/>
    <cellStyle name="Style 1" xfId="65"/>
    <cellStyle name="Text Indent A" xfId="66"/>
    <cellStyle name="Text Indent B" xfId="67"/>
    <cellStyle name="Text Indent C" xfId="68"/>
    <cellStyle name="Tickmark" xfId="69"/>
    <cellStyle name="Денежный 2" xfId="70"/>
    <cellStyle name="Денежный 2 2" xfId="71"/>
    <cellStyle name="Денежный 3" xfId="72"/>
    <cellStyle name="Обычный" xfId="0" builtinId="0"/>
    <cellStyle name="Обычный 10" xfId="73"/>
    <cellStyle name="Обычный 10 2" xfId="74"/>
    <cellStyle name="Обычный 12" xfId="75"/>
    <cellStyle name="Обычный 2" xfId="76"/>
    <cellStyle name="Обычный 2 2" xfId="77"/>
    <cellStyle name="Обычный 2 2 2" xfId="78"/>
    <cellStyle name="Обычный 2 2 2 2" xfId="79"/>
    <cellStyle name="Обычный 2 2 2 3" xfId="80"/>
    <cellStyle name="Обычный 2 2 3" xfId="81"/>
    <cellStyle name="Обычный 2 3" xfId="82"/>
    <cellStyle name="Обычный 2 4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роцентный 2" xfId="92"/>
    <cellStyle name="Процентный 3" xfId="93"/>
    <cellStyle name="Стиль 1" xfId="94"/>
    <cellStyle name="Тысячи [0]_010SN05" xfId="95"/>
    <cellStyle name="Тысячи_010SN05" xfId="96"/>
    <cellStyle name="Финансовый [0] 2" xfId="97"/>
    <cellStyle name="Финансовый 10" xfId="98"/>
    <cellStyle name="Финансовый 11" xfId="99"/>
    <cellStyle name="Финансовый 2 2" xfId="100"/>
    <cellStyle name="Финансовый 2 3" xfId="101"/>
    <cellStyle name="Финансовый 2 4" xfId="102"/>
    <cellStyle name="Финансовый 3" xfId="103"/>
    <cellStyle name="Финансовый 4" xfId="104"/>
    <cellStyle name="Финансовый 5" xfId="105"/>
    <cellStyle name="Финансовый 6" xfId="106"/>
    <cellStyle name="Финансовый 7" xfId="107"/>
    <cellStyle name="Финансовый 8" xfId="108"/>
    <cellStyle name="Финансовый 9" xfId="109"/>
    <cellStyle name="쉼표 [0]_WP_Investments &amp; Derivatives(0717)" xfId="110"/>
    <cellStyle name="표준_fair value market rates 6m 2008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6"/>
  <sheetViews>
    <sheetView zoomScaleNormal="100" workbookViewId="0">
      <selection activeCell="H35" sqref="H35"/>
    </sheetView>
  </sheetViews>
  <sheetFormatPr defaultColWidth="9.140625" defaultRowHeight="12.75" x14ac:dyDescent="0.2"/>
  <cols>
    <col min="1" max="1" width="49.28515625" style="28" customWidth="1"/>
    <col min="2" max="2" width="18.28515625" style="30" customWidth="1"/>
    <col min="3" max="3" width="5.7109375" style="30" customWidth="1"/>
    <col min="4" max="4" width="17.140625" style="30" customWidth="1"/>
    <col min="5" max="6" width="10" style="1" bestFit="1" customWidth="1"/>
    <col min="7" max="16384" width="9.140625" style="1"/>
  </cols>
  <sheetData>
    <row r="1" spans="1:8" x14ac:dyDescent="0.2">
      <c r="A1" s="125" t="s">
        <v>0</v>
      </c>
      <c r="B1" s="125"/>
      <c r="C1" s="84"/>
      <c r="D1" s="22"/>
    </row>
    <row r="2" spans="1:8" x14ac:dyDescent="0.2">
      <c r="A2" s="23" t="s">
        <v>89</v>
      </c>
      <c r="B2" s="24"/>
      <c r="C2" s="24"/>
      <c r="D2" s="25"/>
    </row>
    <row r="3" spans="1:8" x14ac:dyDescent="0.2">
      <c r="A3" s="84" t="s">
        <v>90</v>
      </c>
      <c r="B3" s="24"/>
      <c r="C3" s="24"/>
      <c r="D3" s="25"/>
    </row>
    <row r="4" spans="1:8" x14ac:dyDescent="0.2">
      <c r="A4" s="126" t="s">
        <v>31</v>
      </c>
      <c r="B4" s="126"/>
      <c r="C4" s="126"/>
      <c r="D4" s="126"/>
    </row>
    <row r="5" spans="1:8" x14ac:dyDescent="0.2">
      <c r="A5" s="26"/>
      <c r="B5" s="27"/>
      <c r="C5" s="27"/>
      <c r="D5" s="27"/>
    </row>
    <row r="6" spans="1:8" x14ac:dyDescent="0.2">
      <c r="A6" s="26"/>
      <c r="B6" s="27"/>
      <c r="C6" s="27"/>
      <c r="D6" s="27"/>
    </row>
    <row r="7" spans="1:8" x14ac:dyDescent="0.2">
      <c r="B7" s="71"/>
      <c r="C7" s="71"/>
      <c r="D7" s="71"/>
    </row>
    <row r="8" spans="1:8" x14ac:dyDescent="0.2">
      <c r="B8" s="71" t="s">
        <v>82</v>
      </c>
      <c r="C8" s="71"/>
      <c r="D8" s="71" t="s">
        <v>61</v>
      </c>
    </row>
    <row r="9" spans="1:8" x14ac:dyDescent="0.2">
      <c r="B9" s="71" t="s">
        <v>83</v>
      </c>
      <c r="C9" s="71"/>
      <c r="D9" s="71" t="s">
        <v>78</v>
      </c>
    </row>
    <row r="10" spans="1:8" x14ac:dyDescent="0.2">
      <c r="B10" s="111" t="s">
        <v>129</v>
      </c>
      <c r="F10" s="2"/>
    </row>
    <row r="11" spans="1:8" x14ac:dyDescent="0.2">
      <c r="A11" s="31" t="s">
        <v>1</v>
      </c>
      <c r="B11" s="78"/>
      <c r="C11" s="78"/>
    </row>
    <row r="12" spans="1:8" x14ac:dyDescent="0.2">
      <c r="A12" s="32" t="s">
        <v>2</v>
      </c>
      <c r="B12" s="33">
        <v>296257</v>
      </c>
      <c r="C12" s="33"/>
      <c r="D12" s="33">
        <v>279330</v>
      </c>
      <c r="E12" s="2"/>
      <c r="F12" s="2"/>
    </row>
    <row r="13" spans="1:8" ht="38.25" x14ac:dyDescent="0.2">
      <c r="A13" s="32" t="s">
        <v>91</v>
      </c>
      <c r="B13" s="33">
        <v>28906</v>
      </c>
      <c r="C13" s="33"/>
      <c r="D13" s="33">
        <v>25969</v>
      </c>
      <c r="E13" s="2"/>
      <c r="F13" s="2"/>
    </row>
    <row r="14" spans="1:8" x14ac:dyDescent="0.2">
      <c r="A14" s="32" t="s">
        <v>86</v>
      </c>
      <c r="B14" s="33">
        <v>380911</v>
      </c>
      <c r="C14" s="33"/>
      <c r="D14" s="33">
        <v>312855</v>
      </c>
      <c r="E14" s="2"/>
      <c r="F14" s="2"/>
    </row>
    <row r="15" spans="1:8" x14ac:dyDescent="0.2">
      <c r="A15" s="32" t="s">
        <v>4</v>
      </c>
      <c r="B15" s="33">
        <v>38410</v>
      </c>
      <c r="C15" s="33"/>
      <c r="D15" s="33">
        <v>63426</v>
      </c>
      <c r="E15" s="2"/>
      <c r="F15" s="2"/>
    </row>
    <row r="16" spans="1:8" x14ac:dyDescent="0.2">
      <c r="A16" s="32" t="s">
        <v>5</v>
      </c>
      <c r="B16" s="33">
        <v>976828</v>
      </c>
      <c r="C16" s="33"/>
      <c r="D16" s="33">
        <v>1009473</v>
      </c>
      <c r="E16" s="2"/>
      <c r="F16" s="2"/>
      <c r="H16" s="2"/>
    </row>
    <row r="17" spans="1:7" x14ac:dyDescent="0.2">
      <c r="A17" s="32" t="s">
        <v>74</v>
      </c>
      <c r="B17" s="33">
        <v>1032</v>
      </c>
      <c r="C17" s="33"/>
      <c r="D17" s="33">
        <v>1274</v>
      </c>
      <c r="E17" s="2"/>
      <c r="F17" s="2"/>
    </row>
    <row r="18" spans="1:7" x14ac:dyDescent="0.2">
      <c r="A18" s="32" t="s">
        <v>7</v>
      </c>
      <c r="B18" s="33">
        <v>42891</v>
      </c>
      <c r="C18" s="33"/>
      <c r="D18" s="33">
        <v>42716</v>
      </c>
      <c r="E18" s="2"/>
      <c r="F18" s="2"/>
    </row>
    <row r="19" spans="1:7" x14ac:dyDescent="0.2">
      <c r="A19" s="32" t="s">
        <v>6</v>
      </c>
      <c r="B19" s="33">
        <v>129468</v>
      </c>
      <c r="C19" s="33"/>
      <c r="D19" s="33">
        <v>122213</v>
      </c>
      <c r="E19" s="2"/>
      <c r="F19" s="2"/>
    </row>
    <row r="20" spans="1:7" ht="13.5" thickBot="1" x14ac:dyDescent="0.25">
      <c r="A20" s="35" t="s">
        <v>8</v>
      </c>
      <c r="B20" s="99">
        <f>SUM(B12:B19)</f>
        <v>1894703</v>
      </c>
      <c r="C20" s="99"/>
      <c r="D20" s="99">
        <f>SUM(D12:D19)</f>
        <v>1857256</v>
      </c>
      <c r="E20" s="2"/>
      <c r="F20" s="2"/>
      <c r="G20" s="2"/>
    </row>
    <row r="21" spans="1:7" ht="13.5" thickTop="1" x14ac:dyDescent="0.2">
      <c r="A21" s="35" t="s">
        <v>9</v>
      </c>
      <c r="B21" s="36"/>
      <c r="C21" s="36"/>
      <c r="D21" s="36"/>
      <c r="F21" s="2"/>
    </row>
    <row r="22" spans="1:7" x14ac:dyDescent="0.2">
      <c r="A22" s="34" t="s">
        <v>10</v>
      </c>
      <c r="B22" s="36"/>
      <c r="C22" s="36"/>
      <c r="D22" s="36"/>
      <c r="F22" s="2"/>
    </row>
    <row r="23" spans="1:7" x14ac:dyDescent="0.2">
      <c r="A23" s="32" t="s">
        <v>11</v>
      </c>
      <c r="B23" s="36">
        <v>80975</v>
      </c>
      <c r="C23" s="36"/>
      <c r="D23" s="36">
        <v>126558</v>
      </c>
      <c r="E23" s="2"/>
      <c r="F23" s="2"/>
    </row>
    <row r="24" spans="1:7" x14ac:dyDescent="0.2">
      <c r="A24" s="32" t="s">
        <v>12</v>
      </c>
      <c r="B24" s="33">
        <v>1243882</v>
      </c>
      <c r="C24" s="33"/>
      <c r="D24" s="33">
        <v>1189264</v>
      </c>
      <c r="E24" s="2"/>
      <c r="F24" s="2"/>
    </row>
    <row r="25" spans="1:7" x14ac:dyDescent="0.2">
      <c r="A25" s="32" t="s">
        <v>13</v>
      </c>
      <c r="B25" s="33">
        <v>108296</v>
      </c>
      <c r="C25" s="33"/>
      <c r="D25" s="33">
        <v>109757</v>
      </c>
      <c r="E25" s="2"/>
      <c r="F25" s="2"/>
    </row>
    <row r="26" spans="1:7" x14ac:dyDescent="0.2">
      <c r="A26" s="32" t="s">
        <v>75</v>
      </c>
      <c r="B26" s="33">
        <v>11700</v>
      </c>
      <c r="C26" s="33"/>
      <c r="D26" s="33">
        <v>11600</v>
      </c>
      <c r="E26" s="2"/>
      <c r="F26" s="2"/>
    </row>
    <row r="27" spans="1:7" x14ac:dyDescent="0.2">
      <c r="A27" s="32" t="s">
        <v>15</v>
      </c>
      <c r="B27" s="33">
        <v>63239</v>
      </c>
      <c r="C27" s="33"/>
      <c r="D27" s="33">
        <v>62540</v>
      </c>
      <c r="F27" s="33"/>
    </row>
    <row r="28" spans="1:7" x14ac:dyDescent="0.2">
      <c r="A28" s="32" t="s">
        <v>14</v>
      </c>
      <c r="B28" s="33">
        <v>250624</v>
      </c>
      <c r="C28" s="33"/>
      <c r="D28" s="33">
        <v>225851</v>
      </c>
      <c r="E28" s="2"/>
      <c r="F28" s="33"/>
    </row>
    <row r="29" spans="1:7" x14ac:dyDescent="0.2">
      <c r="A29" s="100" t="s">
        <v>130</v>
      </c>
      <c r="B29" s="101">
        <f>SUM(B23:B28)</f>
        <v>1758716</v>
      </c>
      <c r="C29" s="101"/>
      <c r="D29" s="101">
        <f>SUM(D23:D28)</f>
        <v>1725570</v>
      </c>
      <c r="E29" s="2"/>
      <c r="F29" s="2"/>
    </row>
    <row r="30" spans="1:7" x14ac:dyDescent="0.2">
      <c r="A30" s="102" t="s">
        <v>92</v>
      </c>
      <c r="B30" s="36"/>
      <c r="C30" s="36"/>
      <c r="D30" s="36"/>
      <c r="F30" s="2"/>
    </row>
    <row r="31" spans="1:7" x14ac:dyDescent="0.2">
      <c r="A31" s="32" t="s">
        <v>16</v>
      </c>
      <c r="B31" s="33">
        <v>64160</v>
      </c>
      <c r="C31" s="33"/>
      <c r="D31" s="33">
        <v>61760</v>
      </c>
      <c r="E31" s="2"/>
      <c r="F31" s="2"/>
    </row>
    <row r="32" spans="1:7" x14ac:dyDescent="0.2">
      <c r="A32" s="32" t="s">
        <v>96</v>
      </c>
      <c r="B32" s="37">
        <v>1502</v>
      </c>
      <c r="C32" s="37"/>
      <c r="D32" s="37">
        <v>2204</v>
      </c>
      <c r="E32" s="4"/>
      <c r="F32" s="2"/>
    </row>
    <row r="33" spans="1:6" x14ac:dyDescent="0.2">
      <c r="A33" s="32" t="s">
        <v>69</v>
      </c>
      <c r="B33" s="37">
        <v>4770</v>
      </c>
      <c r="C33" s="37"/>
      <c r="D33" s="37">
        <v>4773</v>
      </c>
      <c r="E33" s="4"/>
      <c r="F33" s="2"/>
    </row>
    <row r="34" spans="1:6" x14ac:dyDescent="0.2">
      <c r="A34" s="32" t="s">
        <v>17</v>
      </c>
      <c r="B34" s="33">
        <v>65555</v>
      </c>
      <c r="C34" s="33"/>
      <c r="D34" s="33">
        <v>62949</v>
      </c>
      <c r="E34" s="2"/>
      <c r="F34" s="2"/>
    </row>
    <row r="35" spans="1:6" x14ac:dyDescent="0.2">
      <c r="A35" s="100" t="s">
        <v>93</v>
      </c>
      <c r="B35" s="101">
        <f>SUM(B31:B34)</f>
        <v>135987</v>
      </c>
      <c r="C35" s="101"/>
      <c r="D35" s="101">
        <f>SUM(D31:D34)</f>
        <v>131686</v>
      </c>
      <c r="E35" s="2"/>
      <c r="F35" s="2"/>
    </row>
    <row r="36" spans="1:6" x14ac:dyDescent="0.2">
      <c r="A36" s="35" t="s">
        <v>18</v>
      </c>
      <c r="B36" s="101">
        <f>B29+B35</f>
        <v>1894703</v>
      </c>
      <c r="C36" s="101"/>
      <c r="D36" s="101">
        <f>D29+D35</f>
        <v>1857256</v>
      </c>
      <c r="E36" s="2"/>
      <c r="F36" s="2"/>
    </row>
    <row r="37" spans="1:6" x14ac:dyDescent="0.2">
      <c r="B37" s="33"/>
      <c r="C37" s="33"/>
    </row>
    <row r="38" spans="1:6" x14ac:dyDescent="0.2">
      <c r="A38" s="102" t="s">
        <v>94</v>
      </c>
      <c r="B38" s="33">
        <v>756</v>
      </c>
      <c r="C38" s="33"/>
      <c r="D38" s="30">
        <v>734</v>
      </c>
    </row>
    <row r="39" spans="1:6" x14ac:dyDescent="0.2">
      <c r="A39" s="102" t="s">
        <v>95</v>
      </c>
      <c r="B39" s="33">
        <v>300</v>
      </c>
      <c r="C39" s="33"/>
      <c r="D39" s="30">
        <v>309</v>
      </c>
    </row>
    <row r="40" spans="1:6" x14ac:dyDescent="0.2">
      <c r="B40" s="33"/>
      <c r="C40" s="33"/>
    </row>
    <row r="41" spans="1:6" x14ac:dyDescent="0.2">
      <c r="A41" s="28" t="s">
        <v>32</v>
      </c>
      <c r="B41" s="74" t="s">
        <v>70</v>
      </c>
      <c r="C41" s="74"/>
      <c r="D41" s="113" t="s">
        <v>81</v>
      </c>
    </row>
    <row r="42" spans="1:6" x14ac:dyDescent="0.2">
      <c r="A42" s="103" t="s">
        <v>97</v>
      </c>
      <c r="B42" s="112" t="s">
        <v>131</v>
      </c>
      <c r="C42" s="22"/>
      <c r="D42" s="112" t="s">
        <v>134</v>
      </c>
    </row>
    <row r="43" spans="1:6" x14ac:dyDescent="0.2">
      <c r="A43" s="103" t="s">
        <v>98</v>
      </c>
      <c r="B43" s="112" t="s">
        <v>132</v>
      </c>
      <c r="C43" s="22"/>
      <c r="D43" s="112" t="s">
        <v>72</v>
      </c>
    </row>
    <row r="44" spans="1:6" x14ac:dyDescent="0.2">
      <c r="A44" s="22"/>
      <c r="B44" s="112" t="s">
        <v>133</v>
      </c>
      <c r="D44" s="22"/>
    </row>
    <row r="53" spans="1:3" x14ac:dyDescent="0.2">
      <c r="B53" s="22"/>
      <c r="C53" s="22"/>
    </row>
    <row r="54" spans="1:3" x14ac:dyDescent="0.2">
      <c r="A54" s="38"/>
      <c r="B54" s="22"/>
      <c r="C54" s="22"/>
    </row>
    <row r="56" spans="1:3" x14ac:dyDescent="0.2">
      <c r="A56" s="38"/>
      <c r="B56" s="22"/>
      <c r="C56" s="22"/>
    </row>
  </sheetData>
  <mergeCells count="2">
    <mergeCell ref="A1:B1"/>
    <mergeCell ref="A4:D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6" zoomScaleNormal="100" workbookViewId="0">
      <selection activeCell="G70" sqref="G70"/>
    </sheetView>
  </sheetViews>
  <sheetFormatPr defaultColWidth="9.140625" defaultRowHeight="12.75" x14ac:dyDescent="0.2"/>
  <cols>
    <col min="1" max="1" width="54.28515625" style="28" customWidth="1"/>
    <col min="2" max="2" width="18" style="30" customWidth="1"/>
    <col min="3" max="3" width="8.140625" style="96" customWidth="1"/>
    <col min="4" max="4" width="17.7109375" style="30" customWidth="1"/>
    <col min="5" max="5" width="7.7109375" style="1" customWidth="1"/>
    <col min="6" max="6" width="12.5703125" style="1" customWidth="1"/>
    <col min="7" max="16384" width="9.140625" style="1"/>
  </cols>
  <sheetData>
    <row r="1" spans="1:10" x14ac:dyDescent="0.2">
      <c r="A1" s="125" t="s">
        <v>0</v>
      </c>
      <c r="B1" s="125"/>
      <c r="C1" s="125"/>
      <c r="D1" s="22"/>
    </row>
    <row r="2" spans="1:10" ht="12" customHeight="1" x14ac:dyDescent="0.2">
      <c r="A2" s="23" t="s">
        <v>113</v>
      </c>
      <c r="B2" s="24"/>
      <c r="C2" s="93"/>
      <c r="D2" s="25"/>
    </row>
    <row r="3" spans="1:10" x14ac:dyDescent="0.2">
      <c r="A3" s="23" t="s">
        <v>112</v>
      </c>
      <c r="B3" s="23"/>
      <c r="C3" s="93"/>
      <c r="D3" s="25"/>
    </row>
    <row r="4" spans="1:10" x14ac:dyDescent="0.2">
      <c r="A4" s="126" t="s">
        <v>31</v>
      </c>
      <c r="B4" s="126"/>
      <c r="C4" s="126"/>
      <c r="D4" s="126"/>
    </row>
    <row r="6" spans="1:10" x14ac:dyDescent="0.2">
      <c r="B6" s="71"/>
      <c r="C6" s="94"/>
      <c r="D6" s="71"/>
    </row>
    <row r="7" spans="1:10" ht="26.25" customHeight="1" x14ac:dyDescent="0.2">
      <c r="B7" s="82" t="s">
        <v>99</v>
      </c>
      <c r="C7" s="94"/>
      <c r="D7" s="82" t="s">
        <v>99</v>
      </c>
    </row>
    <row r="8" spans="1:10" x14ac:dyDescent="0.2">
      <c r="B8" s="71" t="s">
        <v>82</v>
      </c>
      <c r="C8" s="95"/>
      <c r="D8" s="71" t="s">
        <v>82</v>
      </c>
    </row>
    <row r="9" spans="1:10" x14ac:dyDescent="0.2">
      <c r="B9" s="71" t="s">
        <v>83</v>
      </c>
      <c r="C9" s="94"/>
      <c r="D9" s="71" t="s">
        <v>78</v>
      </c>
    </row>
    <row r="10" spans="1:10" x14ac:dyDescent="0.2">
      <c r="B10" s="111" t="s">
        <v>129</v>
      </c>
      <c r="C10" s="94"/>
      <c r="D10" s="111" t="s">
        <v>129</v>
      </c>
    </row>
    <row r="12" spans="1:10" x14ac:dyDescent="0.2">
      <c r="A12" s="39" t="s">
        <v>19</v>
      </c>
      <c r="B12" s="40">
        <v>32666</v>
      </c>
      <c r="C12" s="47"/>
      <c r="D12" s="40">
        <v>28517</v>
      </c>
      <c r="F12" s="21"/>
      <c r="J12" s="21"/>
    </row>
    <row r="13" spans="1:10" x14ac:dyDescent="0.2">
      <c r="A13" s="39" t="s">
        <v>20</v>
      </c>
      <c r="B13" s="47">
        <v>-18323</v>
      </c>
      <c r="C13" s="47"/>
      <c r="D13" s="47">
        <v>-16132</v>
      </c>
      <c r="F13" s="21"/>
      <c r="J13" s="21"/>
    </row>
    <row r="14" spans="1:10" x14ac:dyDescent="0.2">
      <c r="A14" s="39"/>
      <c r="B14" s="42"/>
      <c r="C14" s="42"/>
      <c r="D14" s="42"/>
      <c r="F14" s="21"/>
      <c r="J14" s="21"/>
    </row>
    <row r="15" spans="1:10" ht="25.5" x14ac:dyDescent="0.2">
      <c r="A15" s="104" t="s">
        <v>100</v>
      </c>
      <c r="B15" s="44">
        <f>SUM(B12:B14)</f>
        <v>14343</v>
      </c>
      <c r="C15" s="91"/>
      <c r="D15" s="44">
        <f>SUM(D12:D14)</f>
        <v>12385</v>
      </c>
      <c r="F15" s="21"/>
      <c r="J15" s="21"/>
    </row>
    <row r="16" spans="1:10" x14ac:dyDescent="0.2">
      <c r="A16" s="39"/>
      <c r="B16" s="42"/>
      <c r="C16" s="42"/>
      <c r="D16" s="42"/>
      <c r="F16" s="21"/>
      <c r="J16" s="21"/>
    </row>
    <row r="17" spans="1:10" ht="25.5" x14ac:dyDescent="0.2">
      <c r="A17" s="45" t="s">
        <v>101</v>
      </c>
      <c r="B17" s="40">
        <v>-7310</v>
      </c>
      <c r="C17" s="47"/>
      <c r="D17" s="40">
        <v>-11227</v>
      </c>
      <c r="F17" s="21"/>
      <c r="J17" s="21"/>
    </row>
    <row r="18" spans="1:10" x14ac:dyDescent="0.2">
      <c r="A18" s="39"/>
      <c r="B18" s="42"/>
      <c r="C18" s="42"/>
      <c r="D18" s="42"/>
      <c r="F18" s="21"/>
      <c r="J18" s="21"/>
    </row>
    <row r="19" spans="1:10" x14ac:dyDescent="0.2">
      <c r="A19" s="105" t="s">
        <v>21</v>
      </c>
      <c r="B19" s="46">
        <f>SUM(B15:B17)</f>
        <v>7033</v>
      </c>
      <c r="C19" s="92"/>
      <c r="D19" s="46">
        <f>SUM(D15:D17)</f>
        <v>1158</v>
      </c>
      <c r="F19" s="21"/>
      <c r="J19" s="21"/>
    </row>
    <row r="20" spans="1:10" x14ac:dyDescent="0.2">
      <c r="A20" s="39"/>
      <c r="B20" s="42"/>
      <c r="C20" s="42"/>
      <c r="D20" s="42"/>
      <c r="F20" s="21"/>
      <c r="J20" s="21"/>
    </row>
    <row r="21" spans="1:10" ht="38.25" x14ac:dyDescent="0.2">
      <c r="A21" s="45" t="s">
        <v>102</v>
      </c>
      <c r="B21" s="40">
        <v>1686</v>
      </c>
      <c r="C21" s="47"/>
      <c r="D21" s="40">
        <v>-2257</v>
      </c>
      <c r="F21" s="21"/>
      <c r="J21" s="21"/>
    </row>
    <row r="22" spans="1:10" ht="42" customHeight="1" x14ac:dyDescent="0.2">
      <c r="A22" s="45" t="s">
        <v>103</v>
      </c>
      <c r="B22" s="40">
        <v>854</v>
      </c>
      <c r="C22" s="47"/>
      <c r="D22" s="40">
        <v>721</v>
      </c>
      <c r="F22" s="21"/>
      <c r="J22" s="21"/>
    </row>
    <row r="23" spans="1:10" x14ac:dyDescent="0.2">
      <c r="A23" s="45" t="s">
        <v>22</v>
      </c>
      <c r="B23" s="40">
        <v>1606</v>
      </c>
      <c r="C23" s="47"/>
      <c r="D23" s="40">
        <v>4993</v>
      </c>
      <c r="F23" s="21"/>
      <c r="J23" s="21"/>
    </row>
    <row r="24" spans="1:10" x14ac:dyDescent="0.2">
      <c r="A24" s="45" t="s">
        <v>23</v>
      </c>
      <c r="B24" s="40">
        <v>5724</v>
      </c>
      <c r="C24" s="47"/>
      <c r="D24" s="40">
        <v>6106</v>
      </c>
      <c r="F24" s="21"/>
      <c r="J24" s="21"/>
    </row>
    <row r="25" spans="1:10" x14ac:dyDescent="0.2">
      <c r="A25" s="45" t="s">
        <v>24</v>
      </c>
      <c r="B25" s="40">
        <v>-2557</v>
      </c>
      <c r="C25" s="47"/>
      <c r="D25" s="40">
        <v>-2157</v>
      </c>
      <c r="F25" s="21"/>
      <c r="J25" s="21"/>
    </row>
    <row r="26" spans="1:10" x14ac:dyDescent="0.2">
      <c r="A26" s="39" t="s">
        <v>63</v>
      </c>
      <c r="B26" s="40">
        <v>90</v>
      </c>
      <c r="C26" s="47"/>
      <c r="D26" s="40">
        <v>2663</v>
      </c>
      <c r="F26" s="21"/>
      <c r="J26" s="21"/>
    </row>
    <row r="27" spans="1:10" ht="14.25" customHeight="1" x14ac:dyDescent="0.2">
      <c r="A27" s="43" t="s">
        <v>25</v>
      </c>
      <c r="B27" s="47">
        <v>-353</v>
      </c>
      <c r="C27" s="47"/>
      <c r="D27" s="47">
        <v>-199</v>
      </c>
      <c r="F27" s="21"/>
      <c r="J27" s="21"/>
    </row>
    <row r="28" spans="1:10" x14ac:dyDescent="0.2">
      <c r="A28" s="105" t="s">
        <v>104</v>
      </c>
      <c r="B28" s="44">
        <f>SUM(B21:B27)</f>
        <v>7050</v>
      </c>
      <c r="C28" s="44"/>
      <c r="D28" s="46">
        <f>SUM(D21:D27)</f>
        <v>9870</v>
      </c>
      <c r="F28" s="21"/>
      <c r="J28" s="21"/>
    </row>
    <row r="29" spans="1:10" x14ac:dyDescent="0.2">
      <c r="A29" s="39"/>
      <c r="B29" s="42"/>
      <c r="C29" s="42"/>
      <c r="D29" s="42"/>
      <c r="F29" s="21"/>
      <c r="J29" s="21"/>
    </row>
    <row r="30" spans="1:10" x14ac:dyDescent="0.2">
      <c r="A30" s="39" t="s">
        <v>26</v>
      </c>
      <c r="B30" s="41">
        <f>B19+B28</f>
        <v>14083</v>
      </c>
      <c r="C30" s="47"/>
      <c r="D30" s="41">
        <f>D19+D28</f>
        <v>11028</v>
      </c>
      <c r="F30" s="21"/>
      <c r="J30" s="21"/>
    </row>
    <row r="31" spans="1:10" x14ac:dyDescent="0.2">
      <c r="A31" s="39"/>
      <c r="C31" s="47"/>
      <c r="F31" s="21"/>
      <c r="J31" s="21"/>
    </row>
    <row r="32" spans="1:10" x14ac:dyDescent="0.2">
      <c r="A32" s="39" t="s">
        <v>27</v>
      </c>
      <c r="B32" s="41">
        <v>-11376</v>
      </c>
      <c r="C32" s="47"/>
      <c r="D32" s="41">
        <v>-9249</v>
      </c>
      <c r="F32" s="21"/>
      <c r="J32" s="21"/>
    </row>
    <row r="33" spans="1:10" x14ac:dyDescent="0.2">
      <c r="A33" s="39"/>
      <c r="B33" s="42"/>
      <c r="C33" s="42"/>
      <c r="D33" s="42"/>
      <c r="F33" s="21"/>
      <c r="J33" s="21"/>
    </row>
    <row r="34" spans="1:10" x14ac:dyDescent="0.2">
      <c r="A34" s="43"/>
      <c r="B34" s="42"/>
      <c r="C34" s="42"/>
      <c r="D34" s="42"/>
      <c r="F34" s="21"/>
      <c r="J34" s="21"/>
    </row>
    <row r="35" spans="1:10" x14ac:dyDescent="0.2">
      <c r="A35" s="105" t="s">
        <v>28</v>
      </c>
      <c r="B35" s="51">
        <f>SUM(B30:B32)</f>
        <v>2707</v>
      </c>
      <c r="C35" s="91"/>
      <c r="D35" s="44">
        <f>SUM(D30:D32)+D34</f>
        <v>1779</v>
      </c>
      <c r="F35" s="21"/>
      <c r="J35" s="21"/>
    </row>
    <row r="36" spans="1:10" x14ac:dyDescent="0.2">
      <c r="A36" s="39"/>
      <c r="B36" s="42"/>
      <c r="C36" s="42"/>
      <c r="D36" s="42"/>
      <c r="F36" s="21"/>
      <c r="J36" s="21"/>
    </row>
    <row r="37" spans="1:10" x14ac:dyDescent="0.2">
      <c r="A37" s="39" t="s">
        <v>29</v>
      </c>
      <c r="B37" s="41">
        <v>-101</v>
      </c>
      <c r="C37" s="47"/>
      <c r="D37" s="41">
        <v>-687</v>
      </c>
      <c r="F37" s="21"/>
      <c r="J37" s="21"/>
    </row>
    <row r="38" spans="1:10" x14ac:dyDescent="0.2">
      <c r="A38" s="39"/>
      <c r="B38" s="48"/>
      <c r="C38" s="48"/>
      <c r="D38" s="48"/>
      <c r="F38" s="21"/>
      <c r="J38" s="21"/>
    </row>
    <row r="39" spans="1:10" x14ac:dyDescent="0.2">
      <c r="A39" s="105" t="s">
        <v>30</v>
      </c>
      <c r="B39" s="51">
        <f>B35+B37</f>
        <v>2606</v>
      </c>
      <c r="C39" s="91"/>
      <c r="D39" s="46">
        <f>SUM(D35:D37)</f>
        <v>1092</v>
      </c>
      <c r="F39" s="21"/>
      <c r="J39" s="21"/>
    </row>
    <row r="40" spans="1:10" x14ac:dyDescent="0.2">
      <c r="A40" s="102" t="s">
        <v>105</v>
      </c>
      <c r="B40" s="50"/>
      <c r="C40" s="42"/>
      <c r="D40" s="50"/>
      <c r="F40" s="21"/>
      <c r="J40" s="21"/>
    </row>
    <row r="41" spans="1:10" x14ac:dyDescent="0.2">
      <c r="A41" s="102" t="s">
        <v>106</v>
      </c>
      <c r="B41" s="107" t="s">
        <v>108</v>
      </c>
      <c r="C41" s="106"/>
      <c r="D41" s="107" t="s">
        <v>110</v>
      </c>
      <c r="F41" s="21"/>
      <c r="J41" s="21"/>
    </row>
    <row r="42" spans="1:10" x14ac:dyDescent="0.2">
      <c r="A42" s="102" t="s">
        <v>107</v>
      </c>
      <c r="B42" s="107" t="s">
        <v>109</v>
      </c>
      <c r="C42" s="106"/>
      <c r="D42" s="107" t="s">
        <v>110</v>
      </c>
      <c r="F42" s="21"/>
      <c r="J42" s="21"/>
    </row>
    <row r="43" spans="1:10" x14ac:dyDescent="0.2">
      <c r="A43" s="49"/>
      <c r="B43" s="53"/>
      <c r="C43" s="53"/>
      <c r="D43" s="52"/>
    </row>
    <row r="44" spans="1:10" x14ac:dyDescent="0.2">
      <c r="A44" s="49"/>
      <c r="B44" s="53"/>
      <c r="C44" s="53"/>
      <c r="D44" s="52"/>
    </row>
    <row r="45" spans="1:10" x14ac:dyDescent="0.2">
      <c r="A45" s="28" t="s">
        <v>32</v>
      </c>
      <c r="B45" s="74" t="s">
        <v>70</v>
      </c>
      <c r="D45" s="113" t="s">
        <v>81</v>
      </c>
    </row>
    <row r="46" spans="1:10" x14ac:dyDescent="0.2">
      <c r="A46" s="103" t="s">
        <v>97</v>
      </c>
      <c r="B46" s="112" t="s">
        <v>131</v>
      </c>
      <c r="D46" s="112" t="s">
        <v>134</v>
      </c>
    </row>
    <row r="47" spans="1:10" x14ac:dyDescent="0.2">
      <c r="A47" s="103" t="s">
        <v>98</v>
      </c>
      <c r="B47" s="112" t="s">
        <v>132</v>
      </c>
      <c r="D47" s="112" t="s">
        <v>72</v>
      </c>
    </row>
    <row r="48" spans="1:10" x14ac:dyDescent="0.2">
      <c r="A48" s="22"/>
      <c r="B48" s="112" t="s">
        <v>133</v>
      </c>
      <c r="D48" s="22"/>
    </row>
    <row r="49" spans="1:4" x14ac:dyDescent="0.2">
      <c r="A49" s="38"/>
      <c r="B49" s="22"/>
      <c r="D49" s="22"/>
    </row>
    <row r="50" spans="1:4" x14ac:dyDescent="0.2">
      <c r="A50" s="38"/>
      <c r="B50" s="22"/>
      <c r="D50" s="22"/>
    </row>
    <row r="51" spans="1:4" x14ac:dyDescent="0.2">
      <c r="A51" s="125" t="s">
        <v>0</v>
      </c>
      <c r="B51" s="125"/>
      <c r="C51" s="125"/>
      <c r="D51" s="22"/>
    </row>
    <row r="52" spans="1:4" x14ac:dyDescent="0.2">
      <c r="A52" s="23" t="s">
        <v>111</v>
      </c>
      <c r="B52" s="24"/>
      <c r="C52" s="93"/>
      <c r="D52" s="25"/>
    </row>
    <row r="53" spans="1:4" x14ac:dyDescent="0.2">
      <c r="A53" s="23" t="s">
        <v>114</v>
      </c>
      <c r="B53" s="23"/>
      <c r="C53" s="93"/>
      <c r="D53" s="25"/>
    </row>
    <row r="54" spans="1:4" x14ac:dyDescent="0.2">
      <c r="A54" s="126" t="s">
        <v>31</v>
      </c>
      <c r="B54" s="126"/>
      <c r="C54" s="126"/>
      <c r="D54" s="126"/>
    </row>
    <row r="55" spans="1:4" x14ac:dyDescent="0.2">
      <c r="B55" s="71"/>
      <c r="C55" s="94"/>
      <c r="D55" s="71"/>
    </row>
    <row r="56" spans="1:4" x14ac:dyDescent="0.2">
      <c r="B56" s="71"/>
      <c r="C56" s="94"/>
      <c r="D56" s="71"/>
    </row>
    <row r="57" spans="1:4" x14ac:dyDescent="0.2">
      <c r="B57" s="71"/>
      <c r="C57" s="94"/>
      <c r="D57" s="71"/>
    </row>
    <row r="58" spans="1:4" ht="25.5" x14ac:dyDescent="0.2">
      <c r="B58" s="82" t="s">
        <v>99</v>
      </c>
      <c r="C58" s="94"/>
      <c r="D58" s="82" t="s">
        <v>99</v>
      </c>
    </row>
    <row r="59" spans="1:4" x14ac:dyDescent="0.2">
      <c r="B59" s="71" t="s">
        <v>82</v>
      </c>
      <c r="C59" s="95"/>
      <c r="D59" s="71" t="s">
        <v>82</v>
      </c>
    </row>
    <row r="60" spans="1:4" x14ac:dyDescent="0.2">
      <c r="B60" s="71" t="s">
        <v>83</v>
      </c>
      <c r="C60" s="94"/>
      <c r="D60" s="71" t="s">
        <v>78</v>
      </c>
    </row>
    <row r="61" spans="1:4" x14ac:dyDescent="0.2">
      <c r="B61" s="111" t="s">
        <v>129</v>
      </c>
      <c r="C61" s="94"/>
      <c r="D61" s="111" t="s">
        <v>129</v>
      </c>
    </row>
    <row r="63" spans="1:4" x14ac:dyDescent="0.2">
      <c r="A63" s="38" t="s">
        <v>67</v>
      </c>
      <c r="B63" s="41">
        <f>B39</f>
        <v>2606</v>
      </c>
      <c r="C63" s="120"/>
      <c r="D63" s="41">
        <f>D39</f>
        <v>1092</v>
      </c>
    </row>
    <row r="65" spans="1:4" x14ac:dyDescent="0.2">
      <c r="A65" s="38" t="s">
        <v>115</v>
      </c>
    </row>
    <row r="67" spans="1:4" ht="38.25" x14ac:dyDescent="0.2">
      <c r="A67" s="73" t="s">
        <v>116</v>
      </c>
      <c r="B67" s="47" t="s">
        <v>117</v>
      </c>
      <c r="D67" s="47" t="s">
        <v>117</v>
      </c>
    </row>
    <row r="68" spans="1:4" ht="38.25" x14ac:dyDescent="0.2">
      <c r="A68" s="73" t="s">
        <v>71</v>
      </c>
      <c r="B68" s="79">
        <f>'Движение капитала'!C14-B70</f>
        <v>152</v>
      </c>
      <c r="C68" s="97"/>
      <c r="D68" s="21">
        <f>'Движение капитала'!C9+'f2'!D22</f>
        <v>-3552</v>
      </c>
    </row>
    <row r="69" spans="1:4" ht="12.75" customHeight="1" x14ac:dyDescent="0.2">
      <c r="A69" s="73"/>
      <c r="B69" s="80"/>
      <c r="C69" s="98"/>
      <c r="D69" s="1"/>
    </row>
    <row r="70" spans="1:4" ht="39" customHeight="1" x14ac:dyDescent="0.2">
      <c r="A70" s="73" t="s">
        <v>118</v>
      </c>
      <c r="B70" s="47">
        <f>-'f2'!B22</f>
        <v>-854</v>
      </c>
      <c r="C70" s="98"/>
      <c r="D70" s="47">
        <f>-'f2'!D22</f>
        <v>-721</v>
      </c>
    </row>
    <row r="71" spans="1:4" x14ac:dyDescent="0.2">
      <c r="A71" s="73"/>
      <c r="B71" s="47"/>
      <c r="C71" s="47"/>
      <c r="D71" s="47"/>
    </row>
    <row r="72" spans="1:4" ht="25.5" x14ac:dyDescent="0.2">
      <c r="A72" s="85" t="s">
        <v>68</v>
      </c>
      <c r="B72" s="41">
        <f>B68+B70</f>
        <v>-702</v>
      </c>
      <c r="C72" s="120"/>
      <c r="D72" s="41">
        <f>D68+D70</f>
        <v>-4273</v>
      </c>
    </row>
    <row r="74" spans="1:4" x14ac:dyDescent="0.2">
      <c r="A74" s="38" t="s">
        <v>119</v>
      </c>
      <c r="B74" s="51">
        <f>B63+B72</f>
        <v>1904</v>
      </c>
      <c r="C74" s="121"/>
      <c r="D74" s="51">
        <f>D63+D72</f>
        <v>-3181</v>
      </c>
    </row>
    <row r="78" spans="1:4" x14ac:dyDescent="0.2">
      <c r="A78" s="28" t="s">
        <v>32</v>
      </c>
      <c r="B78" s="74" t="s">
        <v>70</v>
      </c>
      <c r="D78" s="113" t="s">
        <v>81</v>
      </c>
    </row>
    <row r="79" spans="1:4" x14ac:dyDescent="0.2">
      <c r="A79" s="103" t="s">
        <v>97</v>
      </c>
      <c r="B79" s="112" t="s">
        <v>131</v>
      </c>
      <c r="D79" s="112" t="s">
        <v>134</v>
      </c>
    </row>
    <row r="80" spans="1:4" x14ac:dyDescent="0.2">
      <c r="A80" s="103" t="s">
        <v>98</v>
      </c>
      <c r="B80" s="112" t="s">
        <v>132</v>
      </c>
      <c r="D80" s="112" t="s">
        <v>72</v>
      </c>
    </row>
    <row r="81" spans="1:4" x14ac:dyDescent="0.2">
      <c r="A81" s="22"/>
      <c r="B81" s="112" t="s">
        <v>133</v>
      </c>
    </row>
    <row r="82" spans="1:4" x14ac:dyDescent="0.2">
      <c r="A82" s="38"/>
      <c r="B82" s="52"/>
    </row>
    <row r="83" spans="1:4" x14ac:dyDescent="0.2">
      <c r="A83" s="38"/>
      <c r="B83" s="22"/>
      <c r="D83" s="22"/>
    </row>
    <row r="84" spans="1:4" x14ac:dyDescent="0.2">
      <c r="A84" s="38"/>
      <c r="B84" s="22"/>
      <c r="D84" s="22"/>
    </row>
    <row r="85" spans="1:4" x14ac:dyDescent="0.2">
      <c r="D85" s="22"/>
    </row>
  </sheetData>
  <mergeCells count="4">
    <mergeCell ref="A54:D54"/>
    <mergeCell ref="A4:D4"/>
    <mergeCell ref="A1:C1"/>
    <mergeCell ref="A51:C51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6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topLeftCell="A4" zoomScaleNormal="100" workbookViewId="0">
      <selection activeCell="F28" sqref="F28"/>
    </sheetView>
  </sheetViews>
  <sheetFormatPr defaultRowHeight="15" x14ac:dyDescent="0.25"/>
  <cols>
    <col min="1" max="1" width="37.85546875" customWidth="1"/>
    <col min="2" max="2" width="11.5703125" customWidth="1"/>
    <col min="3" max="3" width="21.140625" customWidth="1"/>
    <col min="4" max="4" width="17" customWidth="1"/>
    <col min="5" max="5" width="15.85546875" customWidth="1"/>
    <col min="6" max="6" width="19.28515625" customWidth="1"/>
  </cols>
  <sheetData>
    <row r="1" spans="1:7" x14ac:dyDescent="0.25">
      <c r="A1" s="127" t="s">
        <v>33</v>
      </c>
      <c r="B1" s="127"/>
      <c r="C1" s="127"/>
      <c r="D1" s="127"/>
      <c r="E1" s="127"/>
      <c r="F1" s="127"/>
    </row>
    <row r="2" spans="1:7" x14ac:dyDescent="0.25">
      <c r="A2" s="127" t="s">
        <v>120</v>
      </c>
      <c r="B2" s="127"/>
      <c r="C2" s="127"/>
      <c r="D2" s="127"/>
      <c r="E2" s="127"/>
      <c r="F2" s="127"/>
    </row>
    <row r="3" spans="1:7" x14ac:dyDescent="0.25">
      <c r="A3" s="127" t="s">
        <v>121</v>
      </c>
      <c r="B3" s="127"/>
      <c r="C3" s="127"/>
      <c r="D3" s="127"/>
      <c r="E3" s="127"/>
      <c r="F3" s="127"/>
    </row>
    <row r="4" spans="1:7" x14ac:dyDescent="0.25">
      <c r="A4" s="127" t="s">
        <v>31</v>
      </c>
      <c r="B4" s="127"/>
      <c r="C4" s="127"/>
      <c r="D4" s="127"/>
      <c r="E4" s="127"/>
      <c r="F4" s="127"/>
    </row>
    <row r="5" spans="1:7" x14ac:dyDescent="0.25">
      <c r="A5" s="77"/>
      <c r="B5" s="77"/>
      <c r="C5" s="77"/>
      <c r="D5" s="77"/>
      <c r="E5" s="77"/>
      <c r="F5" s="77"/>
    </row>
    <row r="6" spans="1:7" ht="25.5" x14ac:dyDescent="0.25">
      <c r="A6" s="6"/>
      <c r="B6" s="5" t="s">
        <v>34</v>
      </c>
      <c r="C6" s="5" t="s">
        <v>87</v>
      </c>
      <c r="D6" s="5" t="s">
        <v>122</v>
      </c>
      <c r="E6" s="5" t="s">
        <v>17</v>
      </c>
      <c r="F6" s="5" t="s">
        <v>88</v>
      </c>
    </row>
    <row r="7" spans="1:7" x14ac:dyDescent="0.25">
      <c r="A7" s="108" t="s">
        <v>123</v>
      </c>
      <c r="B7" s="7">
        <v>57865</v>
      </c>
      <c r="C7" s="7">
        <v>559</v>
      </c>
      <c r="D7" s="8">
        <v>4225</v>
      </c>
      <c r="E7" s="8">
        <v>50440</v>
      </c>
      <c r="F7" s="8">
        <f t="shared" ref="F7" si="0">SUM(B7:E7)</f>
        <v>113089</v>
      </c>
      <c r="G7" s="13"/>
    </row>
    <row r="8" spans="1:7" x14ac:dyDescent="0.25">
      <c r="A8" s="18" t="s">
        <v>35</v>
      </c>
      <c r="B8" s="10" t="s">
        <v>117</v>
      </c>
      <c r="C8" s="10" t="s">
        <v>117</v>
      </c>
      <c r="D8" s="10" t="s">
        <v>117</v>
      </c>
      <c r="E8" s="9">
        <f>'f2'!D39</f>
        <v>1092</v>
      </c>
      <c r="F8" s="8">
        <f>SUM(B8:E8)</f>
        <v>1092</v>
      </c>
      <c r="G8" s="13"/>
    </row>
    <row r="9" spans="1:7" ht="39" x14ac:dyDescent="0.25">
      <c r="A9" s="18" t="s">
        <v>124</v>
      </c>
      <c r="B9" s="10" t="s">
        <v>117</v>
      </c>
      <c r="C9" s="9">
        <v>-4273</v>
      </c>
      <c r="D9" s="10" t="s">
        <v>117</v>
      </c>
      <c r="E9" s="10" t="s">
        <v>117</v>
      </c>
      <c r="F9" s="8">
        <f>SUM(B9:E9)</f>
        <v>-4273</v>
      </c>
      <c r="G9" s="13"/>
    </row>
    <row r="10" spans="1:7" x14ac:dyDescent="0.25">
      <c r="A10" s="18" t="s">
        <v>125</v>
      </c>
      <c r="B10" s="9">
        <v>-266</v>
      </c>
      <c r="C10" s="10" t="s">
        <v>117</v>
      </c>
      <c r="D10" s="109" t="s">
        <v>117</v>
      </c>
      <c r="E10" s="109" t="s">
        <v>117</v>
      </c>
      <c r="F10" s="8">
        <f t="shared" ref="F10:F15" si="1">SUM(B10:E10)</f>
        <v>-266</v>
      </c>
      <c r="G10" s="13"/>
    </row>
    <row r="11" spans="1:7" x14ac:dyDescent="0.25">
      <c r="A11" s="17" t="s">
        <v>84</v>
      </c>
      <c r="B11" s="114">
        <f>SUM(B7:B10)</f>
        <v>57599</v>
      </c>
      <c r="C11" s="114">
        <f>SUM(C7:C10)</f>
        <v>-3714</v>
      </c>
      <c r="D11" s="114">
        <f>SUM(D7:D10)</f>
        <v>4225</v>
      </c>
      <c r="E11" s="114">
        <f>SUM(E7:E10)</f>
        <v>51532</v>
      </c>
      <c r="F11" s="114">
        <f>SUM(F7:F10)</f>
        <v>109642</v>
      </c>
      <c r="G11" s="13"/>
    </row>
    <row r="12" spans="1:7" s="13" customFormat="1" x14ac:dyDescent="0.25">
      <c r="A12" s="108" t="s">
        <v>126</v>
      </c>
      <c r="B12" s="7">
        <f>'f1'!D31</f>
        <v>61760</v>
      </c>
      <c r="C12" s="7">
        <f>'f1'!D32</f>
        <v>2204</v>
      </c>
      <c r="D12" s="8">
        <f>'f1'!D33</f>
        <v>4773</v>
      </c>
      <c r="E12" s="8">
        <f>'f1'!D34</f>
        <v>62949</v>
      </c>
      <c r="F12" s="8">
        <f t="shared" si="1"/>
        <v>131686</v>
      </c>
    </row>
    <row r="13" spans="1:7" s="13" customFormat="1" x14ac:dyDescent="0.25">
      <c r="A13" s="18" t="s">
        <v>35</v>
      </c>
      <c r="B13" s="10" t="s">
        <v>117</v>
      </c>
      <c r="C13" s="10" t="s">
        <v>117</v>
      </c>
      <c r="D13" s="10" t="s">
        <v>117</v>
      </c>
      <c r="E13" s="9">
        <f>'f2'!B39</f>
        <v>2606</v>
      </c>
      <c r="F13" s="8">
        <f t="shared" si="1"/>
        <v>2606</v>
      </c>
    </row>
    <row r="14" spans="1:7" s="13" customFormat="1" ht="39" x14ac:dyDescent="0.25">
      <c r="A14" s="18" t="s">
        <v>124</v>
      </c>
      <c r="B14" s="110" t="s">
        <v>117</v>
      </c>
      <c r="C14" s="9">
        <v>-702</v>
      </c>
      <c r="D14" s="10" t="s">
        <v>117</v>
      </c>
      <c r="E14" s="10" t="s">
        <v>117</v>
      </c>
      <c r="F14" s="8">
        <f t="shared" si="1"/>
        <v>-702</v>
      </c>
    </row>
    <row r="15" spans="1:7" s="13" customFormat="1" x14ac:dyDescent="0.25">
      <c r="A15" s="18" t="s">
        <v>76</v>
      </c>
      <c r="B15" s="10" t="s">
        <v>117</v>
      </c>
      <c r="C15" s="10" t="s">
        <v>117</v>
      </c>
      <c r="D15" s="9">
        <v>-3</v>
      </c>
      <c r="E15" s="10" t="s">
        <v>117</v>
      </c>
      <c r="F15" s="8">
        <f t="shared" si="1"/>
        <v>-3</v>
      </c>
    </row>
    <row r="16" spans="1:7" s="13" customFormat="1" x14ac:dyDescent="0.25">
      <c r="A16" s="18" t="s">
        <v>127</v>
      </c>
      <c r="B16" s="115">
        <v>2400</v>
      </c>
      <c r="C16" s="116" t="s">
        <v>117</v>
      </c>
      <c r="D16" s="116" t="s">
        <v>117</v>
      </c>
      <c r="E16" s="116" t="s">
        <v>117</v>
      </c>
      <c r="F16" s="117">
        <f>SUM(B16:E16)</f>
        <v>2400</v>
      </c>
    </row>
    <row r="17" spans="1:11" s="13" customFormat="1" x14ac:dyDescent="0.25">
      <c r="A17" s="17" t="s">
        <v>85</v>
      </c>
      <c r="B17" s="7">
        <f t="shared" ref="B17:F17" si="2">SUM(B12:B16)</f>
        <v>64160</v>
      </c>
      <c r="C17" s="7">
        <f t="shared" si="2"/>
        <v>1502</v>
      </c>
      <c r="D17" s="7">
        <f t="shared" si="2"/>
        <v>4770</v>
      </c>
      <c r="E17" s="7">
        <f t="shared" si="2"/>
        <v>65555</v>
      </c>
      <c r="F17" s="7">
        <f t="shared" si="2"/>
        <v>135987</v>
      </c>
      <c r="K17" s="81"/>
    </row>
    <row r="18" spans="1:11" x14ac:dyDescent="0.25">
      <c r="A18" s="19"/>
      <c r="B18" s="14"/>
      <c r="C18" s="14"/>
      <c r="D18" s="15"/>
      <c r="E18" s="15"/>
      <c r="F18" s="15"/>
      <c r="G18" s="13"/>
      <c r="K18" s="76"/>
    </row>
    <row r="19" spans="1:11" x14ac:dyDescent="0.25">
      <c r="A19" s="20"/>
      <c r="C19" s="12"/>
      <c r="E19" s="3"/>
      <c r="F19" s="3"/>
    </row>
    <row r="20" spans="1:11" x14ac:dyDescent="0.25">
      <c r="A20" s="20"/>
      <c r="C20" s="12"/>
      <c r="E20" s="3"/>
      <c r="F20" s="3"/>
    </row>
    <row r="21" spans="1:11" x14ac:dyDescent="0.25">
      <c r="A21" s="28" t="s">
        <v>32</v>
      </c>
      <c r="B21" s="74"/>
      <c r="C21" s="74" t="s">
        <v>70</v>
      </c>
      <c r="F21" s="113" t="s">
        <v>81</v>
      </c>
    </row>
    <row r="22" spans="1:11" x14ac:dyDescent="0.25">
      <c r="A22" s="103" t="s">
        <v>97</v>
      </c>
      <c r="B22" s="22"/>
      <c r="C22" s="112" t="s">
        <v>131</v>
      </c>
      <c r="F22" s="112" t="s">
        <v>134</v>
      </c>
      <c r="K22" t="s">
        <v>77</v>
      </c>
    </row>
    <row r="23" spans="1:11" x14ac:dyDescent="0.25">
      <c r="A23" s="103" t="s">
        <v>98</v>
      </c>
      <c r="B23" s="22"/>
      <c r="C23" s="112" t="s">
        <v>132</v>
      </c>
      <c r="F23" s="112" t="s">
        <v>72</v>
      </c>
    </row>
    <row r="24" spans="1:11" x14ac:dyDescent="0.25">
      <c r="A24" s="22"/>
      <c r="B24" s="28"/>
      <c r="C24" s="112" t="s">
        <v>133</v>
      </c>
      <c r="E24" s="22"/>
      <c r="F24" s="11"/>
    </row>
    <row r="25" spans="1:11" x14ac:dyDescent="0.25">
      <c r="B25" s="11"/>
      <c r="C25" s="11"/>
      <c r="D25" s="11"/>
      <c r="E25" s="11"/>
      <c r="F25" s="11"/>
    </row>
    <row r="26" spans="1:11" x14ac:dyDescent="0.25">
      <c r="B26" s="11"/>
      <c r="C26" s="11"/>
      <c r="D26" s="11"/>
      <c r="E26" s="11"/>
      <c r="F26" s="11"/>
    </row>
    <row r="27" spans="1:11" x14ac:dyDescent="0.25">
      <c r="B27" s="11"/>
      <c r="C27" s="11"/>
      <c r="D27" s="11"/>
      <c r="E27" s="11"/>
      <c r="F27" s="11"/>
    </row>
    <row r="28" spans="1:11" x14ac:dyDescent="0.25">
      <c r="B28" s="11"/>
      <c r="C28" s="11"/>
      <c r="D28" s="11"/>
      <c r="E28" s="11"/>
      <c r="F28" s="11"/>
    </row>
    <row r="29" spans="1:11" x14ac:dyDescent="0.25">
      <c r="B29" s="11"/>
      <c r="C29" s="11"/>
      <c r="D29" s="11"/>
      <c r="E29" s="11"/>
      <c r="F29" s="11"/>
    </row>
    <row r="30" spans="1:11" x14ac:dyDescent="0.25">
      <c r="B30" s="11"/>
      <c r="C30" s="11"/>
      <c r="D30" s="11"/>
      <c r="E30" s="11"/>
      <c r="F30" s="11"/>
    </row>
    <row r="31" spans="1:11" x14ac:dyDescent="0.25">
      <c r="B31" s="11"/>
      <c r="C31" s="11"/>
      <c r="D31" s="11"/>
      <c r="E31" s="11"/>
      <c r="F31" s="11"/>
    </row>
    <row r="32" spans="1:11" x14ac:dyDescent="0.25">
      <c r="B32" s="11"/>
      <c r="C32" s="11"/>
      <c r="D32" s="11"/>
      <c r="E32" s="11"/>
      <c r="F32" s="11"/>
    </row>
    <row r="33" spans="2:6" x14ac:dyDescent="0.25">
      <c r="B33" s="11"/>
      <c r="C33" s="11"/>
      <c r="D33" s="11"/>
      <c r="E33" s="11"/>
      <c r="F33" s="11"/>
    </row>
  </sheetData>
  <mergeCells count="4">
    <mergeCell ref="A1:F1"/>
    <mergeCell ref="A2:F2"/>
    <mergeCell ref="A3:F3"/>
    <mergeCell ref="A4:F4"/>
  </mergeCells>
  <phoneticPr fontId="34" type="noConversion"/>
  <pageMargins left="0.7" right="0.7" top="0.75" bottom="0.75" header="0.3" footer="0.3"/>
  <pageSetup paperSize="9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7"/>
  <sheetViews>
    <sheetView tabSelected="1" topLeftCell="A7" zoomScaleNormal="100" workbookViewId="0">
      <selection activeCell="D26" sqref="D26"/>
    </sheetView>
  </sheetViews>
  <sheetFormatPr defaultRowHeight="15" x14ac:dyDescent="0.25"/>
  <cols>
    <col min="1" max="1" width="56.5703125" style="55" customWidth="1"/>
    <col min="2" max="2" width="15.140625" style="56" customWidth="1"/>
    <col min="3" max="3" width="10.28515625" style="55" customWidth="1"/>
    <col min="4" max="4" width="13.28515625" style="56" customWidth="1"/>
  </cols>
  <sheetData>
    <row r="1" spans="1:10" x14ac:dyDescent="0.25">
      <c r="A1" s="125" t="s">
        <v>36</v>
      </c>
      <c r="B1" s="125"/>
      <c r="C1" s="125"/>
      <c r="D1" s="125"/>
    </row>
    <row r="2" spans="1:10" x14ac:dyDescent="0.25">
      <c r="A2" s="125" t="s">
        <v>128</v>
      </c>
      <c r="B2" s="125"/>
      <c r="C2" s="125"/>
      <c r="D2" s="125"/>
    </row>
    <row r="3" spans="1:10" x14ac:dyDescent="0.25">
      <c r="A3" s="125" t="s">
        <v>114</v>
      </c>
      <c r="B3" s="125"/>
      <c r="C3" s="125"/>
      <c r="D3" s="125"/>
    </row>
    <row r="4" spans="1:10" x14ac:dyDescent="0.25">
      <c r="A4" s="57" t="s">
        <v>31</v>
      </c>
      <c r="B4" s="59"/>
      <c r="C4" s="58"/>
      <c r="D4" s="59"/>
    </row>
    <row r="5" spans="1:10" x14ac:dyDescent="0.25">
      <c r="A5" s="84"/>
      <c r="B5" s="59"/>
      <c r="C5" s="58"/>
      <c r="D5" s="59"/>
    </row>
    <row r="6" spans="1:10" x14ac:dyDescent="0.25">
      <c r="B6" s="71"/>
      <c r="C6" s="71"/>
      <c r="D6" s="71"/>
    </row>
    <row r="7" spans="1:10" x14ac:dyDescent="0.25">
      <c r="B7" s="71"/>
      <c r="C7" s="71"/>
      <c r="D7" s="71"/>
    </row>
    <row r="8" spans="1:10" ht="39" x14ac:dyDescent="0.25">
      <c r="B8" s="82" t="s">
        <v>99</v>
      </c>
      <c r="C8" s="94"/>
      <c r="D8" s="82" t="s">
        <v>99</v>
      </c>
    </row>
    <row r="9" spans="1:10" x14ac:dyDescent="0.25">
      <c r="B9" s="71" t="s">
        <v>82</v>
      </c>
      <c r="C9" s="95"/>
      <c r="D9" s="71" t="s">
        <v>82</v>
      </c>
    </row>
    <row r="10" spans="1:10" x14ac:dyDescent="0.25">
      <c r="B10" s="71" t="s">
        <v>83</v>
      </c>
      <c r="C10" s="94"/>
      <c r="D10" s="71" t="s">
        <v>78</v>
      </c>
    </row>
    <row r="11" spans="1:10" x14ac:dyDescent="0.25">
      <c r="B11" s="111" t="s">
        <v>129</v>
      </c>
      <c r="C11" s="94"/>
      <c r="D11" s="111" t="s">
        <v>129</v>
      </c>
    </row>
    <row r="12" spans="1:10" ht="26.25" x14ac:dyDescent="0.25">
      <c r="A12" s="85" t="s">
        <v>37</v>
      </c>
      <c r="B12" s="29"/>
      <c r="D12" s="29"/>
      <c r="J12" s="1"/>
    </row>
    <row r="13" spans="1:10" x14ac:dyDescent="0.25">
      <c r="A13" s="73" t="s">
        <v>64</v>
      </c>
      <c r="B13" s="72">
        <v>26315</v>
      </c>
      <c r="C13" s="62"/>
      <c r="D13" s="72">
        <v>27220</v>
      </c>
      <c r="F13" s="16"/>
    </row>
    <row r="14" spans="1:10" x14ac:dyDescent="0.25">
      <c r="A14" s="73" t="s">
        <v>65</v>
      </c>
      <c r="B14" s="72">
        <v>-16716</v>
      </c>
      <c r="C14" s="62"/>
      <c r="D14" s="72">
        <v>-15157</v>
      </c>
      <c r="F14" s="16"/>
    </row>
    <row r="15" spans="1:10" x14ac:dyDescent="0.25">
      <c r="A15" s="73" t="s">
        <v>38</v>
      </c>
      <c r="B15" s="72">
        <v>6051</v>
      </c>
      <c r="C15" s="62"/>
      <c r="D15" s="72">
        <v>5281</v>
      </c>
      <c r="F15" s="16"/>
      <c r="G15" s="13"/>
      <c r="H15" s="13"/>
      <c r="I15" s="13"/>
    </row>
    <row r="16" spans="1:10" x14ac:dyDescent="0.25">
      <c r="A16" s="73" t="s">
        <v>39</v>
      </c>
      <c r="B16" s="72">
        <v>-2505</v>
      </c>
      <c r="C16" s="62"/>
      <c r="D16" s="72">
        <v>-1618</v>
      </c>
      <c r="F16" s="16"/>
      <c r="G16" s="13"/>
      <c r="H16" s="13"/>
      <c r="I16" s="13"/>
    </row>
    <row r="17" spans="1:9" x14ac:dyDescent="0.25">
      <c r="A17" s="73" t="s">
        <v>66</v>
      </c>
      <c r="B17" s="72">
        <v>90</v>
      </c>
      <c r="C17" s="62"/>
      <c r="D17" s="72">
        <v>2664</v>
      </c>
      <c r="F17" s="16"/>
      <c r="G17" s="13"/>
      <c r="H17" s="13"/>
      <c r="I17" s="13"/>
    </row>
    <row r="18" spans="1:9" x14ac:dyDescent="0.25">
      <c r="A18" s="73" t="s">
        <v>40</v>
      </c>
      <c r="B18" s="124">
        <v>-9816</v>
      </c>
      <c r="C18" s="62"/>
      <c r="D18" s="124">
        <v>-8835</v>
      </c>
      <c r="F18" s="16"/>
      <c r="G18" s="13"/>
      <c r="H18" s="13"/>
      <c r="I18" s="13"/>
    </row>
    <row r="19" spans="1:9" ht="27.75" customHeight="1" x14ac:dyDescent="0.25">
      <c r="A19" s="73" t="s">
        <v>41</v>
      </c>
      <c r="B19" s="66">
        <f>SUM(B13:B18)</f>
        <v>3419</v>
      </c>
      <c r="C19" s="62"/>
      <c r="D19" s="66">
        <f>SUM(D13:D18)</f>
        <v>9555</v>
      </c>
      <c r="F19" s="16"/>
      <c r="G19" s="13"/>
      <c r="H19" s="13"/>
      <c r="I19" s="83"/>
    </row>
    <row r="20" spans="1:9" x14ac:dyDescent="0.25">
      <c r="C20" s="65"/>
      <c r="F20" s="16"/>
      <c r="G20" s="13"/>
      <c r="H20" s="13"/>
      <c r="I20" s="13"/>
    </row>
    <row r="21" spans="1:9" x14ac:dyDescent="0.25">
      <c r="A21" s="73"/>
      <c r="B21" s="63"/>
      <c r="C21" s="62"/>
      <c r="D21" s="63"/>
      <c r="F21" s="16"/>
    </row>
    <row r="22" spans="1:9" x14ac:dyDescent="0.25">
      <c r="A22" s="73" t="s">
        <v>42</v>
      </c>
      <c r="B22" s="63"/>
      <c r="C22" s="62"/>
      <c r="D22" s="63"/>
      <c r="F22" s="16"/>
    </row>
    <row r="23" spans="1:9" ht="26.25" x14ac:dyDescent="0.25">
      <c r="A23" s="73" t="s">
        <v>3</v>
      </c>
      <c r="B23" s="72">
        <v>-1208</v>
      </c>
      <c r="C23" s="62"/>
      <c r="D23" s="72">
        <v>-3662</v>
      </c>
      <c r="F23" s="16"/>
    </row>
    <row r="24" spans="1:9" x14ac:dyDescent="0.25">
      <c r="A24" s="73" t="s">
        <v>43</v>
      </c>
      <c r="B24" s="72">
        <v>25121</v>
      </c>
      <c r="C24" s="62"/>
      <c r="D24" s="72">
        <v>-1296</v>
      </c>
      <c r="F24" s="16"/>
    </row>
    <row r="25" spans="1:9" x14ac:dyDescent="0.25">
      <c r="A25" s="73" t="s">
        <v>5</v>
      </c>
      <c r="B25" s="72">
        <v>47910</v>
      </c>
      <c r="C25" s="54"/>
      <c r="D25" s="72">
        <v>38820</v>
      </c>
      <c r="F25" s="16"/>
    </row>
    <row r="26" spans="1:9" x14ac:dyDescent="0.25">
      <c r="A26" s="73" t="s">
        <v>44</v>
      </c>
      <c r="B26" s="72">
        <v>-5564</v>
      </c>
      <c r="C26" s="62"/>
      <c r="D26" s="72">
        <v>-5648</v>
      </c>
      <c r="F26" s="16"/>
    </row>
    <row r="27" spans="1:9" x14ac:dyDescent="0.25">
      <c r="A27" s="73" t="s">
        <v>45</v>
      </c>
      <c r="B27" s="63"/>
      <c r="C27" s="86"/>
      <c r="D27" s="63"/>
      <c r="F27" s="16"/>
    </row>
    <row r="28" spans="1:9" x14ac:dyDescent="0.25">
      <c r="A28" s="73" t="s">
        <v>11</v>
      </c>
      <c r="B28" s="72">
        <v>-45513</v>
      </c>
      <c r="C28" s="86"/>
      <c r="D28" s="72">
        <v>12344</v>
      </c>
      <c r="F28" s="16"/>
    </row>
    <row r="29" spans="1:9" x14ac:dyDescent="0.25">
      <c r="A29" s="73" t="s">
        <v>46</v>
      </c>
      <c r="B29" s="72">
        <v>52045</v>
      </c>
      <c r="C29" s="86"/>
      <c r="D29" s="72">
        <v>-11005</v>
      </c>
      <c r="F29" s="16"/>
    </row>
    <row r="30" spans="1:9" x14ac:dyDescent="0.25">
      <c r="A30" s="73" t="s">
        <v>47</v>
      </c>
      <c r="B30" s="124">
        <v>2093</v>
      </c>
      <c r="C30" s="86"/>
      <c r="D30" s="124">
        <v>1464</v>
      </c>
      <c r="F30" s="16"/>
    </row>
    <row r="31" spans="1:9" x14ac:dyDescent="0.25">
      <c r="A31" s="73"/>
      <c r="B31" s="122">
        <f>SUM(B23:B30)</f>
        <v>74884</v>
      </c>
      <c r="C31" s="123"/>
      <c r="D31" s="122">
        <f>SUM(D22:D30)</f>
        <v>31017</v>
      </c>
      <c r="F31" s="16"/>
    </row>
    <row r="32" spans="1:9" ht="26.25" x14ac:dyDescent="0.25">
      <c r="A32" s="73" t="s">
        <v>48</v>
      </c>
      <c r="B32" s="66">
        <f>B19+B31</f>
        <v>78303</v>
      </c>
      <c r="C32" s="87"/>
      <c r="D32" s="66">
        <f>D19+D31</f>
        <v>40572</v>
      </c>
      <c r="F32" s="16"/>
    </row>
    <row r="33" spans="1:6" x14ac:dyDescent="0.25">
      <c r="A33" s="73"/>
      <c r="B33" s="63"/>
      <c r="C33" s="86"/>
      <c r="D33" s="63"/>
      <c r="F33" s="16"/>
    </row>
    <row r="34" spans="1:6" x14ac:dyDescent="0.25">
      <c r="A34" s="73" t="s">
        <v>49</v>
      </c>
      <c r="B34" s="124">
        <v>241</v>
      </c>
      <c r="C34" s="86"/>
      <c r="D34" s="124">
        <v>998</v>
      </c>
      <c r="F34" s="16"/>
    </row>
    <row r="35" spans="1:6" x14ac:dyDescent="0.25">
      <c r="A35" s="73"/>
      <c r="B35" s="63"/>
      <c r="C35" s="86"/>
      <c r="D35" s="63"/>
      <c r="F35" s="16"/>
    </row>
    <row r="36" spans="1:6" ht="26.25" x14ac:dyDescent="0.25">
      <c r="A36" s="73" t="s">
        <v>50</v>
      </c>
      <c r="B36" s="122">
        <f>B32+B34</f>
        <v>78544</v>
      </c>
      <c r="C36" s="87"/>
      <c r="D36" s="122">
        <f>D32+D34</f>
        <v>41570</v>
      </c>
      <c r="F36" s="16"/>
    </row>
    <row r="37" spans="1:6" x14ac:dyDescent="0.25">
      <c r="A37" s="67"/>
      <c r="B37" s="40"/>
      <c r="C37" s="86"/>
      <c r="D37" s="40"/>
      <c r="F37" s="16"/>
    </row>
    <row r="38" spans="1:6" ht="26.25" x14ac:dyDescent="0.25">
      <c r="A38" s="85" t="s">
        <v>51</v>
      </c>
      <c r="B38" s="40"/>
      <c r="C38" s="86"/>
      <c r="D38" s="40"/>
      <c r="F38" s="16"/>
    </row>
    <row r="39" spans="1:6" ht="16.5" customHeight="1" x14ac:dyDescent="0.25">
      <c r="A39" s="73" t="s">
        <v>52</v>
      </c>
      <c r="B39" s="72">
        <v>-1191</v>
      </c>
      <c r="C39" s="88"/>
      <c r="D39" s="72">
        <v>-3250</v>
      </c>
      <c r="F39" s="16"/>
    </row>
    <row r="40" spans="1:6" x14ac:dyDescent="0.25">
      <c r="A40" s="73" t="s">
        <v>53</v>
      </c>
      <c r="B40" s="72">
        <v>131</v>
      </c>
      <c r="C40" s="88"/>
      <c r="D40" s="72">
        <v>-59</v>
      </c>
      <c r="F40" s="16"/>
    </row>
    <row r="41" spans="1:6" ht="15" customHeight="1" x14ac:dyDescent="0.25">
      <c r="A41" s="73" t="s">
        <v>80</v>
      </c>
      <c r="B41" s="72">
        <v>131047</v>
      </c>
      <c r="C41" s="88"/>
      <c r="D41" s="72">
        <v>55920</v>
      </c>
      <c r="F41" s="16"/>
    </row>
    <row r="42" spans="1:6" x14ac:dyDescent="0.25">
      <c r="A42" s="73" t="s">
        <v>79</v>
      </c>
      <c r="B42" s="90">
        <v>-191895</v>
      </c>
      <c r="C42" s="88"/>
      <c r="D42" s="90">
        <f>-60880-8511</f>
        <v>-69391</v>
      </c>
      <c r="F42" s="16"/>
    </row>
    <row r="43" spans="1:6" ht="26.25" x14ac:dyDescent="0.25">
      <c r="A43" s="73" t="s">
        <v>54</v>
      </c>
      <c r="B43" s="118">
        <f>SUM(B39:B42)</f>
        <v>-61908</v>
      </c>
      <c r="C43" s="89"/>
      <c r="D43" s="118">
        <f>SUM(D39:D42)</f>
        <v>-16780</v>
      </c>
      <c r="F43" s="16"/>
    </row>
    <row r="44" spans="1:6" x14ac:dyDescent="0.25">
      <c r="F44" s="16"/>
    </row>
    <row r="45" spans="1:6" x14ac:dyDescent="0.25">
      <c r="F45" s="16"/>
    </row>
    <row r="46" spans="1:6" x14ac:dyDescent="0.25">
      <c r="A46" s="125" t="s">
        <v>36</v>
      </c>
      <c r="B46" s="125"/>
      <c r="C46" s="125"/>
      <c r="D46" s="125"/>
      <c r="F46" s="16"/>
    </row>
    <row r="47" spans="1:6" x14ac:dyDescent="0.25">
      <c r="A47" s="125" t="s">
        <v>128</v>
      </c>
      <c r="B47" s="125"/>
      <c r="C47" s="125"/>
      <c r="D47" s="125"/>
      <c r="F47" s="16"/>
    </row>
    <row r="48" spans="1:6" x14ac:dyDescent="0.25">
      <c r="A48" s="125" t="s">
        <v>114</v>
      </c>
      <c r="B48" s="125"/>
      <c r="C48" s="125"/>
      <c r="D48" s="125"/>
      <c r="F48" s="16"/>
    </row>
    <row r="49" spans="1:9" x14ac:dyDescent="0.25">
      <c r="A49" s="57" t="s">
        <v>31</v>
      </c>
      <c r="B49" s="59"/>
      <c r="C49" s="58"/>
      <c r="D49" s="59"/>
      <c r="F49" s="16"/>
    </row>
    <row r="50" spans="1:9" x14ac:dyDescent="0.25">
      <c r="A50" s="60"/>
      <c r="B50" s="29"/>
      <c r="D50" s="29"/>
      <c r="F50" s="16"/>
    </row>
    <row r="51" spans="1:9" x14ac:dyDescent="0.25">
      <c r="A51" s="61"/>
      <c r="B51" s="71"/>
      <c r="C51" s="71"/>
      <c r="D51" s="71"/>
      <c r="F51" s="16"/>
    </row>
    <row r="52" spans="1:9" x14ac:dyDescent="0.25">
      <c r="A52" s="61"/>
      <c r="B52" s="71"/>
      <c r="C52" s="71"/>
      <c r="D52" s="71"/>
      <c r="F52" s="16"/>
    </row>
    <row r="53" spans="1:9" ht="39" x14ac:dyDescent="0.25">
      <c r="A53" s="61"/>
      <c r="B53" s="82" t="s">
        <v>99</v>
      </c>
      <c r="C53" s="94"/>
      <c r="D53" s="82" t="s">
        <v>99</v>
      </c>
      <c r="F53" s="16"/>
    </row>
    <row r="54" spans="1:9" x14ac:dyDescent="0.25">
      <c r="B54" s="71" t="s">
        <v>82</v>
      </c>
      <c r="C54" s="95"/>
      <c r="D54" s="71" t="s">
        <v>82</v>
      </c>
      <c r="F54" s="16"/>
    </row>
    <row r="55" spans="1:9" x14ac:dyDescent="0.25">
      <c r="B55" s="71" t="s">
        <v>83</v>
      </c>
      <c r="C55" s="94"/>
      <c r="D55" s="71" t="s">
        <v>78</v>
      </c>
      <c r="F55" s="16"/>
    </row>
    <row r="56" spans="1:9" x14ac:dyDescent="0.25">
      <c r="B56" s="111" t="s">
        <v>129</v>
      </c>
      <c r="C56" s="71"/>
      <c r="D56" s="111" t="s">
        <v>129</v>
      </c>
      <c r="F56" s="16"/>
    </row>
    <row r="57" spans="1:9" x14ac:dyDescent="0.25">
      <c r="A57" s="60"/>
      <c r="B57" s="72"/>
      <c r="C57" s="62"/>
      <c r="D57" s="68"/>
      <c r="F57" s="16"/>
    </row>
    <row r="58" spans="1:9" ht="26.25" x14ac:dyDescent="0.25">
      <c r="A58" s="69" t="s">
        <v>55</v>
      </c>
      <c r="B58" s="72"/>
      <c r="C58" s="62"/>
      <c r="D58" s="68"/>
      <c r="F58" s="16"/>
    </row>
    <row r="59" spans="1:9" x14ac:dyDescent="0.25">
      <c r="A59" s="64" t="s">
        <v>56</v>
      </c>
      <c r="B59" s="72">
        <v>2401</v>
      </c>
      <c r="C59" s="62"/>
      <c r="D59" s="72">
        <f>-265+186</f>
        <v>-79</v>
      </c>
      <c r="F59" s="16"/>
    </row>
    <row r="60" spans="1:9" x14ac:dyDescent="0.25">
      <c r="A60" s="64" t="s">
        <v>73</v>
      </c>
      <c r="B60" s="90">
        <v>-2188</v>
      </c>
      <c r="C60" s="86"/>
      <c r="D60" s="90"/>
      <c r="F60" s="16"/>
    </row>
    <row r="61" spans="1:9" ht="26.25" x14ac:dyDescent="0.25">
      <c r="A61" s="69" t="s">
        <v>57</v>
      </c>
      <c r="B61" s="118">
        <f>SUM(B59:B60)</f>
        <v>213</v>
      </c>
      <c r="C61" s="87"/>
      <c r="D61" s="118">
        <f>SUM(D59:D60)</f>
        <v>-79</v>
      </c>
      <c r="F61" s="16"/>
    </row>
    <row r="62" spans="1:9" x14ac:dyDescent="0.25">
      <c r="A62" s="60"/>
      <c r="B62" s="90"/>
      <c r="C62" s="86"/>
      <c r="D62" s="119"/>
      <c r="F62" s="16"/>
      <c r="I62" s="16"/>
    </row>
    <row r="63" spans="1:9" ht="26.25" x14ac:dyDescent="0.25">
      <c r="A63" s="70" t="s">
        <v>58</v>
      </c>
      <c r="B63" s="90">
        <v>78</v>
      </c>
      <c r="C63" s="86"/>
      <c r="D63" s="90">
        <v>19931</v>
      </c>
      <c r="F63" s="16"/>
    </row>
    <row r="64" spans="1:9" x14ac:dyDescent="0.25">
      <c r="A64" s="60"/>
      <c r="B64" s="90"/>
      <c r="C64" s="86"/>
      <c r="D64" s="119"/>
      <c r="F64" s="16"/>
    </row>
    <row r="65" spans="1:6" ht="26.25" x14ac:dyDescent="0.25">
      <c r="A65" s="64" t="s">
        <v>62</v>
      </c>
      <c r="B65" s="118">
        <f>B36+B43+B61+B63</f>
        <v>16927</v>
      </c>
      <c r="C65" s="90"/>
      <c r="D65" s="118">
        <f>D36+D43+D61+D63</f>
        <v>44642</v>
      </c>
      <c r="F65" s="16"/>
    </row>
    <row r="66" spans="1:6" x14ac:dyDescent="0.25">
      <c r="A66" s="60"/>
      <c r="B66" s="90"/>
      <c r="C66" s="86"/>
      <c r="D66" s="119"/>
      <c r="F66" s="16"/>
    </row>
    <row r="67" spans="1:6" ht="26.25" x14ac:dyDescent="0.25">
      <c r="A67" s="64" t="s">
        <v>59</v>
      </c>
      <c r="B67" s="90">
        <v>279330</v>
      </c>
      <c r="C67" s="86"/>
      <c r="D67" s="90">
        <v>158868</v>
      </c>
      <c r="F67" s="16"/>
    </row>
    <row r="68" spans="1:6" x14ac:dyDescent="0.25">
      <c r="A68" s="60"/>
      <c r="B68" s="90"/>
      <c r="C68" s="86"/>
      <c r="D68" s="90"/>
      <c r="F68" s="16"/>
    </row>
    <row r="69" spans="1:6" ht="26.25" x14ac:dyDescent="0.25">
      <c r="A69" s="69" t="s">
        <v>60</v>
      </c>
      <c r="B69" s="118">
        <f>'f1'!B12</f>
        <v>296257</v>
      </c>
      <c r="C69" s="86"/>
      <c r="D69" s="118">
        <v>203510</v>
      </c>
      <c r="F69" s="16"/>
    </row>
    <row r="70" spans="1:6" x14ac:dyDescent="0.25">
      <c r="B70" s="75"/>
      <c r="C70" s="75"/>
      <c r="D70" s="75"/>
    </row>
    <row r="71" spans="1:6" x14ac:dyDescent="0.25">
      <c r="B71" s="75"/>
      <c r="C71" s="75"/>
      <c r="D71" s="75"/>
    </row>
    <row r="72" spans="1:6" x14ac:dyDescent="0.25">
      <c r="A72" s="49"/>
      <c r="B72" s="53"/>
      <c r="C72" s="49"/>
      <c r="D72" s="75"/>
    </row>
    <row r="73" spans="1:6" x14ac:dyDescent="0.25">
      <c r="A73" s="49"/>
      <c r="B73" s="53"/>
      <c r="C73" s="49"/>
    </row>
    <row r="74" spans="1:6" x14ac:dyDescent="0.25">
      <c r="A74" s="28" t="s">
        <v>32</v>
      </c>
      <c r="B74" s="74" t="s">
        <v>70</v>
      </c>
      <c r="C74" s="30"/>
      <c r="D74" s="113" t="s">
        <v>81</v>
      </c>
    </row>
    <row r="75" spans="1:6" x14ac:dyDescent="0.25">
      <c r="A75" s="103" t="s">
        <v>97</v>
      </c>
      <c r="B75" s="112" t="s">
        <v>131</v>
      </c>
      <c r="C75" s="30"/>
      <c r="D75" s="112" t="s">
        <v>134</v>
      </c>
    </row>
    <row r="76" spans="1:6" x14ac:dyDescent="0.25">
      <c r="A76" s="103" t="s">
        <v>98</v>
      </c>
      <c r="B76" s="112" t="s">
        <v>132</v>
      </c>
      <c r="C76" s="30"/>
      <c r="D76" s="112" t="s">
        <v>72</v>
      </c>
    </row>
    <row r="77" spans="1:6" x14ac:dyDescent="0.25">
      <c r="A77" s="22"/>
      <c r="B77" s="112" t="s">
        <v>133</v>
      </c>
    </row>
  </sheetData>
  <mergeCells count="6">
    <mergeCell ref="A47:D47"/>
    <mergeCell ref="A48:D48"/>
    <mergeCell ref="A1:D1"/>
    <mergeCell ref="A2:D2"/>
    <mergeCell ref="A3:D3"/>
    <mergeCell ref="A46:D46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2021-05-14T05:38:17Z</dcterms:modified>
</cp:coreProperties>
</file>