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'Ф1'!$A$1:$D$78</definedName>
    <definedName name="_xlnm.Print_Area" localSheetId="1">'Ф2'!$A$1:$F$89</definedName>
  </definedNames>
  <calcPr fullCalcOnLoad="1"/>
</workbook>
</file>

<file path=xl/sharedStrings.xml><?xml version="1.0" encoding="utf-8"?>
<sst xmlns="http://schemas.openxmlformats.org/spreadsheetml/2006/main" count="161" uniqueCount="134">
  <si>
    <t>Место для печати</t>
  </si>
  <si>
    <t>Примечание</t>
  </si>
  <si>
    <t>Наименование статьи</t>
  </si>
  <si>
    <t>Активы</t>
  </si>
  <si>
    <t>Прочие активы</t>
  </si>
  <si>
    <t>Запасы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</si>
  <si>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</si>
  <si>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</si>
  <si>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</si>
  <si>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</si>
  <si>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</si>
  <si>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</si>
  <si>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</si>
  <si>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</si>
  <si>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</si>
  <si>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</si>
  <si>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</si>
  <si>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</si>
  <si>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</si>
  <si>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</si>
  <si>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</si>
  <si>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</si>
  <si>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</si>
  <si>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</si>
  <si>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</si>
  <si>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на конец предыдущего года</t>
  </si>
  <si>
    <t>Прибыль (убыток) от прекращенной деятельности</t>
  </si>
  <si>
    <t>Отчет о прибылях и убытках</t>
  </si>
  <si>
    <t>Производные инструменты</t>
  </si>
  <si>
    <t>Инвестиционное имущество</t>
  </si>
  <si>
    <t>Кредиторская задолженность</t>
  </si>
  <si>
    <t>на конец отчетного периода 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</si>
  <si>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</si>
  <si>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</si>
  <si>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</si>
  <si>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</si>
  <si>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Ценные бумаги, имеющиеся в наличии для продажи (за вычетом резервов на обесценение)</t>
  </si>
  <si>
    <t>от пенсионных активов</t>
  </si>
  <si>
    <t>Ценные бумаги, удерживаемые до погашения (за вычетом резервов на обесценение)</t>
  </si>
  <si>
    <t>Отложенное налоговое требование</t>
  </si>
  <si>
    <t>Отложенное налоговое обязательство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</si>
  <si>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</si>
  <si>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</si>
  <si>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</si>
  <si>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</si>
  <si>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</si>
  <si>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</si>
  <si>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</si>
  <si>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</si>
  <si>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</si>
  <si>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</si>
  <si>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</si>
  <si>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</si>
  <si>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</si>
  <si>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</si>
  <si>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</si>
  <si>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</si>
  <si>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</si>
  <si>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Резервы</t>
  </si>
  <si>
    <t>из них:</t>
  </si>
  <si>
    <t>                            (в тысячах  тенге) </t>
  </si>
  <si>
    <t>Телефон 266-93-15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</si>
  <si>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</si>
  <si>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</si>
  <si>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</si>
  <si>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</si>
  <si>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Займы( микрокредиты)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</si>
  <si>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</si>
  <si>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активы(выбывающие группы), предназначенные для продажи</t>
  </si>
  <si>
    <t>Текущее налоговое требование</t>
  </si>
  <si>
    <t>Вклады привлеченные</t>
  </si>
  <si>
    <t>Выпущенные долговые ценные бумаги</t>
  </si>
  <si>
    <t xml:space="preserve">Займы полученные </t>
  </si>
  <si>
    <t>Субординированный долг</t>
  </si>
  <si>
    <t>Текущее налоговое обязательство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</si>
  <si>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</si>
  <si>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</si>
  <si>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</si>
  <si>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</si>
  <si>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</si>
  <si>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</si>
  <si>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</si>
  <si>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</si>
  <si>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</si>
  <si>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</si>
  <si>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</si>
  <si>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</si>
  <si>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</si>
  <si>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</si>
  <si>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</si>
  <si>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</si>
  <si>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</si>
  <si>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</si>
  <si>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</si>
  <si>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</si>
  <si>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</si>
  <si>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</si>
  <si>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</si>
  <si>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</si>
  <si>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</si>
  <si>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</si>
  <si>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</si>
  <si>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</si>
  <si>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</si>
  <si>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</si>
  <si>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</si>
  <si>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</si>
  <si>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</si>
  <si>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</si>
  <si>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</si>
  <si>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</si>
  <si>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</si>
  <si>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</si>
  <si>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</si>
  <si>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</si>
  <si>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</si>
  <si>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оплату труда и командировочные</t>
  </si>
  <si>
    <t>амортизационные отчисления</t>
  </si>
  <si>
    <t>расходы на материалы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</si>
  <si>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</si>
  <si>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</si>
  <si>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</si>
  <si>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</si>
  <si>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</si>
  <si>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</si>
  <si>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</si>
  <si>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</si>
  <si>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</si>
  <si>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Акционерное общество "Инвестиционный Дом "Астана-Инвест"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</si>
  <si>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</si>
  <si>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Первый руководитель (на период его отсутствия - лицо, его  замещающее)______________    Карягин А.В.    дата 12.01.15</t>
  </si>
  <si>
    <t>Главный бухгалтер__________________________    Смирнова Н.В.    Дата 12.01.15</t>
  </si>
  <si>
    <t>Исполнитель ______________________________       дата 12.01.15</t>
  </si>
  <si>
    <t>      по состоянию на "01"  января  2015 года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</si>
</sst>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0_ ;\-#,##0.0000\ "/>
    <numFmt numFmtId="205" formatCode="dd\.mm\.yyyy"/>
    <numFmt numFmtId="206" formatCode="#,##0.0_ ;\-#,##0.0\ "/>
    <numFmt numFmtId="207" formatCode="mmm/yyyy"/>
    <numFmt numFmtId="208" formatCode="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62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9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40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1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2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7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9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" fillId="41" borderId="16" xfId="0" applyNumberFormat="1" applyFont="1" applyFill="1" applyBorder="1" applyAlignment="1">
      <alignment horizontal="center" vertical="top" wrapText="1"/>
    </xf>
    <xf numFmtId="3" fontId="7" fillId="41" borderId="0" xfId="0" applyNumberFormat="1" applyFont="1" applyFill="1" applyAlignment="1">
      <alignment horizontal="center"/>
    </xf>
    <xf numFmtId="3" fontId="7" fillId="41" borderId="0" xfId="0" applyNumberFormat="1" applyFont="1" applyFill="1" applyBorder="1" applyAlignment="1">
      <alignment horizontal="center" vertical="top" wrapText="1"/>
    </xf>
    <xf numFmtId="0" fontId="32" fillId="41" borderId="0" xfId="0" applyFont="1" applyFill="1" applyAlignment="1">
      <alignment/>
    </xf>
    <xf numFmtId="3" fontId="32" fillId="41" borderId="0" xfId="0" applyNumberFormat="1" applyFont="1" applyFill="1" applyAlignment="1">
      <alignment/>
    </xf>
    <xf numFmtId="4" fontId="32" fillId="41" borderId="0" xfId="0" applyNumberFormat="1" applyFont="1" applyFill="1" applyAlignment="1">
      <alignment/>
    </xf>
    <xf numFmtId="3" fontId="32" fillId="41" borderId="0" xfId="0" applyNumberFormat="1" applyFont="1" applyFill="1" applyAlignment="1">
      <alignment horizontal="center"/>
    </xf>
    <xf numFmtId="0" fontId="32" fillId="41" borderId="0" xfId="0" applyFont="1" applyFill="1" applyAlignment="1">
      <alignment horizontal="center"/>
    </xf>
    <xf numFmtId="3" fontId="31" fillId="41" borderId="0" xfId="0" applyNumberFormat="1" applyFont="1" applyFill="1" applyBorder="1" applyAlignment="1">
      <alignment horizontal="center" vertical="top" wrapText="1"/>
    </xf>
    <xf numFmtId="0" fontId="33" fillId="41" borderId="0" xfId="0" applyFont="1" applyFill="1" applyAlignment="1">
      <alignment/>
    </xf>
    <xf numFmtId="0" fontId="7" fillId="41" borderId="16" xfId="0" applyFont="1" applyFill="1" applyBorder="1" applyAlignment="1">
      <alignment horizontal="center" vertical="top" wrapText="1"/>
    </xf>
    <xf numFmtId="0" fontId="34" fillId="41" borderId="0" xfId="0" applyFont="1" applyFill="1" applyAlignment="1">
      <alignment/>
    </xf>
    <xf numFmtId="0" fontId="34" fillId="41" borderId="0" xfId="0" applyFont="1" applyFill="1" applyAlignment="1">
      <alignment horizontal="center"/>
    </xf>
    <xf numFmtId="0" fontId="7" fillId="41" borderId="16" xfId="0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 vertical="top" wrapText="1"/>
    </xf>
    <xf numFmtId="3" fontId="33" fillId="41" borderId="0" xfId="0" applyNumberFormat="1" applyFont="1" applyFill="1" applyAlignment="1">
      <alignment/>
    </xf>
    <xf numFmtId="3" fontId="12" fillId="41" borderId="0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horizontal="center" vertical="top" wrapText="1"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0" fontId="4" fillId="41" borderId="17" xfId="0" applyFont="1" applyFill="1" applyBorder="1" applyAlignment="1">
      <alignment vertical="top" wrapText="1"/>
    </xf>
    <xf numFmtId="3" fontId="7" fillId="41" borderId="16" xfId="0" applyNumberFormat="1" applyFont="1" applyFill="1" applyBorder="1" applyAlignment="1">
      <alignment horizontal="center" vertical="top" wrapText="1"/>
    </xf>
    <xf numFmtId="0" fontId="11" fillId="41" borderId="16" xfId="0" applyFont="1" applyFill="1" applyBorder="1" applyAlignment="1">
      <alignment horizontal="center" vertical="top" wrapText="1"/>
    </xf>
    <xf numFmtId="0" fontId="5" fillId="41" borderId="17" xfId="0" applyFont="1" applyFill="1" applyBorder="1" applyAlignment="1">
      <alignment vertical="top" wrapText="1"/>
    </xf>
    <xf numFmtId="3" fontId="34" fillId="42" borderId="0" xfId="0" applyNumberFormat="1" applyFont="1" applyFill="1" applyAlignment="1">
      <alignment horizontal="center"/>
    </xf>
    <xf numFmtId="3" fontId="7" fillId="42" borderId="16" xfId="0" applyNumberFormat="1" applyFont="1" applyFill="1" applyBorder="1" applyAlignment="1">
      <alignment horizontal="center" vertical="top" wrapText="1"/>
    </xf>
    <xf numFmtId="3" fontId="11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/>
    </xf>
    <xf numFmtId="3" fontId="32" fillId="42" borderId="16" xfId="0" applyNumberFormat="1" applyFont="1" applyFill="1" applyBorder="1" applyAlignment="1">
      <alignment horizontal="center"/>
    </xf>
    <xf numFmtId="3" fontId="32" fillId="42" borderId="0" xfId="0" applyNumberFormat="1" applyFont="1" applyFill="1" applyAlignment="1">
      <alignment horizontal="center"/>
    </xf>
    <xf numFmtId="3" fontId="7" fillId="42" borderId="0" xfId="0" applyNumberFormat="1" applyFont="1" applyFill="1" applyAlignment="1">
      <alignment horizontal="center"/>
    </xf>
    <xf numFmtId="3" fontId="34" fillId="42" borderId="16" xfId="0" applyNumberFormat="1" applyFont="1" applyFill="1" applyBorder="1" applyAlignment="1">
      <alignment horizontal="center"/>
    </xf>
    <xf numFmtId="0" fontId="32" fillId="42" borderId="0" xfId="0" applyFont="1" applyFill="1" applyAlignment="1">
      <alignment/>
    </xf>
    <xf numFmtId="0" fontId="32" fillId="42" borderId="0" xfId="0" applyFont="1" applyFill="1" applyBorder="1" applyAlignment="1">
      <alignment/>
    </xf>
    <xf numFmtId="3" fontId="33" fillId="42" borderId="0" xfId="0" applyNumberFormat="1" applyFont="1" applyFill="1" applyBorder="1" applyAlignment="1">
      <alignment/>
    </xf>
    <xf numFmtId="3" fontId="31" fillId="42" borderId="0" xfId="0" applyNumberFormat="1" applyFont="1" applyFill="1" applyBorder="1" applyAlignment="1">
      <alignment horizontal="center" vertical="top" wrapText="1"/>
    </xf>
    <xf numFmtId="3" fontId="32" fillId="42" borderId="0" xfId="0" applyNumberFormat="1" applyFont="1" applyFill="1" applyBorder="1" applyAlignment="1">
      <alignment/>
    </xf>
    <xf numFmtId="3" fontId="33" fillId="42" borderId="0" xfId="0" applyNumberFormat="1" applyFont="1" applyFill="1" applyBorder="1" applyAlignment="1">
      <alignment horizontal="left"/>
    </xf>
    <xf numFmtId="3" fontId="11" fillId="42" borderId="0" xfId="0" applyNumberFormat="1" applyFont="1" applyFill="1" applyBorder="1" applyAlignment="1">
      <alignment horizontal="center" vertical="top" wrapText="1"/>
    </xf>
    <xf numFmtId="4" fontId="32" fillId="42" borderId="0" xfId="0" applyNumberFormat="1" applyFon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3" fontId="36" fillId="42" borderId="0" xfId="0" applyNumberFormat="1" applyFont="1" applyFill="1" applyBorder="1" applyAlignment="1">
      <alignment/>
    </xf>
    <xf numFmtId="3" fontId="32" fillId="42" borderId="0" xfId="0" applyNumberFormat="1" applyFont="1" applyFill="1" applyAlignment="1">
      <alignment horizontal="left"/>
    </xf>
    <xf numFmtId="3" fontId="32" fillId="42" borderId="0" xfId="0" applyNumberFormat="1" applyFont="1" applyFill="1" applyAlignment="1">
      <alignment/>
    </xf>
    <xf numFmtId="4" fontId="32" fillId="42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41" borderId="18" xfId="0" applyFont="1" applyFill="1" applyBorder="1" applyAlignment="1">
      <alignment horizontal="right"/>
    </xf>
    <xf numFmtId="0" fontId="7" fillId="41" borderId="18" xfId="0" applyFont="1" applyFill="1" applyBorder="1" applyAlignment="1">
      <alignment horizontal="right"/>
    </xf>
    <xf numFmtId="0" fontId="35" fillId="41" borderId="0" xfId="0" applyFont="1" applyFill="1" applyAlignment="1">
      <alignment horizontal="center"/>
    </xf>
    <xf numFmtId="0" fontId="37" fillId="41" borderId="0" xfId="0" applyFont="1" applyFill="1" applyAlignment="1">
      <alignment horizontal="center"/>
    </xf>
  </cellXfs>
  <cellStyles count="59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Normal_Form 7,7a, pril1-1" xfId="179"/>
    <cellStyle name="S0" xfId="180"/>
    <cellStyle name="S1" xfId="181"/>
    <cellStyle name="S2" xfId="182"/>
    <cellStyle name="S3" xfId="183"/>
    <cellStyle name="S4" xfId="184"/>
    <cellStyle name="S5" xfId="185"/>
    <cellStyle name="S6" xfId="186"/>
    <cellStyle name="S7" xfId="187"/>
    <cellStyle name="S8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2" xfId="244"/>
    <cellStyle name="Ввод  3" xfId="245"/>
    <cellStyle name="Ввод  4" xfId="246"/>
    <cellStyle name="Ввод  5" xfId="247"/>
    <cellStyle name="Ввод  6" xfId="248"/>
    <cellStyle name="Ввод  7" xfId="249"/>
    <cellStyle name="Ввод  8" xfId="250"/>
    <cellStyle name="Ввод  9" xfId="251"/>
    <cellStyle name="Вывод" xfId="252"/>
    <cellStyle name="Вывод 2" xfId="253"/>
    <cellStyle name="Вывод 3" xfId="254"/>
    <cellStyle name="Вывод 4" xfId="255"/>
    <cellStyle name="Вывод 5" xfId="256"/>
    <cellStyle name="Вывод 6" xfId="257"/>
    <cellStyle name="Вывод 7" xfId="258"/>
    <cellStyle name="Вывод 8" xfId="259"/>
    <cellStyle name="Вывод 9" xfId="260"/>
    <cellStyle name="Вычисление" xfId="261"/>
    <cellStyle name="Вычисление 2" xfId="262"/>
    <cellStyle name="Вычисление 3" xfId="263"/>
    <cellStyle name="Вычисление 4" xfId="264"/>
    <cellStyle name="Вычисление 5" xfId="265"/>
    <cellStyle name="Вычисление 6" xfId="266"/>
    <cellStyle name="Вычисление 7" xfId="267"/>
    <cellStyle name="Вычисление 8" xfId="268"/>
    <cellStyle name="Вычисление 9" xfId="269"/>
    <cellStyle name="Hyperlink" xfId="270"/>
    <cellStyle name="Currency" xfId="271"/>
    <cellStyle name="Currency [0]" xfId="272"/>
    <cellStyle name="Заголовок 1" xfId="273"/>
    <cellStyle name="Заголовок 1 2" xfId="274"/>
    <cellStyle name="Заголовок 1 3" xfId="275"/>
    <cellStyle name="Заголовок 1 4" xfId="276"/>
    <cellStyle name="Заголовок 1 5" xfId="277"/>
    <cellStyle name="Заголовок 1 6" xfId="278"/>
    <cellStyle name="Заголовок 1 7" xfId="279"/>
    <cellStyle name="Заголовок 1 8" xfId="280"/>
    <cellStyle name="Заголовок 1 9" xfId="281"/>
    <cellStyle name="Заголовок 2" xfId="282"/>
    <cellStyle name="Заголовок 2 2" xfId="283"/>
    <cellStyle name="Заголовок 2 3" xfId="284"/>
    <cellStyle name="Заголовок 2 4" xfId="285"/>
    <cellStyle name="Заголовок 2 5" xfId="286"/>
    <cellStyle name="Заголовок 2 6" xfId="287"/>
    <cellStyle name="Заголовок 2 7" xfId="288"/>
    <cellStyle name="Заголовок 2 8" xfId="289"/>
    <cellStyle name="Заголовок 2 9" xfId="290"/>
    <cellStyle name="Заголовок 3" xfId="291"/>
    <cellStyle name="Заголовок 3 2" xfId="292"/>
    <cellStyle name="Заголовок 3 3" xfId="293"/>
    <cellStyle name="Заголовок 3 4" xfId="294"/>
    <cellStyle name="Заголовок 3 5" xfId="295"/>
    <cellStyle name="Заголовок 3 6" xfId="296"/>
    <cellStyle name="Заголовок 3 7" xfId="297"/>
    <cellStyle name="Заголовок 3 8" xfId="298"/>
    <cellStyle name="Заголовок 3 9" xfId="299"/>
    <cellStyle name="Заголовок 4" xfId="300"/>
    <cellStyle name="Заголовок 4 2" xfId="301"/>
    <cellStyle name="Заголовок 4 3" xfId="302"/>
    <cellStyle name="Заголовок 4 4" xfId="303"/>
    <cellStyle name="Заголовок 4 5" xfId="304"/>
    <cellStyle name="Заголовок 4 6" xfId="305"/>
    <cellStyle name="Заголовок 4 7" xfId="306"/>
    <cellStyle name="Заголовок 4 8" xfId="307"/>
    <cellStyle name="Заголовок 4 9" xfId="308"/>
    <cellStyle name="Итог" xfId="309"/>
    <cellStyle name="Итог 2" xfId="310"/>
    <cellStyle name="Итог 3" xfId="311"/>
    <cellStyle name="Итог 4" xfId="312"/>
    <cellStyle name="Итог 5" xfId="313"/>
    <cellStyle name="Итог 6" xfId="314"/>
    <cellStyle name="Итог 7" xfId="315"/>
    <cellStyle name="Итог 8" xfId="316"/>
    <cellStyle name="Итог 9" xfId="317"/>
    <cellStyle name="Контрольная ячейка" xfId="318"/>
    <cellStyle name="Контрольная ячейка 2" xfId="319"/>
    <cellStyle name="Контрольная ячейка 3" xfId="320"/>
    <cellStyle name="Контрольная ячейка 4" xfId="321"/>
    <cellStyle name="Контрольная ячейка 5" xfId="322"/>
    <cellStyle name="Контрольная ячейка 6" xfId="323"/>
    <cellStyle name="Контрольная ячейка 7" xfId="324"/>
    <cellStyle name="Контрольная ячейка 8" xfId="325"/>
    <cellStyle name="Контрольная ячейка 9" xfId="326"/>
    <cellStyle name="Название" xfId="327"/>
    <cellStyle name="Название 2" xfId="328"/>
    <cellStyle name="Название 3" xfId="329"/>
    <cellStyle name="Название 4" xfId="330"/>
    <cellStyle name="Название 5" xfId="331"/>
    <cellStyle name="Название 6" xfId="332"/>
    <cellStyle name="Название 7" xfId="333"/>
    <cellStyle name="Название 8" xfId="334"/>
    <cellStyle name="Название 9" xfId="335"/>
    <cellStyle name="Нейтральный" xfId="336"/>
    <cellStyle name="Нейтральный 2" xfId="337"/>
    <cellStyle name="Нейтральный 3" xfId="338"/>
    <cellStyle name="Нейтральный 4" xfId="339"/>
    <cellStyle name="Нейтральный 5" xfId="340"/>
    <cellStyle name="Нейтральный 6" xfId="341"/>
    <cellStyle name="Нейтральный 7" xfId="342"/>
    <cellStyle name="Нейтральный 8" xfId="343"/>
    <cellStyle name="Нейтральный 9" xfId="344"/>
    <cellStyle name="Обычный 10" xfId="345"/>
    <cellStyle name="Обычный 11" xfId="346"/>
    <cellStyle name="Обычный 12" xfId="347"/>
    <cellStyle name="Обычный 13" xfId="348"/>
    <cellStyle name="Обычный 14" xfId="349"/>
    <cellStyle name="Обычный 15" xfId="350"/>
    <cellStyle name="Обычный 16" xfId="351"/>
    <cellStyle name="Обычный 17" xfId="352"/>
    <cellStyle name="Обычный 18" xfId="353"/>
    <cellStyle name="Обычный 19" xfId="354"/>
    <cellStyle name="Обычный 2" xfId="355"/>
    <cellStyle name="Обычный 2 10" xfId="356"/>
    <cellStyle name="Обычный 2 11" xfId="357"/>
    <cellStyle name="Обычный 2 12" xfId="358"/>
    <cellStyle name="Обычный 2 13" xfId="359"/>
    <cellStyle name="Обычный 2 14" xfId="360"/>
    <cellStyle name="Обычный 2 15" xfId="361"/>
    <cellStyle name="Обычный 2 16" xfId="362"/>
    <cellStyle name="Обычный 2 17" xfId="363"/>
    <cellStyle name="Обычный 2 18" xfId="364"/>
    <cellStyle name="Обычный 2 19" xfId="365"/>
    <cellStyle name="Обычный 2 2" xfId="366"/>
    <cellStyle name="Обычный 2 2 10" xfId="367"/>
    <cellStyle name="Обычный 2 2 11" xfId="368"/>
    <cellStyle name="Обычный 2 2 12" xfId="369"/>
    <cellStyle name="Обычный 2 2 13" xfId="370"/>
    <cellStyle name="Обычный 2 2 14" xfId="371"/>
    <cellStyle name="Обычный 2 2 15" xfId="372"/>
    <cellStyle name="Обычный 2 2 16" xfId="373"/>
    <cellStyle name="Обычный 2 2 17" xfId="374"/>
    <cellStyle name="Обычный 2 2 18" xfId="375"/>
    <cellStyle name="Обычный 2 2 19" xfId="376"/>
    <cellStyle name="Обычный 2 2 2" xfId="377"/>
    <cellStyle name="Обычный 2 2 20" xfId="378"/>
    <cellStyle name="Обычный 2 2 21" xfId="379"/>
    <cellStyle name="Обычный 2 2 22" xfId="380"/>
    <cellStyle name="Обычный 2 2 23" xfId="381"/>
    <cellStyle name="Обычный 2 2 24" xfId="382"/>
    <cellStyle name="Обычный 2 2 25" xfId="383"/>
    <cellStyle name="Обычный 2 2 26" xfId="384"/>
    <cellStyle name="Обычный 2 2 27" xfId="385"/>
    <cellStyle name="Обычный 2 2 28" xfId="386"/>
    <cellStyle name="Обычный 2 2 29" xfId="387"/>
    <cellStyle name="Обычный 2 2 3" xfId="388"/>
    <cellStyle name="Обычный 2 2 30" xfId="389"/>
    <cellStyle name="Обычный 2 2 31" xfId="390"/>
    <cellStyle name="Обычный 2 2 32" xfId="391"/>
    <cellStyle name="Обычный 2 2 33" xfId="392"/>
    <cellStyle name="Обычный 2 2 34" xfId="393"/>
    <cellStyle name="Обычный 2 2 35" xfId="394"/>
    <cellStyle name="Обычный 2 2 36" xfId="395"/>
    <cellStyle name="Обычный 2 2 37" xfId="396"/>
    <cellStyle name="Обычный 2 2 38" xfId="397"/>
    <cellStyle name="Обычный 2 2 39" xfId="398"/>
    <cellStyle name="Обычный 2 2 4" xfId="399"/>
    <cellStyle name="Обычный 2 2 40" xfId="400"/>
    <cellStyle name="Обычный 2 2 41" xfId="401"/>
    <cellStyle name="Обычный 2 2 42" xfId="402"/>
    <cellStyle name="Обычный 2 2 43" xfId="403"/>
    <cellStyle name="Обычный 2 2 44" xfId="404"/>
    <cellStyle name="Обычный 2 2 45" xfId="405"/>
    <cellStyle name="Обычный 2 2 46" xfId="406"/>
    <cellStyle name="Обычный 2 2 47" xfId="407"/>
    <cellStyle name="Обычный 2 2 48" xfId="408"/>
    <cellStyle name="Обычный 2 2 49" xfId="409"/>
    <cellStyle name="Обычный 2 2 5" xfId="410"/>
    <cellStyle name="Обычный 2 2 50" xfId="411"/>
    <cellStyle name="Обычный 2 2 6" xfId="412"/>
    <cellStyle name="Обычный 2 2 7" xfId="413"/>
    <cellStyle name="Обычный 2 2 8" xfId="414"/>
    <cellStyle name="Обычный 2 2 9" xfId="415"/>
    <cellStyle name="Обычный 2 20" xfId="416"/>
    <cellStyle name="Обычный 2 21" xfId="417"/>
    <cellStyle name="Обычный 2 22" xfId="418"/>
    <cellStyle name="Обычный 2 23" xfId="419"/>
    <cellStyle name="Обычный 2 24" xfId="420"/>
    <cellStyle name="Обычный 2 25" xfId="421"/>
    <cellStyle name="Обычный 2 26" xfId="422"/>
    <cellStyle name="Обычный 2 27" xfId="423"/>
    <cellStyle name="Обычный 2 28" xfId="424"/>
    <cellStyle name="Обычный 2 29" xfId="425"/>
    <cellStyle name="Обычный 2 3" xfId="426"/>
    <cellStyle name="Обычный 2 3 2" xfId="427"/>
    <cellStyle name="Обычный 2 3 3" xfId="428"/>
    <cellStyle name="Обычный 2 30" xfId="429"/>
    <cellStyle name="Обычный 2 31" xfId="430"/>
    <cellStyle name="Обычный 2 32" xfId="431"/>
    <cellStyle name="Обычный 2 33" xfId="432"/>
    <cellStyle name="Обычный 2 34" xfId="433"/>
    <cellStyle name="Обычный 2 35" xfId="434"/>
    <cellStyle name="Обычный 2 36" xfId="435"/>
    <cellStyle name="Обычный 2 37" xfId="436"/>
    <cellStyle name="Обычный 2 38" xfId="437"/>
    <cellStyle name="Обычный 2 39" xfId="438"/>
    <cellStyle name="Обычный 2 4" xfId="439"/>
    <cellStyle name="Обычный 2 40" xfId="440"/>
    <cellStyle name="Обычный 2 41" xfId="441"/>
    <cellStyle name="Обычный 2 42" xfId="442"/>
    <cellStyle name="Обычный 2 43" xfId="443"/>
    <cellStyle name="Обычный 2 44" xfId="444"/>
    <cellStyle name="Обычный 2 45" xfId="445"/>
    <cellStyle name="Обычный 2 46" xfId="446"/>
    <cellStyle name="Обычный 2 47" xfId="447"/>
    <cellStyle name="Обычный 2 48" xfId="448"/>
    <cellStyle name="Обычный 2 49" xfId="449"/>
    <cellStyle name="Обычный 2 5" xfId="450"/>
    <cellStyle name="Обычный 2 50" xfId="451"/>
    <cellStyle name="Обычный 2 51" xfId="452"/>
    <cellStyle name="Обычный 2 52" xfId="453"/>
    <cellStyle name="Обычный 2 53" xfId="454"/>
    <cellStyle name="Обычный 2 54" xfId="455"/>
    <cellStyle name="Обычный 2 55" xfId="456"/>
    <cellStyle name="Обычный 2 56" xfId="457"/>
    <cellStyle name="Обычный 2 57" xfId="458"/>
    <cellStyle name="Обычный 2 6" xfId="459"/>
    <cellStyle name="Обычный 2 7" xfId="460"/>
    <cellStyle name="Обычный 2 8" xfId="461"/>
    <cellStyle name="Обычный 2 9" xfId="462"/>
    <cellStyle name="Обычный 2_Расчеты 2011мультики" xfId="463"/>
    <cellStyle name="Обычный 20" xfId="464"/>
    <cellStyle name="Обычный 21" xfId="465"/>
    <cellStyle name="Обычный 22" xfId="466"/>
    <cellStyle name="Обычный 23" xfId="467"/>
    <cellStyle name="Обычный 24" xfId="468"/>
    <cellStyle name="Обычный 25" xfId="469"/>
    <cellStyle name="Обычный 26" xfId="470"/>
    <cellStyle name="Обычный 27" xfId="471"/>
    <cellStyle name="Обычный 28" xfId="472"/>
    <cellStyle name="Обычный 29" xfId="473"/>
    <cellStyle name="Обычный 3" xfId="474"/>
    <cellStyle name="Обычный 3 2" xfId="475"/>
    <cellStyle name="Обычный 3 3" xfId="476"/>
    <cellStyle name="Обычный 3 4" xfId="477"/>
    <cellStyle name="Обычный 3_Расчеты 2011мультики" xfId="478"/>
    <cellStyle name="Обычный 30" xfId="479"/>
    <cellStyle name="Обычный 31" xfId="480"/>
    <cellStyle name="Обычный 32" xfId="481"/>
    <cellStyle name="Обычный 33" xfId="482"/>
    <cellStyle name="Обычный 34" xfId="483"/>
    <cellStyle name="Обычный 35" xfId="484"/>
    <cellStyle name="Обычный 36" xfId="485"/>
    <cellStyle name="Обычный 37" xfId="486"/>
    <cellStyle name="Обычный 38" xfId="487"/>
    <cellStyle name="Обычный 39" xfId="488"/>
    <cellStyle name="Обычный 4" xfId="489"/>
    <cellStyle name="Обычный 40" xfId="490"/>
    <cellStyle name="Обычный 41" xfId="491"/>
    <cellStyle name="Обычный 42" xfId="492"/>
    <cellStyle name="Обычный 43" xfId="493"/>
    <cellStyle name="Обычный 44" xfId="494"/>
    <cellStyle name="Обычный 45" xfId="495"/>
    <cellStyle name="Обычный 46" xfId="496"/>
    <cellStyle name="Обычный 47" xfId="497"/>
    <cellStyle name="Обычный 48" xfId="498"/>
    <cellStyle name="Обычный 49" xfId="499"/>
    <cellStyle name="Обычный 5" xfId="500"/>
    <cellStyle name="Обычный 50" xfId="501"/>
    <cellStyle name="Обычный 51" xfId="502"/>
    <cellStyle name="Обычный 52" xfId="503"/>
    <cellStyle name="Обычный 53" xfId="504"/>
    <cellStyle name="Обычный 54" xfId="505"/>
    <cellStyle name="Обычный 55" xfId="506"/>
    <cellStyle name="Обычный 56" xfId="507"/>
    <cellStyle name="Обычный 57" xfId="508"/>
    <cellStyle name="Обычный 58" xfId="509"/>
    <cellStyle name="Обычный 59" xfId="510"/>
    <cellStyle name="Обычный 6" xfId="511"/>
    <cellStyle name="Обычный 60" xfId="512"/>
    <cellStyle name="Обычный 61" xfId="513"/>
    <cellStyle name="Обычный 62" xfId="514"/>
    <cellStyle name="Обычный 63" xfId="515"/>
    <cellStyle name="Обычный 64" xfId="516"/>
    <cellStyle name="Обычный 65" xfId="517"/>
    <cellStyle name="Обычный 66" xfId="518"/>
    <cellStyle name="Обычный 67" xfId="519"/>
    <cellStyle name="Обычный 68" xfId="520"/>
    <cellStyle name="Обычный 69" xfId="521"/>
    <cellStyle name="Обычный 7" xfId="522"/>
    <cellStyle name="Обычный 70" xfId="523"/>
    <cellStyle name="Обычный 8" xfId="524"/>
    <cellStyle name="Обычный 9" xfId="525"/>
    <cellStyle name="Followed Hyperlink" xfId="526"/>
    <cellStyle name="Плохой" xfId="527"/>
    <cellStyle name="Плохой 2" xfId="528"/>
    <cellStyle name="Плохой 3" xfId="529"/>
    <cellStyle name="Плохой 4" xfId="530"/>
    <cellStyle name="Плохой 5" xfId="531"/>
    <cellStyle name="Плохой 6" xfId="532"/>
    <cellStyle name="Плохой 7" xfId="533"/>
    <cellStyle name="Плохой 8" xfId="534"/>
    <cellStyle name="Плохой 9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ояснение 6" xfId="541"/>
    <cellStyle name="Пояснение 7" xfId="542"/>
    <cellStyle name="Пояснение 8" xfId="543"/>
    <cellStyle name="Пояснение 9" xfId="544"/>
    <cellStyle name="Примечание" xfId="545"/>
    <cellStyle name="Примечание 2" xfId="546"/>
    <cellStyle name="Примечание 3" xfId="547"/>
    <cellStyle name="Примечание 4" xfId="548"/>
    <cellStyle name="Примечание 5" xfId="549"/>
    <cellStyle name="Примечание 6" xfId="550"/>
    <cellStyle name="Примечание 7" xfId="551"/>
    <cellStyle name="Примечание 8" xfId="552"/>
    <cellStyle name="Примечание 9" xfId="553"/>
    <cellStyle name="Percent" xfId="554"/>
    <cellStyle name="Процентный 2" xfId="555"/>
    <cellStyle name="Процентный 3" xfId="556"/>
    <cellStyle name="Процентный 4" xfId="557"/>
    <cellStyle name="Процентный 5" xfId="558"/>
    <cellStyle name="Процентный 6" xfId="559"/>
    <cellStyle name="Процентный 7" xfId="560"/>
    <cellStyle name="Связанная ячейка" xfId="561"/>
    <cellStyle name="Связанная ячейка 2" xfId="562"/>
    <cellStyle name="Связанная ячейка 3" xfId="563"/>
    <cellStyle name="Связанная ячейка 4" xfId="564"/>
    <cellStyle name="Связанная ячейка 5" xfId="565"/>
    <cellStyle name="Связанная ячейка 6" xfId="566"/>
    <cellStyle name="Связанная ячейка 7" xfId="567"/>
    <cellStyle name="Связанная ячейка 8" xfId="568"/>
    <cellStyle name="Связанная ячейка 9" xfId="569"/>
    <cellStyle name="Текст предупреждения" xfId="570"/>
    <cellStyle name="Текст предупреждения 2" xfId="571"/>
    <cellStyle name="Текст предупреждения 3" xfId="572"/>
    <cellStyle name="Текст предупреждения 4" xfId="573"/>
    <cellStyle name="Текст предупреждения 5" xfId="574"/>
    <cellStyle name="Текст предупреждения 6" xfId="575"/>
    <cellStyle name="Текст предупреждения 7" xfId="576"/>
    <cellStyle name="Текст предупреждения 8" xfId="577"/>
    <cellStyle name="Текст предупреждения 9" xfId="578"/>
    <cellStyle name="Comma" xfId="579"/>
    <cellStyle name="Comma [0]" xfId="580"/>
    <cellStyle name="Финансовый 2" xfId="581"/>
    <cellStyle name="Финансовый 2 10" xfId="582"/>
    <cellStyle name="Финансовый 2 11" xfId="583"/>
    <cellStyle name="Финансовый 2 2" xfId="584"/>
    <cellStyle name="Финансовый 2 3" xfId="585"/>
    <cellStyle name="Финансовый 2 4" xfId="586"/>
    <cellStyle name="Финансовый 2 5" xfId="587"/>
    <cellStyle name="Финансовый 2 6" xfId="588"/>
    <cellStyle name="Финансовый 2 7" xfId="589"/>
    <cellStyle name="Финансовый 2 8" xfId="590"/>
    <cellStyle name="Финансовый 2 9" xfId="591"/>
    <cellStyle name="Финансовый 3" xfId="592"/>
    <cellStyle name="Финансовый 4" xfId="593"/>
    <cellStyle name="Финансовый 5" xfId="594"/>
    <cellStyle name="Финансовый 6" xfId="595"/>
    <cellStyle name="Финансовый 7" xfId="596"/>
    <cellStyle name="Финансовый 8" xfId="597"/>
    <cellStyle name="Хороший" xfId="598"/>
    <cellStyle name="Хороший 2" xfId="599"/>
    <cellStyle name="Хороший 3" xfId="600"/>
    <cellStyle name="Хороший 4" xfId="601"/>
    <cellStyle name="Хороший 5" xfId="602"/>
    <cellStyle name="Хороший 6" xfId="603"/>
    <cellStyle name="Хороший 7" xfId="604"/>
    <cellStyle name="Хороший 8" xfId="605"/>
    <cellStyle name="Хороший 9" xfId="6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84"/>
  <sheetViews>
    <sheetView view="pageBreakPreview" zoomScale="75" zoomScaleSheetLayoutView="75" workbookViewId="0" topLeftCell="A1">
      <selection activeCell="J64" sqref="J64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4" width="16.57421875" style="14" customWidth="1"/>
    <col min="5" max="5" width="9.28125" style="7" bestFit="1" customWidth="1"/>
    <col min="6" max="6" width="22.8515625" style="7" customWidth="1"/>
    <col min="7" max="7" width="14.421875" style="7" bestFit="1" customWidth="1"/>
    <col min="8" max="8" width="21.28125" style="7" customWidth="1"/>
    <col min="9" max="9" width="9.140625" style="7" customWidth="1"/>
    <col min="10" max="15" width="15.57421875" style="7" customWidth="1"/>
    <col min="16" max="16384" width="9.140625" style="7" customWidth="1"/>
  </cols>
  <sheetData>
    <row r="2" spans="1:4" ht="15.75">
      <c r="A2" s="69" t="s">
        <v>129</v>
      </c>
      <c r="B2" s="70"/>
      <c r="C2" s="70"/>
      <c r="D2" s="70"/>
    </row>
    <row r="3" spans="1:4" ht="15.75">
      <c r="A3" s="71" t="s">
        <v>128</v>
      </c>
      <c r="B3" s="71"/>
      <c r="C3" s="71"/>
      <c r="D3" s="71"/>
    </row>
    <row r="4" spans="1:4" ht="15.75">
      <c r="A4" s="71" t="s">
        <v>133</v>
      </c>
      <c r="B4" s="71"/>
      <c r="C4" s="71"/>
      <c r="D4" s="71"/>
    </row>
    <row r="6" spans="1:4" ht="15.75">
      <c r="A6" s="68" t="s">
        <v>54</v>
      </c>
      <c r="B6" s="68"/>
      <c r="C6" s="68"/>
      <c r="D6" s="68"/>
    </row>
    <row r="7" spans="1:4" ht="56.25" customHeight="1">
      <c r="A7" s="2" t="s">
        <v>2</v>
      </c>
      <c r="B7" s="2" t="s">
        <v>1</v>
      </c>
      <c r="C7" s="13" t="s">
        <v>31</v>
      </c>
      <c r="D7" s="13" t="s">
        <v>25</v>
      </c>
    </row>
    <row r="8" spans="1:4" ht="15.75">
      <c r="A8" s="2">
        <v>1</v>
      </c>
      <c r="B8" s="2">
        <v>2</v>
      </c>
      <c r="C8" s="13">
        <v>3</v>
      </c>
      <c r="D8" s="13">
        <v>4</v>
      </c>
    </row>
    <row r="9" spans="1:4" ht="15.75">
      <c r="A9" s="41" t="s">
        <v>3</v>
      </c>
      <c r="B9" s="39"/>
      <c r="C9" s="13" t="s">
        <v>32</v>
      </c>
      <c r="D9" s="13" t="s">
        <v>32</v>
      </c>
    </row>
    <row r="10" spans="1:4" ht="15.75">
      <c r="A10" s="38" t="s">
        <v>33</v>
      </c>
      <c r="B10" s="39">
        <v>1</v>
      </c>
      <c r="C10" s="13">
        <f>C12+C13</f>
        <v>586449</v>
      </c>
      <c r="D10" s="13">
        <f>D12+D13</f>
        <v>3687647</v>
      </c>
    </row>
    <row r="11" spans="1:4" ht="15.75">
      <c r="A11" s="38" t="s">
        <v>7</v>
      </c>
      <c r="B11" s="39"/>
      <c r="C11" s="13"/>
      <c r="D11" s="13"/>
    </row>
    <row r="12" spans="1:4" ht="15.75">
      <c r="A12" s="38" t="s">
        <v>34</v>
      </c>
      <c r="B12" s="39">
        <v>1.1</v>
      </c>
      <c r="C12" s="13">
        <v>0</v>
      </c>
      <c r="D12" s="13">
        <v>0</v>
      </c>
    </row>
    <row r="13" spans="1:6" ht="31.5">
      <c r="A13" s="38" t="s">
        <v>35</v>
      </c>
      <c r="B13" s="39">
        <v>1.2</v>
      </c>
      <c r="C13" s="13">
        <v>586449</v>
      </c>
      <c r="D13" s="43">
        <v>3687647</v>
      </c>
      <c r="F13" s="12"/>
    </row>
    <row r="14" spans="1:4" ht="15.75">
      <c r="A14" s="38" t="s">
        <v>22</v>
      </c>
      <c r="B14" s="39">
        <v>2</v>
      </c>
      <c r="C14" s="13"/>
      <c r="D14" s="27"/>
    </row>
    <row r="15" spans="1:6" ht="31.5">
      <c r="A15" s="38" t="s">
        <v>55</v>
      </c>
      <c r="B15" s="39">
        <v>3</v>
      </c>
      <c r="C15" s="13">
        <v>2275996</v>
      </c>
      <c r="D15" s="27"/>
      <c r="F15" s="12"/>
    </row>
    <row r="16" spans="1:4" ht="15.75">
      <c r="A16" s="38" t="s">
        <v>28</v>
      </c>
      <c r="B16" s="39">
        <v>4</v>
      </c>
      <c r="C16" s="13"/>
      <c r="D16" s="27"/>
    </row>
    <row r="17" spans="1:6" ht="31.5">
      <c r="A17" s="38" t="s">
        <v>36</v>
      </c>
      <c r="B17" s="39">
        <v>5</v>
      </c>
      <c r="C17" s="13"/>
      <c r="D17" s="27">
        <v>3059023</v>
      </c>
      <c r="F17" s="12"/>
    </row>
    <row r="18" spans="1:4" ht="15.75">
      <c r="A18" s="40" t="s">
        <v>19</v>
      </c>
      <c r="B18" s="39">
        <v>6</v>
      </c>
      <c r="C18" s="13">
        <v>3403295</v>
      </c>
      <c r="D18" s="27">
        <f>14308+1425+275</f>
        <v>16008</v>
      </c>
    </row>
    <row r="19" spans="1:4" ht="15.75">
      <c r="A19" s="38" t="s">
        <v>6</v>
      </c>
      <c r="B19" s="39">
        <v>7</v>
      </c>
      <c r="C19" s="13"/>
      <c r="D19" s="13">
        <f>SUM(D21:D22)</f>
        <v>224783</v>
      </c>
    </row>
    <row r="20" spans="1:4" ht="15.75">
      <c r="A20" s="3" t="s">
        <v>7</v>
      </c>
      <c r="B20" s="2"/>
      <c r="C20" s="13"/>
      <c r="D20" s="13"/>
    </row>
    <row r="21" spans="1:4" ht="15.75">
      <c r="A21" s="3" t="s">
        <v>37</v>
      </c>
      <c r="B21" s="2">
        <v>7.1</v>
      </c>
      <c r="C21" s="13">
        <v>0</v>
      </c>
      <c r="D21" s="27">
        <v>121449</v>
      </c>
    </row>
    <row r="22" spans="1:4" ht="15.75">
      <c r="A22" s="3" t="s">
        <v>57</v>
      </c>
      <c r="B22" s="2">
        <v>7.2</v>
      </c>
      <c r="C22" s="13">
        <v>0</v>
      </c>
      <c r="D22" s="27">
        <v>103334</v>
      </c>
    </row>
    <row r="23" spans="1:4" ht="31.5">
      <c r="A23" s="3" t="s">
        <v>38</v>
      </c>
      <c r="B23" s="2">
        <v>8</v>
      </c>
      <c r="C23" s="13"/>
      <c r="D23" s="27"/>
    </row>
    <row r="24" spans="1:6" ht="15.75">
      <c r="A24" s="37" t="s">
        <v>56</v>
      </c>
      <c r="B24" s="2">
        <v>9</v>
      </c>
      <c r="C24" s="13"/>
      <c r="D24" s="27"/>
      <c r="F24" s="12"/>
    </row>
    <row r="25" spans="1:7" ht="15.75">
      <c r="A25" s="37" t="s">
        <v>64</v>
      </c>
      <c r="B25" s="2">
        <v>10</v>
      </c>
      <c r="C25" s="13">
        <v>1000</v>
      </c>
      <c r="D25" s="27">
        <v>323803</v>
      </c>
      <c r="F25" s="12"/>
      <c r="G25" s="12"/>
    </row>
    <row r="26" spans="1:7" ht="31.5">
      <c r="A26" s="37" t="s">
        <v>65</v>
      </c>
      <c r="B26" s="2">
        <v>11</v>
      </c>
      <c r="C26" s="13"/>
      <c r="D26" s="27"/>
      <c r="F26" s="12"/>
      <c r="G26" s="12"/>
    </row>
    <row r="27" spans="1:7" ht="31.5">
      <c r="A27" s="37" t="s">
        <v>66</v>
      </c>
      <c r="B27" s="2">
        <v>12</v>
      </c>
      <c r="C27" s="13"/>
      <c r="D27" s="27"/>
      <c r="F27" s="10"/>
      <c r="G27" s="12"/>
    </row>
    <row r="28" spans="1:7" ht="15.75">
      <c r="A28" s="37" t="s">
        <v>29</v>
      </c>
      <c r="B28" s="2">
        <v>13</v>
      </c>
      <c r="C28" s="13"/>
      <c r="D28" s="27"/>
      <c r="G28" s="12"/>
    </row>
    <row r="29" spans="1:7" ht="31.5">
      <c r="A29" s="37" t="s">
        <v>67</v>
      </c>
      <c r="B29" s="2">
        <v>14</v>
      </c>
      <c r="C29" s="13">
        <v>185</v>
      </c>
      <c r="D29" s="27"/>
      <c r="G29" s="12"/>
    </row>
    <row r="30" spans="1:7" ht="15.75">
      <c r="A30" s="37" t="s">
        <v>5</v>
      </c>
      <c r="B30" s="2">
        <v>15</v>
      </c>
      <c r="C30" s="13">
        <v>228</v>
      </c>
      <c r="D30" s="30">
        <v>805</v>
      </c>
      <c r="G30" s="12"/>
    </row>
    <row r="31" spans="1:7" ht="31.5">
      <c r="A31" s="37" t="s">
        <v>68</v>
      </c>
      <c r="B31" s="2">
        <v>16</v>
      </c>
      <c r="C31" s="13"/>
      <c r="D31" s="30"/>
      <c r="G31" s="12"/>
    </row>
    <row r="32" spans="1:6" ht="31.5">
      <c r="A32" s="3" t="s">
        <v>20</v>
      </c>
      <c r="B32" s="2">
        <v>17</v>
      </c>
      <c r="C32" s="13">
        <v>9398</v>
      </c>
      <c r="D32" s="30">
        <v>15297</v>
      </c>
      <c r="F32" s="12"/>
    </row>
    <row r="33" spans="1:6" ht="31.5">
      <c r="A33" s="3" t="s">
        <v>21</v>
      </c>
      <c r="B33" s="2">
        <v>18</v>
      </c>
      <c r="C33" s="13">
        <v>44177</v>
      </c>
      <c r="D33" s="30">
        <v>104076</v>
      </c>
      <c r="F33" s="12"/>
    </row>
    <row r="34" spans="1:6" ht="15.75">
      <c r="A34" s="3" t="s">
        <v>69</v>
      </c>
      <c r="B34" s="2">
        <v>19</v>
      </c>
      <c r="C34" s="34">
        <v>175385</v>
      </c>
      <c r="D34" s="30">
        <v>125014</v>
      </c>
      <c r="F34" s="12"/>
    </row>
    <row r="35" spans="1:6" ht="15.75">
      <c r="A35" s="3" t="s">
        <v>39</v>
      </c>
      <c r="B35" s="2">
        <v>21</v>
      </c>
      <c r="C35" s="34"/>
      <c r="D35" s="30">
        <v>0</v>
      </c>
      <c r="F35" s="12"/>
    </row>
    <row r="36" spans="1:4" ht="15.75">
      <c r="A36" s="3" t="s">
        <v>4</v>
      </c>
      <c r="B36" s="2">
        <v>21</v>
      </c>
      <c r="C36" s="34"/>
      <c r="D36" s="34"/>
    </row>
    <row r="37" spans="1:7" ht="15.75">
      <c r="A37" s="8" t="s">
        <v>8</v>
      </c>
      <c r="B37" s="9">
        <v>22</v>
      </c>
      <c r="C37" s="36">
        <f>C10+C14+C15+C16+C17+C18+C19+C23+C24+C25+C26+C27+C32+C33+C34+C35+C36+C30+C29</f>
        <v>6496113</v>
      </c>
      <c r="D37" s="36">
        <f>D10+D14+D15+D16+D17+D18+D19+D23+D24+D25+D26+D27+D32+D33+D34+D35+D36+D30</f>
        <v>7556456</v>
      </c>
      <c r="F37" s="12"/>
      <c r="G37" s="12"/>
    </row>
    <row r="38" spans="1:6" ht="15.75">
      <c r="A38" s="4"/>
      <c r="B38" s="2"/>
      <c r="C38" s="34"/>
      <c r="D38" s="34"/>
      <c r="F38" s="12"/>
    </row>
    <row r="39" spans="1:4" ht="15.75">
      <c r="A39" s="8" t="s">
        <v>13</v>
      </c>
      <c r="B39" s="2"/>
      <c r="C39" s="34"/>
      <c r="D39" s="34"/>
    </row>
    <row r="40" spans="1:4" ht="15.75">
      <c r="A40" s="3" t="s">
        <v>70</v>
      </c>
      <c r="B40" s="2">
        <v>23</v>
      </c>
      <c r="C40" s="34"/>
      <c r="D40" s="34"/>
    </row>
    <row r="41" spans="1:4" ht="15.75">
      <c r="A41" s="3" t="s">
        <v>28</v>
      </c>
      <c r="B41" s="2">
        <v>24</v>
      </c>
      <c r="C41" s="34"/>
      <c r="D41" s="34"/>
    </row>
    <row r="42" spans="1:4" ht="15.75">
      <c r="A42" s="37" t="s">
        <v>71</v>
      </c>
      <c r="B42" s="2">
        <v>25</v>
      </c>
      <c r="C42" s="34"/>
      <c r="D42" s="34"/>
    </row>
    <row r="43" spans="1:4" ht="15.75">
      <c r="A43" s="3" t="s">
        <v>15</v>
      </c>
      <c r="B43" s="2">
        <v>26</v>
      </c>
      <c r="C43" s="34"/>
      <c r="D43" s="34"/>
    </row>
    <row r="44" spans="1:6" ht="15.75">
      <c r="A44" s="37" t="s">
        <v>72</v>
      </c>
      <c r="B44" s="2">
        <v>27</v>
      </c>
      <c r="C44" s="34"/>
      <c r="D44" s="34"/>
      <c r="F44" s="31"/>
    </row>
    <row r="45" spans="1:6" ht="15.75">
      <c r="A45" s="3" t="s">
        <v>30</v>
      </c>
      <c r="B45" s="2">
        <v>28</v>
      </c>
      <c r="C45" s="34">
        <v>394</v>
      </c>
      <c r="D45" s="35">
        <f>15911+20</f>
        <v>15931</v>
      </c>
      <c r="F45" s="32"/>
    </row>
    <row r="46" spans="1:6" ht="15.75">
      <c r="A46" s="3" t="s">
        <v>58</v>
      </c>
      <c r="B46" s="2">
        <v>29</v>
      </c>
      <c r="C46" s="34"/>
      <c r="D46" s="35"/>
      <c r="F46" s="32"/>
    </row>
    <row r="47" spans="1:6" ht="15.75">
      <c r="A47" s="3" t="s">
        <v>14</v>
      </c>
      <c r="B47" s="2">
        <v>30</v>
      </c>
      <c r="C47" s="34"/>
      <c r="D47" s="35"/>
      <c r="F47" s="32"/>
    </row>
    <row r="48" spans="1:6" ht="15.75">
      <c r="A48" s="37" t="s">
        <v>73</v>
      </c>
      <c r="B48" s="2">
        <v>31</v>
      </c>
      <c r="C48" s="34"/>
      <c r="D48" s="35"/>
      <c r="F48" s="32"/>
    </row>
    <row r="49" spans="1:15" ht="15.75">
      <c r="A49" s="37" t="s">
        <v>74</v>
      </c>
      <c r="B49" s="2">
        <v>32</v>
      </c>
      <c r="C49" s="34">
        <v>1897</v>
      </c>
      <c r="D49" s="35">
        <v>76</v>
      </c>
      <c r="F49" s="32"/>
      <c r="K49" s="10"/>
      <c r="L49" s="10"/>
      <c r="M49" s="10"/>
      <c r="O49" s="10"/>
    </row>
    <row r="50" spans="1:6" ht="15.75">
      <c r="A50" s="3" t="s">
        <v>40</v>
      </c>
      <c r="B50" s="2">
        <v>33</v>
      </c>
      <c r="C50" s="34">
        <v>9036</v>
      </c>
      <c r="D50" s="35">
        <v>9036</v>
      </c>
      <c r="F50" s="32"/>
    </row>
    <row r="51" spans="1:6" ht="15.75">
      <c r="A51" s="3" t="s">
        <v>16</v>
      </c>
      <c r="B51" s="2">
        <v>34</v>
      </c>
      <c r="C51" s="34">
        <v>379712</v>
      </c>
      <c r="D51" s="35">
        <v>540111</v>
      </c>
      <c r="F51" s="33"/>
    </row>
    <row r="52" spans="1:6" ht="15.75">
      <c r="A52" s="8" t="s">
        <v>41</v>
      </c>
      <c r="B52" s="9">
        <v>35</v>
      </c>
      <c r="C52" s="36">
        <f>SUM(C41:C51)</f>
        <v>391039</v>
      </c>
      <c r="D52" s="36">
        <f>SUM(D41:D51)</f>
        <v>565154</v>
      </c>
      <c r="F52" s="31"/>
    </row>
    <row r="53" spans="1:4" ht="15.75">
      <c r="A53" s="4"/>
      <c r="B53" s="2"/>
      <c r="C53" s="34"/>
      <c r="D53" s="34"/>
    </row>
    <row r="54" spans="1:4" ht="15.75">
      <c r="A54" s="8" t="s">
        <v>42</v>
      </c>
      <c r="B54" s="2"/>
      <c r="C54" s="34"/>
      <c r="D54" s="34"/>
    </row>
    <row r="55" spans="1:6" ht="15.75">
      <c r="A55" s="3" t="s">
        <v>43</v>
      </c>
      <c r="B55" s="2">
        <v>36</v>
      </c>
      <c r="C55" s="34">
        <f>C57</f>
        <v>5088794</v>
      </c>
      <c r="D55" s="34">
        <f>D57</f>
        <v>5088794</v>
      </c>
      <c r="F55" s="12"/>
    </row>
    <row r="56" spans="1:6" ht="15.75">
      <c r="A56" s="3" t="s">
        <v>7</v>
      </c>
      <c r="B56" s="2"/>
      <c r="C56" s="34"/>
      <c r="D56" s="34"/>
      <c r="F56" s="12"/>
    </row>
    <row r="57" spans="1:4" ht="15.75">
      <c r="A57" s="3" t="s">
        <v>23</v>
      </c>
      <c r="B57" s="2">
        <v>36.1</v>
      </c>
      <c r="C57" s="34">
        <v>5088794</v>
      </c>
      <c r="D57" s="34">
        <v>5088794</v>
      </c>
    </row>
    <row r="58" spans="1:4" ht="15.75">
      <c r="A58" s="3" t="s">
        <v>24</v>
      </c>
      <c r="B58" s="2">
        <v>36.2</v>
      </c>
      <c r="C58" s="34"/>
      <c r="D58" s="34"/>
    </row>
    <row r="59" spans="1:4" ht="15.75">
      <c r="A59" s="3" t="s">
        <v>44</v>
      </c>
      <c r="B59" s="2">
        <v>37</v>
      </c>
      <c r="C59" s="34"/>
      <c r="D59" s="34">
        <v>86392</v>
      </c>
    </row>
    <row r="60" spans="1:6" ht="15.75">
      <c r="A60" s="3" t="s">
        <v>9</v>
      </c>
      <c r="B60" s="2">
        <v>38</v>
      </c>
      <c r="C60" s="34">
        <v>-470681</v>
      </c>
      <c r="D60" s="34" t="s">
        <v>32</v>
      </c>
      <c r="F60" s="10"/>
    </row>
    <row r="61" spans="1:6" ht="15.75">
      <c r="A61" s="37" t="s">
        <v>10</v>
      </c>
      <c r="B61" s="2">
        <v>39</v>
      </c>
      <c r="C61" s="34"/>
      <c r="D61" s="34"/>
      <c r="F61" s="10"/>
    </row>
    <row r="62" spans="1:6" ht="15.75">
      <c r="A62" s="3" t="s">
        <v>53</v>
      </c>
      <c r="B62" s="2">
        <v>40</v>
      </c>
      <c r="C62" s="34">
        <v>3480</v>
      </c>
      <c r="D62" s="34">
        <v>-29546</v>
      </c>
      <c r="F62" s="10"/>
    </row>
    <row r="63" spans="1:8" ht="15.75">
      <c r="A63" s="3" t="s">
        <v>45</v>
      </c>
      <c r="B63" s="2">
        <v>41</v>
      </c>
      <c r="C63" s="34">
        <f>C65+C66</f>
        <v>1483481</v>
      </c>
      <c r="D63" s="34">
        <f>D65+D66</f>
        <v>1845662</v>
      </c>
      <c r="F63" s="12"/>
      <c r="G63" s="12"/>
      <c r="H63" s="12"/>
    </row>
    <row r="64" spans="1:4" ht="15.75">
      <c r="A64" s="3" t="s">
        <v>7</v>
      </c>
      <c r="B64" s="2"/>
      <c r="C64" s="34"/>
      <c r="D64" s="34"/>
    </row>
    <row r="65" spans="1:6" ht="15.75">
      <c r="A65" s="3" t="s">
        <v>46</v>
      </c>
      <c r="B65" s="2">
        <v>41.1</v>
      </c>
      <c r="C65" s="34">
        <v>1650803</v>
      </c>
      <c r="D65" s="35">
        <v>1646535</v>
      </c>
      <c r="E65" s="12"/>
      <c r="F65" s="12"/>
    </row>
    <row r="66" spans="1:8" ht="15.75">
      <c r="A66" s="3" t="s">
        <v>47</v>
      </c>
      <c r="B66" s="2">
        <v>41.2</v>
      </c>
      <c r="C66" s="30">
        <v>-167322</v>
      </c>
      <c r="D66" s="35">
        <v>199127</v>
      </c>
      <c r="E66" s="12"/>
      <c r="F66" s="12"/>
      <c r="G66" s="12"/>
      <c r="H66" s="10"/>
    </row>
    <row r="67" spans="1:8" ht="15.75">
      <c r="A67" s="3" t="s">
        <v>12</v>
      </c>
      <c r="B67" s="2">
        <v>42</v>
      </c>
      <c r="C67" s="34"/>
      <c r="D67" s="34"/>
      <c r="H67" s="10"/>
    </row>
    <row r="68" spans="1:8" ht="15.75">
      <c r="A68" s="8" t="s">
        <v>11</v>
      </c>
      <c r="B68" s="9">
        <v>43</v>
      </c>
      <c r="C68" s="36">
        <f>C55+C62+C63+C59+C60</f>
        <v>6105074</v>
      </c>
      <c r="D68" s="36">
        <f>D55+D62+D63+D59</f>
        <v>6991302</v>
      </c>
      <c r="H68" s="10"/>
    </row>
    <row r="69" spans="1:4" ht="15.75">
      <c r="A69" s="3" t="s">
        <v>32</v>
      </c>
      <c r="B69" s="2"/>
      <c r="C69" s="34" t="s">
        <v>32</v>
      </c>
      <c r="D69" s="34" t="s">
        <v>32</v>
      </c>
    </row>
    <row r="70" spans="1:5" ht="15.75">
      <c r="A70" s="8" t="s">
        <v>48</v>
      </c>
      <c r="B70" s="9">
        <v>44</v>
      </c>
      <c r="C70" s="36">
        <f>C52+C68</f>
        <v>6496113</v>
      </c>
      <c r="D70" s="36">
        <f>D52+D68</f>
        <v>7556456</v>
      </c>
      <c r="E70" s="12"/>
    </row>
    <row r="71" spans="1:4" ht="15.75">
      <c r="A71" s="5"/>
      <c r="B71" s="6"/>
      <c r="C71" s="29">
        <f>C37-C70</f>
        <v>0</v>
      </c>
      <c r="D71" s="15"/>
    </row>
    <row r="72" ht="15.75">
      <c r="A72" s="11" t="s">
        <v>130</v>
      </c>
    </row>
    <row r="73" ht="15.75">
      <c r="A73" s="11" t="s">
        <v>131</v>
      </c>
    </row>
    <row r="74" ht="15.75">
      <c r="A74" s="11" t="s">
        <v>132</v>
      </c>
    </row>
    <row r="75" ht="15.75">
      <c r="A75" s="1" t="s">
        <v>61</v>
      </c>
    </row>
    <row r="76" ht="15.75">
      <c r="A76" s="1" t="s">
        <v>0</v>
      </c>
    </row>
    <row r="78" ht="15.75">
      <c r="A78" s="1" t="s">
        <v>49</v>
      </c>
    </row>
    <row r="223" ht="15.75">
      <c r="A223" s="1" t="s">
        <v>49</v>
      </c>
    </row>
    <row r="284" ht="15.75">
      <c r="A284" s="1" t="s">
        <v>49</v>
      </c>
    </row>
  </sheetData>
  <sheetProtection/>
  <mergeCells count="4"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0" r:id="rId1"/>
  <rowBreaks count="2" manualBreakCount="2">
    <brk id="52" max="3" man="1"/>
    <brk id="1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N105"/>
  <sheetViews>
    <sheetView tabSelected="1" view="pageBreakPreview" zoomScaleSheetLayoutView="100" workbookViewId="0" topLeftCell="A1">
      <selection activeCell="H8" sqref="H8"/>
    </sheetView>
  </sheetViews>
  <sheetFormatPr defaultColWidth="9.140625" defaultRowHeight="12.75"/>
  <cols>
    <col min="1" max="1" width="65.57421875" style="16" customWidth="1"/>
    <col min="2" max="2" width="14.00390625" style="20" customWidth="1"/>
    <col min="3" max="3" width="15.7109375" style="52" customWidth="1"/>
    <col min="4" max="4" width="18.7109375" style="52" customWidth="1"/>
    <col min="5" max="5" width="16.00390625" style="52" customWidth="1"/>
    <col min="6" max="6" width="26.140625" style="52" customWidth="1"/>
    <col min="7" max="8" width="25.421875" style="55" customWidth="1"/>
    <col min="9" max="9" width="13.28125" style="55" bestFit="1" customWidth="1"/>
    <col min="10" max="10" width="15.00390625" style="16" customWidth="1"/>
    <col min="11" max="11" width="13.28125" style="16" bestFit="1" customWidth="1"/>
    <col min="12" max="12" width="16.140625" style="16" customWidth="1"/>
    <col min="13" max="13" width="12.7109375" style="16" customWidth="1"/>
    <col min="14" max="14" width="15.57421875" style="16" customWidth="1"/>
    <col min="15" max="16384" width="9.140625" style="16" customWidth="1"/>
  </cols>
  <sheetData>
    <row r="2" spans="1:6" ht="18.75">
      <c r="A2" s="74" t="s">
        <v>27</v>
      </c>
      <c r="B2" s="74"/>
      <c r="C2" s="74"/>
      <c r="D2" s="74"/>
      <c r="E2" s="74"/>
      <c r="F2" s="74"/>
    </row>
    <row r="3" spans="1:9" ht="18.75">
      <c r="A3" s="75" t="str">
        <f>'Ф1'!A3</f>
        <v>Акционерное общество "Инвестиционный Дом "Астана-Инвест"</v>
      </c>
      <c r="B3" s="75"/>
      <c r="C3" s="75"/>
      <c r="D3" s="75"/>
      <c r="E3" s="75"/>
      <c r="F3" s="75"/>
      <c r="G3" s="56"/>
      <c r="H3" s="56"/>
      <c r="I3" s="56"/>
    </row>
    <row r="4" spans="1:9" ht="18.75">
      <c r="A4" s="74"/>
      <c r="B4" s="74"/>
      <c r="C4" s="74"/>
      <c r="D4" s="74"/>
      <c r="E4" s="74"/>
      <c r="F4" s="74"/>
      <c r="G4" s="56"/>
      <c r="H4" s="56"/>
      <c r="I4" s="56"/>
    </row>
    <row r="5" spans="1:9" ht="18.75">
      <c r="A5" s="74" t="str">
        <f>'Ф1'!A4</f>
        <v>      по состоянию на "01"  января  2015 года</v>
      </c>
      <c r="B5" s="74"/>
      <c r="C5" s="74"/>
      <c r="D5" s="74"/>
      <c r="E5" s="74"/>
      <c r="F5" s="74"/>
      <c r="G5" s="56"/>
      <c r="H5" s="56"/>
      <c r="I5" s="56"/>
    </row>
    <row r="6" spans="1:9" ht="12.75">
      <c r="A6" s="24"/>
      <c r="B6" s="25"/>
      <c r="C6" s="46"/>
      <c r="D6" s="46"/>
      <c r="E6" s="46"/>
      <c r="F6" s="46"/>
      <c r="G6" s="56"/>
      <c r="H6" s="56"/>
      <c r="I6" s="56"/>
    </row>
    <row r="7" spans="1:9" ht="15.75">
      <c r="A7" s="72" t="s">
        <v>60</v>
      </c>
      <c r="B7" s="73"/>
      <c r="C7" s="73"/>
      <c r="D7" s="73"/>
      <c r="E7" s="73"/>
      <c r="F7" s="73"/>
      <c r="G7" s="56"/>
      <c r="H7" s="56"/>
      <c r="I7" s="56"/>
    </row>
    <row r="8" spans="1:9" ht="78.75">
      <c r="A8" s="23" t="s">
        <v>50</v>
      </c>
      <c r="B8" s="23" t="s">
        <v>1</v>
      </c>
      <c r="C8" s="47" t="s">
        <v>63</v>
      </c>
      <c r="D8" s="47" t="s">
        <v>52</v>
      </c>
      <c r="E8" s="47" t="s">
        <v>62</v>
      </c>
      <c r="F8" s="47" t="s">
        <v>51</v>
      </c>
      <c r="G8" s="56"/>
      <c r="H8" s="56"/>
      <c r="I8" s="56"/>
    </row>
    <row r="9" spans="1:9" ht="15.75">
      <c r="A9" s="23">
        <v>1</v>
      </c>
      <c r="B9" s="23">
        <v>2</v>
      </c>
      <c r="C9" s="47">
        <v>3</v>
      </c>
      <c r="D9" s="47">
        <v>4</v>
      </c>
      <c r="E9" s="47">
        <v>5</v>
      </c>
      <c r="F9" s="47">
        <v>6</v>
      </c>
      <c r="G9" s="56"/>
      <c r="H9" s="56"/>
      <c r="I9" s="56"/>
    </row>
    <row r="10" spans="1:9" ht="15.75">
      <c r="A10" s="41" t="s">
        <v>75</v>
      </c>
      <c r="B10" s="44">
        <v>1</v>
      </c>
      <c r="C10" s="48">
        <f>SUM(C12:C18)</f>
        <v>7713</v>
      </c>
      <c r="D10" s="48">
        <f>SUM(D12:D18)</f>
        <v>175392</v>
      </c>
      <c r="E10" s="48">
        <f>SUM(E12:E18)</f>
        <v>40685</v>
      </c>
      <c r="F10" s="48">
        <f>SUM(F12:F18)</f>
        <v>497247</v>
      </c>
      <c r="G10" s="57"/>
      <c r="H10" s="57"/>
      <c r="I10" s="58"/>
    </row>
    <row r="11" spans="1:9" ht="15.75">
      <c r="A11" s="38" t="s">
        <v>7</v>
      </c>
      <c r="B11" s="23"/>
      <c r="C11" s="47"/>
      <c r="D11" s="47"/>
      <c r="E11" s="49"/>
      <c r="F11" s="49"/>
      <c r="G11" s="57"/>
      <c r="H11" s="59"/>
      <c r="I11" s="56"/>
    </row>
    <row r="12" spans="1:10" ht="15.75">
      <c r="A12" s="38" t="s">
        <v>76</v>
      </c>
      <c r="B12" s="23">
        <v>1.1</v>
      </c>
      <c r="C12" s="47"/>
      <c r="D12" s="47"/>
      <c r="E12" s="49"/>
      <c r="F12" s="49"/>
      <c r="G12" s="57"/>
      <c r="H12" s="57"/>
      <c r="I12" s="57"/>
      <c r="J12" s="22"/>
    </row>
    <row r="13" spans="1:10" ht="15.75">
      <c r="A13" s="38" t="s">
        <v>77</v>
      </c>
      <c r="B13" s="23">
        <v>1.2</v>
      </c>
      <c r="C13" s="47">
        <v>284</v>
      </c>
      <c r="D13" s="47">
        <v>14154</v>
      </c>
      <c r="E13" s="49">
        <v>1401</v>
      </c>
      <c r="F13" s="49">
        <v>16545</v>
      </c>
      <c r="G13" s="57"/>
      <c r="H13" s="57"/>
      <c r="I13" s="57"/>
      <c r="J13" s="28"/>
    </row>
    <row r="14" spans="1:9" ht="15.75">
      <c r="A14" s="38" t="s">
        <v>78</v>
      </c>
      <c r="B14" s="23">
        <v>1.3</v>
      </c>
      <c r="C14" s="47"/>
      <c r="D14" s="47"/>
      <c r="E14" s="49"/>
      <c r="F14" s="49"/>
      <c r="G14" s="57"/>
      <c r="H14" s="57"/>
      <c r="I14" s="59"/>
    </row>
    <row r="15" spans="1:9" ht="15.75">
      <c r="A15" s="38" t="s">
        <v>79</v>
      </c>
      <c r="B15" s="23">
        <v>1.4</v>
      </c>
      <c r="C15" s="47"/>
      <c r="D15" s="47"/>
      <c r="E15" s="49"/>
      <c r="F15" s="49"/>
      <c r="G15" s="57"/>
      <c r="H15" s="57"/>
      <c r="I15" s="59"/>
    </row>
    <row r="16" spans="1:9" ht="15.75">
      <c r="A16" s="38" t="s">
        <v>80</v>
      </c>
      <c r="B16" s="23">
        <v>1.5</v>
      </c>
      <c r="C16" s="47">
        <v>7429</v>
      </c>
      <c r="D16" s="47">
        <v>159506</v>
      </c>
      <c r="E16" s="49">
        <v>27487</v>
      </c>
      <c r="F16" s="49">
        <f>443988-14742</f>
        <v>429246</v>
      </c>
      <c r="G16" s="57"/>
      <c r="H16" s="57"/>
      <c r="I16" s="59"/>
    </row>
    <row r="17" spans="1:14" ht="15.75">
      <c r="A17" s="38" t="s">
        <v>81</v>
      </c>
      <c r="B17" s="23">
        <v>1.6</v>
      </c>
      <c r="C17" s="47"/>
      <c r="D17" s="47">
        <v>1732</v>
      </c>
      <c r="E17" s="49">
        <v>11797</v>
      </c>
      <c r="F17" s="49">
        <v>51456</v>
      </c>
      <c r="G17" s="57"/>
      <c r="H17" s="57"/>
      <c r="I17" s="59"/>
      <c r="M17" s="18"/>
      <c r="N17" s="18"/>
    </row>
    <row r="18" spans="1:14" ht="15.75">
      <c r="A18" s="38" t="s">
        <v>82</v>
      </c>
      <c r="B18" s="23">
        <v>1.7</v>
      </c>
      <c r="C18" s="47"/>
      <c r="D18" s="47"/>
      <c r="E18" s="49"/>
      <c r="F18" s="49"/>
      <c r="G18" s="57"/>
      <c r="H18" s="57"/>
      <c r="I18" s="59"/>
      <c r="M18" s="18"/>
      <c r="N18" s="18"/>
    </row>
    <row r="19" spans="1:14" ht="15.75">
      <c r="A19" s="41" t="s">
        <v>6</v>
      </c>
      <c r="B19" s="44">
        <v>2</v>
      </c>
      <c r="C19" s="48">
        <f>C21+C22</f>
        <v>0</v>
      </c>
      <c r="D19" s="48">
        <f>D21+D22</f>
        <v>52359</v>
      </c>
      <c r="E19" s="48">
        <f>E21+E22</f>
        <v>295175</v>
      </c>
      <c r="F19" s="48">
        <f>F21+F22</f>
        <v>2814968</v>
      </c>
      <c r="G19" s="57"/>
      <c r="H19" s="59"/>
      <c r="I19" s="59"/>
      <c r="M19" s="18"/>
      <c r="N19" s="18"/>
    </row>
    <row r="20" spans="1:14" ht="15.75">
      <c r="A20" s="38" t="s">
        <v>59</v>
      </c>
      <c r="C20" s="47"/>
      <c r="D20" s="47"/>
      <c r="E20" s="49"/>
      <c r="F20" s="49"/>
      <c r="G20" s="57"/>
      <c r="H20" s="57"/>
      <c r="I20" s="59"/>
      <c r="M20" s="18"/>
      <c r="N20" s="18"/>
    </row>
    <row r="21" spans="1:14" ht="15.75">
      <c r="A21" s="38" t="s">
        <v>37</v>
      </c>
      <c r="B21" s="23">
        <v>2.1</v>
      </c>
      <c r="C21" s="47">
        <v>0</v>
      </c>
      <c r="D21" s="47">
        <v>20285</v>
      </c>
      <c r="E21" s="49">
        <v>121449</v>
      </c>
      <c r="F21" s="49">
        <v>1324620</v>
      </c>
      <c r="G21" s="57"/>
      <c r="H21" s="59"/>
      <c r="I21" s="59"/>
      <c r="M21" s="18"/>
      <c r="N21" s="18"/>
    </row>
    <row r="22" spans="1:14" ht="15.75">
      <c r="A22" s="38" t="s">
        <v>83</v>
      </c>
      <c r="B22" s="23">
        <v>2.2</v>
      </c>
      <c r="C22" s="47">
        <v>0</v>
      </c>
      <c r="D22" s="49">
        <v>32074</v>
      </c>
      <c r="E22" s="49">
        <v>173726</v>
      </c>
      <c r="F22" s="49">
        <v>1490348</v>
      </c>
      <c r="G22" s="57"/>
      <c r="H22" s="57"/>
      <c r="I22" s="59"/>
      <c r="J22" s="17"/>
      <c r="M22" s="18"/>
      <c r="N22" s="18"/>
    </row>
    <row r="23" spans="1:14" ht="31.5">
      <c r="A23" s="41" t="s">
        <v>84</v>
      </c>
      <c r="B23" s="44">
        <v>3</v>
      </c>
      <c r="C23" s="48">
        <f>SUM(C24:C30)</f>
        <v>0</v>
      </c>
      <c r="D23" s="48">
        <f>SUM(D24:D30)</f>
        <v>0</v>
      </c>
      <c r="E23" s="48">
        <f>SUM(E24:E30)</f>
        <v>0</v>
      </c>
      <c r="F23" s="48">
        <f>SUM(F24:F30)</f>
        <v>0</v>
      </c>
      <c r="G23" s="57"/>
      <c r="H23" s="59"/>
      <c r="I23" s="58"/>
      <c r="J23" s="17"/>
      <c r="M23" s="18"/>
      <c r="N23" s="18"/>
    </row>
    <row r="24" spans="1:9" ht="15.75">
      <c r="A24" s="38" t="s">
        <v>7</v>
      </c>
      <c r="B24" s="23"/>
      <c r="C24" s="47"/>
      <c r="D24" s="47"/>
      <c r="E24" s="49"/>
      <c r="F24" s="49"/>
      <c r="G24" s="57"/>
      <c r="H24" s="59"/>
      <c r="I24" s="59"/>
    </row>
    <row r="25" spans="1:9" ht="15.75">
      <c r="A25" s="38" t="s">
        <v>85</v>
      </c>
      <c r="B25" s="23">
        <v>3.1</v>
      </c>
      <c r="C25" s="47"/>
      <c r="D25" s="47"/>
      <c r="E25" s="49"/>
      <c r="F25" s="49"/>
      <c r="G25" s="57"/>
      <c r="H25" s="59"/>
      <c r="I25" s="58"/>
    </row>
    <row r="26" spans="1:9" ht="15.75">
      <c r="A26" s="38" t="s">
        <v>86</v>
      </c>
      <c r="B26" s="23">
        <v>3.2</v>
      </c>
      <c r="C26" s="47"/>
      <c r="D26" s="47"/>
      <c r="E26" s="49"/>
      <c r="F26" s="49"/>
      <c r="G26" s="57"/>
      <c r="H26" s="59"/>
      <c r="I26" s="59"/>
    </row>
    <row r="27" spans="1:9" ht="15.75">
      <c r="A27" s="38" t="s">
        <v>87</v>
      </c>
      <c r="B27" s="23">
        <v>3.3</v>
      </c>
      <c r="C27" s="47"/>
      <c r="D27" s="47"/>
      <c r="E27" s="49"/>
      <c r="F27" s="49"/>
      <c r="G27" s="57"/>
      <c r="H27" s="59"/>
      <c r="I27" s="59"/>
    </row>
    <row r="28" spans="1:9" ht="15.75">
      <c r="A28" s="38" t="s">
        <v>88</v>
      </c>
      <c r="B28" s="23">
        <v>3.4</v>
      </c>
      <c r="C28" s="47"/>
      <c r="D28" s="47"/>
      <c r="E28" s="49"/>
      <c r="F28" s="49"/>
      <c r="G28" s="57"/>
      <c r="H28" s="59"/>
      <c r="I28" s="59"/>
    </row>
    <row r="29" spans="1:9" ht="15.75">
      <c r="A29" s="38" t="s">
        <v>89</v>
      </c>
      <c r="B29" s="23">
        <v>3.5</v>
      </c>
      <c r="C29" s="47"/>
      <c r="D29" s="47"/>
      <c r="E29" s="49"/>
      <c r="F29" s="49"/>
      <c r="G29" s="57"/>
      <c r="H29" s="59"/>
      <c r="I29" s="59"/>
    </row>
    <row r="30" spans="1:9" ht="31.5">
      <c r="A30" s="38" t="s">
        <v>90</v>
      </c>
      <c r="B30" s="23">
        <v>3.6</v>
      </c>
      <c r="C30" s="47"/>
      <c r="D30" s="47"/>
      <c r="E30" s="49"/>
      <c r="F30" s="49"/>
      <c r="G30" s="57"/>
      <c r="H30" s="57"/>
      <c r="I30" s="59"/>
    </row>
    <row r="31" spans="1:9" ht="15.75">
      <c r="A31" s="41" t="s">
        <v>91</v>
      </c>
      <c r="B31" s="44">
        <v>4</v>
      </c>
      <c r="C31" s="48">
        <f>SUM(C33:C34)</f>
        <v>-43220</v>
      </c>
      <c r="D31" s="48">
        <f>SUM(D33:D34)</f>
        <v>26721</v>
      </c>
      <c r="E31" s="48">
        <f>SUM(E33:E34)</f>
        <v>-21582</v>
      </c>
      <c r="F31" s="48">
        <f>SUM(F33:F34)</f>
        <v>-61189</v>
      </c>
      <c r="G31" s="57"/>
      <c r="H31" s="59"/>
      <c r="I31" s="59"/>
    </row>
    <row r="32" spans="1:9" ht="15.75">
      <c r="A32" s="38" t="s">
        <v>59</v>
      </c>
      <c r="B32" s="23"/>
      <c r="C32" s="47"/>
      <c r="D32" s="47"/>
      <c r="E32" s="49"/>
      <c r="F32" s="49"/>
      <c r="G32" s="57"/>
      <c r="H32" s="59"/>
      <c r="I32" s="59"/>
    </row>
    <row r="33" spans="1:9" ht="31.5">
      <c r="A33" s="38" t="s">
        <v>92</v>
      </c>
      <c r="B33" s="23">
        <v>4.1</v>
      </c>
      <c r="C33" s="49">
        <v>1341</v>
      </c>
      <c r="D33" s="49">
        <v>19012</v>
      </c>
      <c r="E33" s="49">
        <v>429</v>
      </c>
      <c r="F33" s="49">
        <v>9620</v>
      </c>
      <c r="G33" s="57"/>
      <c r="H33" s="59"/>
      <c r="I33" s="58"/>
    </row>
    <row r="34" spans="1:9" ht="47.25">
      <c r="A34" s="38" t="s">
        <v>93</v>
      </c>
      <c r="B34" s="23">
        <v>4.2</v>
      </c>
      <c r="C34" s="47">
        <v>-44561</v>
      </c>
      <c r="D34" s="47">
        <v>7709</v>
      </c>
      <c r="E34" s="49">
        <v>-22011</v>
      </c>
      <c r="F34" s="49">
        <v>-70809</v>
      </c>
      <c r="G34" s="57"/>
      <c r="H34" s="59"/>
      <c r="I34" s="59"/>
    </row>
    <row r="35" spans="1:9" ht="31.5">
      <c r="A35" s="41" t="s">
        <v>94</v>
      </c>
      <c r="B35" s="44">
        <v>5</v>
      </c>
      <c r="C35" s="48">
        <v>-60920</v>
      </c>
      <c r="D35" s="48">
        <v>-45930</v>
      </c>
      <c r="E35" s="48">
        <v>8412</v>
      </c>
      <c r="F35" s="48">
        <v>-9526</v>
      </c>
      <c r="G35" s="57"/>
      <c r="H35" s="59"/>
      <c r="I35" s="59"/>
    </row>
    <row r="36" spans="1:9" ht="15.75">
      <c r="A36" s="41" t="s">
        <v>95</v>
      </c>
      <c r="B36" s="44">
        <v>6</v>
      </c>
      <c r="C36" s="48">
        <v>0</v>
      </c>
      <c r="D36" s="48">
        <v>41893</v>
      </c>
      <c r="E36" s="48"/>
      <c r="F36" s="48">
        <v>14742</v>
      </c>
      <c r="G36" s="57"/>
      <c r="H36" s="59"/>
      <c r="I36" s="59"/>
    </row>
    <row r="37" spans="1:9" ht="31.5">
      <c r="A37" s="41" t="s">
        <v>96</v>
      </c>
      <c r="B37" s="44">
        <v>7</v>
      </c>
      <c r="C37" s="48"/>
      <c r="D37" s="48"/>
      <c r="E37" s="48"/>
      <c r="F37" s="48"/>
      <c r="G37" s="57"/>
      <c r="H37" s="59"/>
      <c r="I37" s="59"/>
    </row>
    <row r="38" spans="1:10" ht="15.75">
      <c r="A38" s="41" t="s">
        <v>97</v>
      </c>
      <c r="B38" s="44">
        <v>8</v>
      </c>
      <c r="C38" s="48"/>
      <c r="D38" s="48">
        <v>184</v>
      </c>
      <c r="E38" s="48">
        <v>625</v>
      </c>
      <c r="F38" s="48">
        <v>1064</v>
      </c>
      <c r="G38" s="57"/>
      <c r="H38" s="60"/>
      <c r="I38" s="59"/>
      <c r="J38" s="18"/>
    </row>
    <row r="39" spans="1:9" ht="15.75">
      <c r="A39" s="41" t="s">
        <v>17</v>
      </c>
      <c r="B39" s="44">
        <v>9</v>
      </c>
      <c r="C39" s="48">
        <v>14318</v>
      </c>
      <c r="D39" s="48">
        <v>95317</v>
      </c>
      <c r="E39" s="48">
        <v>5106</v>
      </c>
      <c r="F39" s="48">
        <v>14336</v>
      </c>
      <c r="G39" s="57"/>
      <c r="H39" s="59"/>
      <c r="I39" s="59"/>
    </row>
    <row r="40" spans="1:9" ht="15.75">
      <c r="A40" s="41" t="s">
        <v>98</v>
      </c>
      <c r="B40" s="44">
        <v>10</v>
      </c>
      <c r="C40" s="48">
        <f>C39+C38+C37+C36+C35+C31+C23+C19+C10</f>
        <v>-82109</v>
      </c>
      <c r="D40" s="48">
        <f>D39+D38+D37+D36+D35+D31+D23+D19+D10</f>
        <v>345936</v>
      </c>
      <c r="E40" s="48">
        <f>E39+E38+E37+E36+E35+E31+E23+E19+E10</f>
        <v>328421</v>
      </c>
      <c r="F40" s="48">
        <f>F39+F38+F37+F36+F35+F31+F23+F19+F10</f>
        <v>3271642</v>
      </c>
      <c r="G40" s="57"/>
      <c r="H40" s="59"/>
      <c r="I40" s="59"/>
    </row>
    <row r="41" spans="1:9" ht="15.75">
      <c r="A41" s="38"/>
      <c r="B41" s="26"/>
      <c r="C41" s="49"/>
      <c r="D41" s="49"/>
      <c r="E41" s="49"/>
      <c r="F41" s="49"/>
      <c r="G41" s="57"/>
      <c r="H41" s="59"/>
      <c r="I41" s="59"/>
    </row>
    <row r="42" spans="1:9" ht="15.75">
      <c r="A42" s="41" t="s">
        <v>99</v>
      </c>
      <c r="B42" s="44">
        <v>11</v>
      </c>
      <c r="C42" s="48">
        <f>SUM(C44:C49)</f>
        <v>0</v>
      </c>
      <c r="D42" s="48">
        <f>SUM(D44:D49)</f>
        <v>398</v>
      </c>
      <c r="E42" s="48">
        <f>SUM(E44:E49)</f>
        <v>301</v>
      </c>
      <c r="F42" s="48">
        <f>SUM(F44:F49)</f>
        <v>5336</v>
      </c>
      <c r="G42" s="57"/>
      <c r="H42" s="59"/>
      <c r="I42" s="59"/>
    </row>
    <row r="43" spans="1:9" ht="15.75">
      <c r="A43" s="38" t="s">
        <v>7</v>
      </c>
      <c r="B43" s="23"/>
      <c r="C43" s="47"/>
      <c r="D43" s="47"/>
      <c r="E43" s="49"/>
      <c r="F43" s="49"/>
      <c r="G43" s="57"/>
      <c r="H43" s="59"/>
      <c r="I43" s="59"/>
    </row>
    <row r="44" spans="1:10" ht="15.75">
      <c r="A44" s="38" t="s">
        <v>100</v>
      </c>
      <c r="B44" s="23">
        <v>11.1</v>
      </c>
      <c r="C44" s="47"/>
      <c r="D44" s="47"/>
      <c r="E44" s="49"/>
      <c r="F44" s="49"/>
      <c r="G44" s="57"/>
      <c r="H44" s="59"/>
      <c r="I44" s="59"/>
      <c r="J44" s="21"/>
    </row>
    <row r="45" spans="1:9" ht="15.75">
      <c r="A45" s="38" t="s">
        <v>101</v>
      </c>
      <c r="B45" s="23">
        <v>11.2</v>
      </c>
      <c r="C45" s="47"/>
      <c r="D45" s="47"/>
      <c r="E45" s="49"/>
      <c r="F45" s="49"/>
      <c r="G45" s="57"/>
      <c r="H45" s="59"/>
      <c r="I45" s="56"/>
    </row>
    <row r="46" spans="1:9" ht="15.75">
      <c r="A46" s="38" t="s">
        <v>102</v>
      </c>
      <c r="B46" s="23">
        <v>11.3</v>
      </c>
      <c r="C46" s="47"/>
      <c r="D46" s="47"/>
      <c r="E46" s="49"/>
      <c r="F46" s="49"/>
      <c r="G46" s="57"/>
      <c r="H46" s="59"/>
      <c r="I46" s="56"/>
    </row>
    <row r="47" spans="1:9" ht="15.75">
      <c r="A47" s="38" t="s">
        <v>103</v>
      </c>
      <c r="B47" s="23">
        <v>11.4</v>
      </c>
      <c r="C47" s="47"/>
      <c r="D47" s="47"/>
      <c r="E47" s="49"/>
      <c r="F47" s="49"/>
      <c r="G47" s="57"/>
      <c r="H47" s="59"/>
      <c r="I47" s="56"/>
    </row>
    <row r="48" spans="1:9" ht="15.75">
      <c r="A48" s="38" t="s">
        <v>104</v>
      </c>
      <c r="B48" s="26">
        <v>11.5</v>
      </c>
      <c r="C48" s="49">
        <v>0</v>
      </c>
      <c r="D48" s="49">
        <v>360</v>
      </c>
      <c r="E48" s="49"/>
      <c r="F48" s="49"/>
      <c r="G48" s="57"/>
      <c r="H48" s="59"/>
      <c r="I48" s="56"/>
    </row>
    <row r="49" spans="1:9" ht="15.75">
      <c r="A49" s="38" t="s">
        <v>105</v>
      </c>
      <c r="B49" s="26">
        <v>11.6</v>
      </c>
      <c r="C49" s="49"/>
      <c r="D49" s="49">
        <v>38</v>
      </c>
      <c r="E49" s="49">
        <v>301</v>
      </c>
      <c r="F49" s="49">
        <v>5336</v>
      </c>
      <c r="G49" s="57"/>
      <c r="H49" s="59"/>
      <c r="I49" s="58"/>
    </row>
    <row r="50" spans="1:9" ht="15.75">
      <c r="A50" s="41" t="s">
        <v>106</v>
      </c>
      <c r="B50" s="44">
        <v>12</v>
      </c>
      <c r="C50" s="48">
        <f>SUM(C52:C54)</f>
        <v>10</v>
      </c>
      <c r="D50" s="48">
        <f>SUM(D52:D54)</f>
        <v>5260</v>
      </c>
      <c r="E50" s="48">
        <f>SUM(E52:E54)</f>
        <v>14783</v>
      </c>
      <c r="F50" s="48">
        <f>SUM(F52:F54)</f>
        <v>95772</v>
      </c>
      <c r="G50" s="57"/>
      <c r="H50" s="59"/>
      <c r="I50" s="61"/>
    </row>
    <row r="51" spans="1:9" ht="15.75">
      <c r="A51" s="38" t="s">
        <v>59</v>
      </c>
      <c r="B51" s="23"/>
      <c r="C51" s="47"/>
      <c r="D51" s="47"/>
      <c r="E51" s="49"/>
      <c r="F51" s="49"/>
      <c r="G51" s="57"/>
      <c r="H51" s="59"/>
      <c r="I51" s="58"/>
    </row>
    <row r="52" spans="1:9" ht="15.75">
      <c r="A52" s="38" t="s">
        <v>107</v>
      </c>
      <c r="B52" s="23">
        <v>12.1</v>
      </c>
      <c r="C52" s="47"/>
      <c r="D52" s="47"/>
      <c r="E52" s="49"/>
      <c r="F52" s="49"/>
      <c r="G52" s="57"/>
      <c r="H52" s="59"/>
      <c r="I52" s="56"/>
    </row>
    <row r="53" spans="1:9" ht="15.75">
      <c r="A53" s="38" t="s">
        <v>108</v>
      </c>
      <c r="B53" s="23">
        <v>12.2</v>
      </c>
      <c r="C53" s="47">
        <v>10</v>
      </c>
      <c r="D53" s="47">
        <v>5260</v>
      </c>
      <c r="E53" s="49">
        <v>14783</v>
      </c>
      <c r="F53" s="49">
        <v>95772</v>
      </c>
      <c r="G53" s="57"/>
      <c r="H53" s="59"/>
      <c r="I53" s="56"/>
    </row>
    <row r="54" spans="1:11" ht="31.5">
      <c r="A54" s="41" t="s">
        <v>109</v>
      </c>
      <c r="B54" s="44">
        <v>13</v>
      </c>
      <c r="C54" s="48">
        <f>SUM(C55:C60)</f>
        <v>0</v>
      </c>
      <c r="D54" s="48">
        <f>SUM(D55:D60)</f>
        <v>0</v>
      </c>
      <c r="E54" s="48">
        <f>SUM(E55:E60)</f>
        <v>0</v>
      </c>
      <c r="F54" s="48">
        <f>SUM(F55:F60)</f>
        <v>0</v>
      </c>
      <c r="G54" s="57"/>
      <c r="H54" s="59"/>
      <c r="I54" s="62"/>
      <c r="J54" s="18"/>
      <c r="K54" s="18"/>
    </row>
    <row r="55" spans="1:9" ht="15.75">
      <c r="A55" s="38" t="s">
        <v>59</v>
      </c>
      <c r="B55" s="23"/>
      <c r="C55" s="47"/>
      <c r="D55" s="47"/>
      <c r="E55" s="49"/>
      <c r="F55" s="49"/>
      <c r="G55" s="57"/>
      <c r="H55" s="59"/>
      <c r="I55" s="58"/>
    </row>
    <row r="56" spans="1:9" ht="15.75">
      <c r="A56" s="38" t="s">
        <v>110</v>
      </c>
      <c r="B56" s="23">
        <v>13.1</v>
      </c>
      <c r="C56" s="47"/>
      <c r="D56" s="47"/>
      <c r="E56" s="49"/>
      <c r="F56" s="49"/>
      <c r="G56" s="57"/>
      <c r="H56" s="59"/>
      <c r="I56" s="56"/>
    </row>
    <row r="57" spans="1:9" ht="15.75">
      <c r="A57" s="38" t="s">
        <v>111</v>
      </c>
      <c r="B57" s="23">
        <v>13.2</v>
      </c>
      <c r="C57" s="47"/>
      <c r="D57" s="47"/>
      <c r="E57" s="49"/>
      <c r="F57" s="49"/>
      <c r="G57" s="57"/>
      <c r="H57" s="59"/>
      <c r="I57" s="56"/>
    </row>
    <row r="58" spans="1:9" ht="15.75">
      <c r="A58" s="38" t="s">
        <v>112</v>
      </c>
      <c r="B58" s="23">
        <v>13.3</v>
      </c>
      <c r="C58" s="47"/>
      <c r="D58" s="47"/>
      <c r="E58" s="49"/>
      <c r="F58" s="49"/>
      <c r="G58" s="57"/>
      <c r="H58" s="59"/>
      <c r="I58" s="59"/>
    </row>
    <row r="59" spans="1:9" ht="15.75">
      <c r="A59" s="38" t="s">
        <v>113</v>
      </c>
      <c r="B59" s="23">
        <v>13.4</v>
      </c>
      <c r="C59" s="47"/>
      <c r="D59" s="47"/>
      <c r="E59" s="49"/>
      <c r="F59" s="49"/>
      <c r="G59" s="57"/>
      <c r="H59" s="59"/>
      <c r="I59" s="59"/>
    </row>
    <row r="60" spans="1:12" ht="15.75">
      <c r="A60" s="38" t="s">
        <v>114</v>
      </c>
      <c r="B60" s="26">
        <v>13.5</v>
      </c>
      <c r="C60" s="49"/>
      <c r="D60" s="49"/>
      <c r="E60" s="49"/>
      <c r="F60" s="49"/>
      <c r="G60" s="57"/>
      <c r="H60" s="63"/>
      <c r="I60" s="58"/>
      <c r="J60" s="17"/>
      <c r="L60" s="18"/>
    </row>
    <row r="61" spans="1:9" ht="15.75">
      <c r="A61" s="45" t="s">
        <v>115</v>
      </c>
      <c r="B61" s="44">
        <v>14</v>
      </c>
      <c r="C61" s="48">
        <f>SUM(C63:C66)</f>
        <v>23709</v>
      </c>
      <c r="D61" s="48">
        <f>SUM(D63:D66)</f>
        <v>313272</v>
      </c>
      <c r="E61" s="48">
        <f>SUM(E63:E66)</f>
        <v>169079</v>
      </c>
      <c r="F61" s="48">
        <f>SUM(F63:F66)</f>
        <v>1275374</v>
      </c>
      <c r="G61" s="57"/>
      <c r="H61" s="59"/>
      <c r="I61" s="56"/>
    </row>
    <row r="62" spans="1:11" ht="15.75">
      <c r="A62" s="42" t="s">
        <v>59</v>
      </c>
      <c r="B62" s="26"/>
      <c r="C62" s="50"/>
      <c r="D62" s="54"/>
      <c r="E62" s="54"/>
      <c r="F62" s="51"/>
      <c r="G62" s="57"/>
      <c r="H62" s="59"/>
      <c r="I62" s="64"/>
      <c r="J62" s="18"/>
      <c r="K62" s="17"/>
    </row>
    <row r="63" spans="1:9" ht="15.75">
      <c r="A63" s="42" t="s">
        <v>116</v>
      </c>
      <c r="B63" s="26">
        <v>14.1</v>
      </c>
      <c r="C63" s="50">
        <v>18258</v>
      </c>
      <c r="D63" s="50">
        <v>252802</v>
      </c>
      <c r="E63" s="49">
        <v>97982</v>
      </c>
      <c r="F63" s="49">
        <v>1040566</v>
      </c>
      <c r="G63" s="57"/>
      <c r="H63" s="46"/>
      <c r="I63" s="52"/>
    </row>
    <row r="64" spans="1:9" ht="15.75">
      <c r="A64" s="42" t="s">
        <v>117</v>
      </c>
      <c r="B64" s="26">
        <v>14.2</v>
      </c>
      <c r="C64" s="50">
        <v>1967</v>
      </c>
      <c r="D64" s="50">
        <v>25985</v>
      </c>
      <c r="E64" s="49">
        <v>3208</v>
      </c>
      <c r="F64" s="49">
        <v>46727</v>
      </c>
      <c r="G64" s="57"/>
      <c r="H64" s="46"/>
      <c r="I64" s="52"/>
    </row>
    <row r="65" spans="1:9" ht="15.75">
      <c r="A65" s="42" t="s">
        <v>118</v>
      </c>
      <c r="B65" s="26">
        <v>14.3</v>
      </c>
      <c r="C65" s="50">
        <v>540</v>
      </c>
      <c r="D65" s="50">
        <f>7996+540</f>
        <v>8536</v>
      </c>
      <c r="E65" s="49">
        <v>8344</v>
      </c>
      <c r="F65" s="49">
        <v>34260</v>
      </c>
      <c r="G65" s="57"/>
      <c r="H65" s="46"/>
      <c r="I65" s="52"/>
    </row>
    <row r="66" spans="1:8" ht="31.5">
      <c r="A66" s="42" t="s">
        <v>119</v>
      </c>
      <c r="B66" s="26">
        <v>14.4</v>
      </c>
      <c r="C66" s="50">
        <v>2944</v>
      </c>
      <c r="D66" s="50">
        <v>25949</v>
      </c>
      <c r="E66" s="49">
        <v>59545</v>
      </c>
      <c r="F66" s="49">
        <v>153821</v>
      </c>
      <c r="G66" s="57"/>
      <c r="H66" s="65"/>
    </row>
    <row r="67" spans="1:8" ht="15.75">
      <c r="A67" s="42" t="s">
        <v>120</v>
      </c>
      <c r="B67" s="44">
        <v>15</v>
      </c>
      <c r="C67" s="50">
        <v>1762</v>
      </c>
      <c r="D67" s="50">
        <v>29516</v>
      </c>
      <c r="E67" s="49">
        <v>24989</v>
      </c>
      <c r="F67" s="49">
        <v>26594</v>
      </c>
      <c r="G67" s="57"/>
      <c r="H67" s="66"/>
    </row>
    <row r="68" spans="1:7" ht="15.75">
      <c r="A68" s="42" t="s">
        <v>18</v>
      </c>
      <c r="B68" s="44">
        <v>16</v>
      </c>
      <c r="C68" s="50">
        <f>17359+4774+18264-540</f>
        <v>39857</v>
      </c>
      <c r="D68" s="50">
        <f>27730-540</f>
        <v>27190</v>
      </c>
      <c r="E68" s="49">
        <f>9116+1055197+47277-8344</f>
        <v>1103246</v>
      </c>
      <c r="F68" s="49">
        <f>126096+1396521+75715-34260</f>
        <v>1564072</v>
      </c>
      <c r="G68" s="57"/>
    </row>
    <row r="69" spans="1:8" ht="15.75">
      <c r="A69" s="42" t="s">
        <v>121</v>
      </c>
      <c r="B69" s="26">
        <v>17</v>
      </c>
      <c r="C69" s="48">
        <f>C42+C50+C61+C54+C67+C68</f>
        <v>65338</v>
      </c>
      <c r="D69" s="48">
        <f>D42+D50+D61+D54+D67+D68</f>
        <v>375636</v>
      </c>
      <c r="E69" s="48">
        <f>E42+E50+E61+E54+E67+E68</f>
        <v>1312398</v>
      </c>
      <c r="F69" s="48">
        <f>F42+F50+F61+F54+F67+F68</f>
        <v>2967148</v>
      </c>
      <c r="G69" s="57"/>
      <c r="H69" s="66"/>
    </row>
    <row r="70" spans="1:8" ht="15.75">
      <c r="A70" s="42"/>
      <c r="B70" s="26"/>
      <c r="C70" s="51"/>
      <c r="D70" s="51"/>
      <c r="E70" s="51"/>
      <c r="F70" s="51"/>
      <c r="G70" s="57"/>
      <c r="H70" s="66"/>
    </row>
    <row r="71" spans="1:8" ht="31.5">
      <c r="A71" s="42" t="s">
        <v>122</v>
      </c>
      <c r="B71" s="44">
        <v>18</v>
      </c>
      <c r="C71" s="48">
        <f>C40-C69</f>
        <v>-147447</v>
      </c>
      <c r="D71" s="48">
        <f>D40-D69</f>
        <v>-29700</v>
      </c>
      <c r="E71" s="48">
        <f>E40-E69</f>
        <v>-983977</v>
      </c>
      <c r="F71" s="48">
        <f>F40-F69</f>
        <v>304494</v>
      </c>
      <c r="G71" s="57"/>
      <c r="H71" s="66"/>
    </row>
    <row r="72" spans="1:7" ht="31.5">
      <c r="A72" s="42" t="s">
        <v>123</v>
      </c>
      <c r="B72" s="44">
        <v>19</v>
      </c>
      <c r="C72" s="48">
        <v>0</v>
      </c>
      <c r="D72" s="48">
        <v>0</v>
      </c>
      <c r="E72" s="48">
        <v>0</v>
      </c>
      <c r="F72" s="48">
        <v>0</v>
      </c>
      <c r="G72" s="57"/>
    </row>
    <row r="73" spans="1:7" ht="15.75">
      <c r="A73" s="42"/>
      <c r="B73" s="26"/>
      <c r="C73" s="51"/>
      <c r="D73" s="51"/>
      <c r="E73" s="51"/>
      <c r="F73" s="51"/>
      <c r="G73" s="57"/>
    </row>
    <row r="74" spans="1:7" ht="31.5">
      <c r="A74" s="42" t="s">
        <v>124</v>
      </c>
      <c r="B74" s="44">
        <v>20</v>
      </c>
      <c r="C74" s="48">
        <f>C71-C72</f>
        <v>-147447</v>
      </c>
      <c r="D74" s="48">
        <f>D71-D72</f>
        <v>-29700</v>
      </c>
      <c r="E74" s="48">
        <f>E71-E72</f>
        <v>-983977</v>
      </c>
      <c r="F74" s="48">
        <f>F71-F72</f>
        <v>304494</v>
      </c>
      <c r="G74" s="57"/>
    </row>
    <row r="75" spans="1:7" ht="15.75">
      <c r="A75" s="42"/>
      <c r="B75" s="26"/>
      <c r="C75" s="51"/>
      <c r="D75" s="51"/>
      <c r="E75" s="51"/>
      <c r="F75" s="51"/>
      <c r="G75" s="57"/>
    </row>
    <row r="76" spans="1:7" ht="15.75">
      <c r="A76" s="42" t="s">
        <v>125</v>
      </c>
      <c r="B76" s="26">
        <v>21</v>
      </c>
      <c r="C76" s="49">
        <v>-28841</v>
      </c>
      <c r="D76" s="49">
        <v>-3654</v>
      </c>
      <c r="E76" s="49">
        <v>-79577</v>
      </c>
      <c r="F76" s="49">
        <v>178534</v>
      </c>
      <c r="G76" s="57"/>
    </row>
    <row r="77" spans="1:8" ht="15.75">
      <c r="A77" s="42"/>
      <c r="B77" s="26"/>
      <c r="C77" s="51"/>
      <c r="D77" s="51"/>
      <c r="E77" s="51"/>
      <c r="F77" s="51"/>
      <c r="G77" s="57"/>
      <c r="H77" s="67"/>
    </row>
    <row r="78" spans="1:7" ht="31.5">
      <c r="A78" s="42" t="s">
        <v>126</v>
      </c>
      <c r="B78" s="26">
        <v>22</v>
      </c>
      <c r="C78" s="48">
        <f>C74-C76</f>
        <v>-118606</v>
      </c>
      <c r="D78" s="48">
        <f>D74-D76</f>
        <v>-26046</v>
      </c>
      <c r="E78" s="48">
        <f>E74-E76</f>
        <v>-904400</v>
      </c>
      <c r="F78" s="48">
        <f>F74-F76</f>
        <v>125960</v>
      </c>
      <c r="G78" s="57"/>
    </row>
    <row r="79" spans="1:7" ht="15.75">
      <c r="A79" s="42" t="s">
        <v>26</v>
      </c>
      <c r="B79" s="26">
        <v>23</v>
      </c>
      <c r="C79" s="51"/>
      <c r="D79" s="51"/>
      <c r="E79" s="51"/>
      <c r="F79" s="51"/>
      <c r="G79" s="57"/>
    </row>
    <row r="80" spans="1:7" ht="15.75">
      <c r="A80" s="42"/>
      <c r="B80" s="26"/>
      <c r="C80" s="51"/>
      <c r="D80" s="51"/>
      <c r="E80" s="51"/>
      <c r="F80" s="51"/>
      <c r="G80" s="57"/>
    </row>
    <row r="81" spans="1:8" ht="15.75">
      <c r="A81" s="42" t="s">
        <v>12</v>
      </c>
      <c r="B81" s="26">
        <v>24</v>
      </c>
      <c r="C81" s="51"/>
      <c r="D81" s="51"/>
      <c r="E81" s="51"/>
      <c r="F81" s="51"/>
      <c r="G81" s="57"/>
      <c r="H81" s="67"/>
    </row>
    <row r="82" spans="1:7" ht="15.75">
      <c r="A82" s="42"/>
      <c r="B82" s="26"/>
      <c r="C82" s="51"/>
      <c r="D82" s="51"/>
      <c r="E82" s="51"/>
      <c r="F82" s="51"/>
      <c r="G82" s="57"/>
    </row>
    <row r="83" spans="1:7" ht="31.5">
      <c r="A83" s="42" t="s">
        <v>127</v>
      </c>
      <c r="B83" s="26">
        <v>25</v>
      </c>
      <c r="C83" s="48">
        <f>C78-C79</f>
        <v>-118606</v>
      </c>
      <c r="D83" s="48">
        <f>D78-D79</f>
        <v>-26046</v>
      </c>
      <c r="E83" s="48">
        <f>E78-E79</f>
        <v>-904400</v>
      </c>
      <c r="F83" s="48">
        <f>F78-F79</f>
        <v>125960</v>
      </c>
      <c r="G83" s="57"/>
    </row>
    <row r="84" spans="7:8" ht="12.75">
      <c r="G84" s="57"/>
      <c r="H84" s="66"/>
    </row>
    <row r="85" spans="1:7" ht="15.75">
      <c r="A85" s="11" t="s">
        <v>130</v>
      </c>
      <c r="B85" s="1"/>
      <c r="C85" s="53"/>
      <c r="D85" s="53"/>
      <c r="G85" s="57"/>
    </row>
    <row r="86" spans="1:8" ht="15.75">
      <c r="A86" s="11" t="s">
        <v>131</v>
      </c>
      <c r="B86" s="1"/>
      <c r="C86" s="53"/>
      <c r="D86" s="53"/>
      <c r="G86" s="57"/>
      <c r="H86" s="66"/>
    </row>
    <row r="87" spans="1:7" ht="15.75">
      <c r="A87" s="11" t="s">
        <v>132</v>
      </c>
      <c r="B87" s="1"/>
      <c r="C87" s="53"/>
      <c r="D87" s="53"/>
      <c r="G87" s="57"/>
    </row>
    <row r="88" spans="1:7" ht="15.75">
      <c r="A88" s="1" t="s">
        <v>61</v>
      </c>
      <c r="B88" s="1"/>
      <c r="C88" s="53"/>
      <c r="D88" s="53"/>
      <c r="G88" s="57"/>
    </row>
    <row r="89" spans="1:7" ht="15.75">
      <c r="A89" s="1" t="s">
        <v>0</v>
      </c>
      <c r="B89" s="1"/>
      <c r="C89" s="53"/>
      <c r="D89" s="53"/>
      <c r="G89" s="57"/>
    </row>
    <row r="90" spans="7:8" ht="12.75">
      <c r="G90" s="57"/>
      <c r="H90" s="66"/>
    </row>
    <row r="91" ht="12.75">
      <c r="G91" s="57"/>
    </row>
    <row r="92" spans="7:9" ht="12.75">
      <c r="G92" s="57"/>
      <c r="H92" s="67"/>
      <c r="I92" s="67"/>
    </row>
    <row r="93" ht="12.75">
      <c r="G93" s="57"/>
    </row>
    <row r="94" spans="2:8" ht="12.75">
      <c r="B94" s="19"/>
      <c r="G94" s="57"/>
      <c r="H94" s="67"/>
    </row>
    <row r="95" spans="7:8" ht="12.75">
      <c r="G95" s="57"/>
      <c r="H95" s="52"/>
    </row>
    <row r="96" ht="12.75">
      <c r="G96" s="57"/>
    </row>
    <row r="97" spans="7:8" ht="12.75">
      <c r="G97" s="57"/>
      <c r="H97" s="67"/>
    </row>
    <row r="98" ht="12.75">
      <c r="G98" s="57"/>
    </row>
    <row r="99" ht="12.75">
      <c r="G99" s="57"/>
    </row>
    <row r="100" ht="12.75">
      <c r="G100" s="57"/>
    </row>
    <row r="101" ht="12.75">
      <c r="G101" s="57"/>
    </row>
    <row r="102" ht="12.75">
      <c r="G102" s="57"/>
    </row>
    <row r="103" ht="12.75">
      <c r="G103" s="57"/>
    </row>
    <row r="104" ht="12.75">
      <c r="G104" s="57"/>
    </row>
    <row r="105" ht="12.75">
      <c r="G105" s="57"/>
    </row>
  </sheetData>
  <sheetProtection/>
  <mergeCells count="5"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6" r:id="rId1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2015-01-09T10:07:41Z</cp:lastPrinted>
  <dcterms:created xsi:type="dcterms:W3CDTF">1996-10-08T23:32:33Z</dcterms:created>
  <dcterms:modified xsi:type="dcterms:W3CDTF">2015-01-12T07:15:16Z</dcterms:modified>
  <cp:category/>
  <cp:version/>
  <cp:contentType/>
  <cp:contentStatus/>
</cp:coreProperties>
</file>