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</externalReferences>
  <definedNames>
    <definedName name="o">#REF!</definedName>
    <definedName name="_xlnm.Print_Area" localSheetId="0">'Ф1'!$A$1:$D$78</definedName>
    <definedName name="_xlnm.Print_Area" localSheetId="1">'Ф2'!$A$1:$F$89</definedName>
  </definedNames>
  <calcPr fullCalcOnLoad="1"/>
</workbook>
</file>

<file path=xl/sharedStrings.xml><?xml version="1.0" encoding="utf-8"?>
<sst xmlns="http://schemas.openxmlformats.org/spreadsheetml/2006/main" count="160" uniqueCount="135">
  <si>
    <t>Место для печати</t>
  </si>
  <si>
    <t>Примечание</t>
  </si>
  <si>
    <t>Наименование статьи</t>
  </si>
  <si>
    <t>Активы</t>
  </si>
  <si>
    <t>Прочие активы</t>
  </si>
  <si>
    <t>Запасы</t>
  </si>
  <si>
    <t>Комиссионные вознаграждения</t>
  </si>
  <si>
    <t>в том числе:</t>
  </si>
  <si>
    <t>Итого активы:</t>
  </si>
  <si>
    <t>Изъятый капитал</t>
  </si>
  <si>
    <t>Резервный капитал</t>
  </si>
  <si>
    <t>Итого капитал:</t>
  </si>
  <si>
    <t>Доля меньшинства</t>
  </si>
  <si>
    <t>Обязательства</t>
  </si>
  <si>
    <t>Начисленные расходы по расчетам с акционерами по акциям</t>
  </si>
  <si>
    <t>Операция "РЕПО"</t>
  </si>
  <si>
    <t>Прочие обязательства</t>
  </si>
  <si>
    <t>Прочие доходы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</si>
  <si>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</si>
  <si>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</si>
  <si>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</si>
  <si>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</si>
  <si>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</si>
  <si>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простые акции</t>
  </si>
  <si>
    <t>привилегированные акции</t>
  </si>
  <si>
    <t>на конец предыдущего года</t>
  </si>
  <si>
    <t>Прибыль (убыток) от прекращенной деятельности</t>
  </si>
  <si>
    <t>Отчет о прибылях и убытках</t>
  </si>
  <si>
    <t>Производные инструменты</t>
  </si>
  <si>
    <t>Инвестиционное имущество</t>
  </si>
  <si>
    <t>Кредиторская задолженность</t>
  </si>
  <si>
    <t>на конец отчетного периода </t>
  </si>
  <si>
    <t>  </t>
  </si>
  <si>
    <t>Денежные средства и эквиваленты денежных средств</t>
  </si>
  <si>
    <t>  наличные деньги в кассе</t>
  </si>
  <si>
    <t>  деньги на счетах в банках и организациях, осуществляющих отдельные виды банковских операций</t>
  </si>
  <si>
    <t>Ценные бумаги, имеющиеся в наличии для продажи (за вычетом резервов на обесценение)</t>
  </si>
  <si>
    <t>от пенсионных активов</t>
  </si>
  <si>
    <t>Ценные бумаги, удерживаемые до погашения (за вычетом резервов на обесценение)</t>
  </si>
  <si>
    <t>Отложенное налоговое требование</t>
  </si>
  <si>
    <t>Отложенное налоговое обязательство</t>
  </si>
  <si>
    <t>Итого обязательства</t>
  </si>
  <si>
    <t>Собственный капитал</t>
  </si>
  <si>
    <t>Уставный капитал  </t>
  </si>
  <si>
    <t>Премии (дополнительный оплаченный капитал)</t>
  </si>
  <si>
    <t xml:space="preserve">Нераспределенная прибыль (непокрытый убыток): </t>
  </si>
  <si>
    <t> предыдущих лет</t>
  </si>
  <si>
    <t> отчетного периода        </t>
  </si>
  <si>
    <t>Итого капитал и обязательства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</si>
  <si>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</si>
  <si>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</si>
  <si>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</si>
  <si>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</si>
  <si>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Прочие резервы </t>
  </si>
  <si>
    <t>                        (в тысячах  тенге)   </t>
  </si>
  <si>
    <t>Ценные бумаги, оцениваемые по справедливой стоимости, изменение которой отражается в составе прибыли или убытка</t>
  </si>
  <si>
    <t>Операция "обратное РЕПО"</t>
  </si>
  <si>
    <t>от инвестиционного дохода (убытка) по пенсионным активам</t>
  </si>
  <si>
    <t>Резервы</t>
  </si>
  <si>
    <t>из них: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</si>
  <si>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</si>
  <si>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</si>
  <si>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</si>
  <si>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</si>
  <si>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</si>
  <si>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Займы( микрокредиты) предоставленные (за вычетом резервов на обесценение)</t>
  </si>
  <si>
    <t>Инвестиции в капитал других юридических лиц и субординированный долг</t>
  </si>
  <si>
    <t>Долгосрочные активы(выбывающие группы), предназначенные для продажи</t>
  </si>
  <si>
    <t>Текущее налоговое требование</t>
  </si>
  <si>
    <t>Вклады привлеченные</t>
  </si>
  <si>
    <t>Выпущенные долговые ценные бумаги</t>
  </si>
  <si>
    <t xml:space="preserve">Займы полученные </t>
  </si>
  <si>
    <t>Субординированный долг</t>
  </si>
  <si>
    <t>Текущее налоговое обязательство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</si>
  <si>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</si>
  <si>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</si>
  <si>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</si>
  <si>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</si>
  <si>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по предоставленной финансовой аренде</t>
  </si>
  <si>
    <t>по приобретенным ценным бумагам</t>
  </si>
  <si>
    <t>по операциям «обратное РЕПО»</t>
  </si>
  <si>
    <t>прочие доходы, связанные с получением вознаграждения</t>
  </si>
  <si>
    <t>от инвестиционного дохода (убытка) по пенсионным активам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</si>
  <si>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</si>
  <si>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</si>
  <si>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доходы от осуществления клиринговых операций</t>
  </si>
  <si>
    <t>доходы от осуществления кассовых операций</t>
  </si>
  <si>
    <t>доходы от осуществления сейфовых операций</t>
  </si>
  <si>
    <t>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</si>
  <si>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</si>
  <si>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</si>
  <si>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>доходы (расходы) от купли-продажи финансовых активов (нетто)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</si>
  <si>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</si>
  <si>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</si>
  <si>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</si>
  <si>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</si>
  <si>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</si>
  <si>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</si>
  <si>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</si>
  <si>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</si>
  <si>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по полученным займам</t>
  </si>
  <si>
    <t>по полученной финансовой аренде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</si>
  <si>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</si>
  <si>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</si>
  <si>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</si>
  <si>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</si>
  <si>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вознаграждение управляющему агенту</t>
  </si>
  <si>
    <t>вознаграждение за кастодиальное обслуживание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</si>
  <si>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</si>
  <si>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</si>
  <si>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расходы от осуществления клиринговых операций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</si>
  <si>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</si>
  <si>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</si>
  <si>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</si>
  <si>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Операционные расходы</t>
  </si>
  <si>
    <t>расходы на оплату труда и командировочные</t>
  </si>
  <si>
    <t>амортизационные отчисления</t>
  </si>
  <si>
    <t>расходы на материалы</t>
  </si>
  <si>
    <t>расходы по уплате налогов и других обязательных платежей в бюджет, за исключением корпоративного подоходного налога</t>
  </si>
  <si>
    <t>Расходы от реализации или безвозмездной передачи активов</t>
  </si>
  <si>
    <t>Итого расходов (сумма строк с 11 по 16)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</si>
  <si>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</si>
  <si>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</si>
  <si>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(стр. 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</si>
  <si>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</si>
  <si>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</si>
  <si>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Итого чистая прибыль (убыток) за период (стр.22+/-стр.23-стр.24)</t>
  </si>
  <si>
    <t>Акционерное общество "Инвестиционный Дом "Астана-Инвест"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</si>
  <si>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</si>
  <si>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Телефон 3307094</t>
  </si>
  <si>
    <t>Телефон 330 70 94</t>
  </si>
  <si>
    <t>      по состоянию на "01" января  2016 года</t>
  </si>
  <si>
    <t>Первый руководитель (на период его отсутствия - лицо, его  замещающее)______________    Карягин А.В.    дата 12.01.16</t>
  </si>
  <si>
    <t>Главный бухгалтер__________________________    Смирнова Н.В.    Дата 12.01.16</t>
  </si>
  <si>
    <t>Исполнитель ______________________________       дата 12.01.16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</si>
</sst>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7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8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39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6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7" fillId="41" borderId="16" xfId="0" applyNumberFormat="1" applyFont="1" applyFill="1" applyBorder="1" applyAlignment="1">
      <alignment horizontal="center" vertical="top" wrapText="1"/>
    </xf>
    <xf numFmtId="3" fontId="7" fillId="41" borderId="0" xfId="0" applyNumberFormat="1" applyFont="1" applyFill="1" applyAlignment="1">
      <alignment horizontal="center"/>
    </xf>
    <xf numFmtId="3" fontId="7" fillId="41" borderId="0" xfId="0" applyNumberFormat="1" applyFont="1" applyFill="1" applyBorder="1" applyAlignment="1">
      <alignment horizontal="center" vertical="top" wrapText="1"/>
    </xf>
    <xf numFmtId="0" fontId="31" fillId="41" borderId="0" xfId="0" applyFont="1" applyFill="1" applyAlignment="1">
      <alignment/>
    </xf>
    <xf numFmtId="3" fontId="31" fillId="41" borderId="0" xfId="0" applyNumberFormat="1" applyFont="1" applyFill="1" applyAlignment="1">
      <alignment/>
    </xf>
    <xf numFmtId="4" fontId="31" fillId="41" borderId="0" xfId="0" applyNumberFormat="1" applyFont="1" applyFill="1" applyAlignment="1">
      <alignment/>
    </xf>
    <xf numFmtId="3" fontId="31" fillId="41" borderId="0" xfId="0" applyNumberFormat="1" applyFont="1" applyFill="1" applyAlignment="1">
      <alignment horizontal="center"/>
    </xf>
    <xf numFmtId="0" fontId="31" fillId="41" borderId="0" xfId="0" applyFont="1" applyFill="1" applyAlignment="1">
      <alignment horizontal="center"/>
    </xf>
    <xf numFmtId="0" fontId="7" fillId="41" borderId="16" xfId="0" applyFont="1" applyFill="1" applyBorder="1" applyAlignment="1">
      <alignment horizontal="center" vertical="top" wrapText="1"/>
    </xf>
    <xf numFmtId="0" fontId="32" fillId="41" borderId="0" xfId="0" applyFont="1" applyFill="1" applyAlignment="1">
      <alignment/>
    </xf>
    <xf numFmtId="0" fontId="32" fillId="41" borderId="0" xfId="0" applyFont="1" applyFill="1" applyAlignment="1">
      <alignment horizontal="center"/>
    </xf>
    <xf numFmtId="0" fontId="7" fillId="41" borderId="16" xfId="0" applyFont="1" applyFill="1" applyBorder="1" applyAlignment="1">
      <alignment horizontal="center" vertical="top" wrapText="1"/>
    </xf>
    <xf numFmtId="3" fontId="7" fillId="41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3" fontId="7" fillId="41" borderId="0" xfId="0" applyNumberFormat="1" applyFont="1" applyFill="1" applyBorder="1" applyAlignment="1">
      <alignment horizontal="center" vertical="top" wrapText="1"/>
    </xf>
    <xf numFmtId="3" fontId="11" fillId="41" borderId="0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41" borderId="16" xfId="0" applyFont="1" applyFill="1" applyBorder="1" applyAlignment="1">
      <alignment vertical="top" wrapText="1"/>
    </xf>
    <xf numFmtId="0" fontId="4" fillId="41" borderId="16" xfId="0" applyFont="1" applyFill="1" applyBorder="1" applyAlignment="1">
      <alignment horizontal="center" vertical="top" wrapText="1"/>
    </xf>
    <xf numFmtId="0" fontId="4" fillId="41" borderId="16" xfId="0" applyFont="1" applyFill="1" applyBorder="1" applyAlignment="1">
      <alignment vertical="top" wrapText="1"/>
    </xf>
    <xf numFmtId="0" fontId="5" fillId="41" borderId="16" xfId="0" applyFont="1" applyFill="1" applyBorder="1" applyAlignment="1">
      <alignment vertical="top" wrapText="1"/>
    </xf>
    <xf numFmtId="0" fontId="11" fillId="41" borderId="16" xfId="0" applyFont="1" applyFill="1" applyBorder="1" applyAlignment="1">
      <alignment horizontal="center" vertical="top" wrapText="1"/>
    </xf>
    <xf numFmtId="3" fontId="32" fillId="41" borderId="0" xfId="0" applyNumberFormat="1" applyFont="1" applyFill="1" applyAlignment="1">
      <alignment horizontal="center"/>
    </xf>
    <xf numFmtId="3" fontId="7" fillId="41" borderId="16" xfId="0" applyNumberFormat="1" applyFont="1" applyFill="1" applyBorder="1" applyAlignment="1">
      <alignment horizontal="center" vertical="top" wrapText="1"/>
    </xf>
    <xf numFmtId="3" fontId="11" fillId="41" borderId="16" xfId="0" applyNumberFormat="1" applyFont="1" applyFill="1" applyBorder="1" applyAlignment="1">
      <alignment horizontal="center" vertical="top" wrapText="1"/>
    </xf>
    <xf numFmtId="3" fontId="7" fillId="41" borderId="16" xfId="0" applyNumberFormat="1" applyFont="1" applyFill="1" applyBorder="1" applyAlignment="1">
      <alignment horizontal="center"/>
    </xf>
    <xf numFmtId="3" fontId="31" fillId="41" borderId="16" xfId="0" applyNumberFormat="1" applyFont="1" applyFill="1" applyBorder="1" applyAlignment="1">
      <alignment horizontal="center"/>
    </xf>
    <xf numFmtId="3" fontId="7" fillId="41" borderId="16" xfId="0" applyNumberFormat="1" applyFont="1" applyFill="1" applyBorder="1" applyAlignment="1">
      <alignment horizontal="center" vertical="top" wrapText="1"/>
    </xf>
    <xf numFmtId="0" fontId="31" fillId="41" borderId="16" xfId="0" applyFont="1" applyFill="1" applyBorder="1" applyAlignment="1">
      <alignment horizontal="center"/>
    </xf>
    <xf numFmtId="3" fontId="11" fillId="42" borderId="16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 vertical="top" wrapText="1"/>
    </xf>
    <xf numFmtId="3" fontId="32" fillId="42" borderId="16" xfId="0" applyNumberFormat="1" applyFont="1" applyFill="1" applyBorder="1" applyAlignment="1">
      <alignment horizontal="center"/>
    </xf>
    <xf numFmtId="3" fontId="7" fillId="42" borderId="16" xfId="0" applyNumberFormat="1" applyFont="1" applyFill="1" applyBorder="1" applyAlignment="1">
      <alignment horizontal="center"/>
    </xf>
    <xf numFmtId="3" fontId="31" fillId="42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 vertical="top" wrapText="1"/>
    </xf>
    <xf numFmtId="3" fontId="12" fillId="42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3" fontId="11" fillId="42" borderId="0" xfId="0" applyNumberFormat="1" applyFont="1" applyFill="1" applyBorder="1" applyAlignment="1">
      <alignment horizontal="center" vertical="top" wrapText="1"/>
    </xf>
    <xf numFmtId="4" fontId="0" fillId="41" borderId="0" xfId="0" applyNumberFormat="1" applyFill="1" applyBorder="1" applyAlignment="1">
      <alignment/>
    </xf>
    <xf numFmtId="3" fontId="32" fillId="42" borderId="0" xfId="0" applyNumberFormat="1" applyFont="1" applyFill="1" applyAlignment="1">
      <alignment horizontal="center"/>
    </xf>
    <xf numFmtId="3" fontId="7" fillId="42" borderId="16" xfId="0" applyNumberFormat="1" applyFont="1" applyFill="1" applyBorder="1" applyAlignment="1">
      <alignment horizontal="center" vertical="top" wrapText="1"/>
    </xf>
    <xf numFmtId="3" fontId="31" fillId="42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41" borderId="17" xfId="0" applyFont="1" applyFill="1" applyBorder="1" applyAlignment="1">
      <alignment horizontal="right"/>
    </xf>
    <xf numFmtId="0" fontId="7" fillId="41" borderId="17" xfId="0" applyFont="1" applyFill="1" applyBorder="1" applyAlignment="1">
      <alignment horizontal="right"/>
    </xf>
    <xf numFmtId="0" fontId="33" fillId="41" borderId="0" xfId="0" applyFont="1" applyFill="1" applyAlignment="1">
      <alignment horizontal="center"/>
    </xf>
    <xf numFmtId="0" fontId="34" fillId="41" borderId="0" xfId="0" applyFont="1" applyFill="1" applyAlignment="1">
      <alignment horizontal="center"/>
    </xf>
    <xf numFmtId="0" fontId="31" fillId="41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7" fillId="41" borderId="16" xfId="0" applyNumberFormat="1" applyFont="1" applyFill="1" applyBorder="1" applyAlignment="1">
      <alignment horizontal="center"/>
    </xf>
  </cellXfs>
  <cellStyles count="72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8" xfId="594"/>
    <cellStyle name="Обычный 9" xfId="595"/>
    <cellStyle name="Followed Hyperlink" xfId="596"/>
    <cellStyle name="Плохой" xfId="597"/>
    <cellStyle name="Плохой 2" xfId="598"/>
    <cellStyle name="Плохой 3" xfId="599"/>
    <cellStyle name="Плохой 4" xfId="600"/>
    <cellStyle name="Плохой 5" xfId="601"/>
    <cellStyle name="Плохой 6" xfId="602"/>
    <cellStyle name="Плохой 7" xfId="603"/>
    <cellStyle name="Плохой 8" xfId="604"/>
    <cellStyle name="Плохой 9" xfId="605"/>
    <cellStyle name="Пояснение" xfId="606"/>
    <cellStyle name="Пояснение 2" xfId="607"/>
    <cellStyle name="Пояснение 3" xfId="608"/>
    <cellStyle name="Пояснение 4" xfId="609"/>
    <cellStyle name="Пояснение 5" xfId="610"/>
    <cellStyle name="Пояснение 6" xfId="611"/>
    <cellStyle name="Пояснение 7" xfId="612"/>
    <cellStyle name="Пояснение 8" xfId="613"/>
    <cellStyle name="Пояснение 9" xfId="614"/>
    <cellStyle name="Примечание" xfId="615"/>
    <cellStyle name="Примечание 2" xfId="616"/>
    <cellStyle name="Примечание 2 10" xfId="617"/>
    <cellStyle name="Примечание 2 11" xfId="618"/>
    <cellStyle name="Примечание 2 12" xfId="619"/>
    <cellStyle name="Примечание 2 13" xfId="620"/>
    <cellStyle name="Примечание 2 14" xfId="621"/>
    <cellStyle name="Примечание 2 15" xfId="622"/>
    <cellStyle name="Примечание 2 16" xfId="623"/>
    <cellStyle name="Примечание 2 17" xfId="624"/>
    <cellStyle name="Примечание 2 18" xfId="625"/>
    <cellStyle name="Примечание 2 19" xfId="626"/>
    <cellStyle name="Примечание 2 2" xfId="627"/>
    <cellStyle name="Примечание 2 20" xfId="628"/>
    <cellStyle name="Примечание 2 21" xfId="629"/>
    <cellStyle name="Примечание 2 22" xfId="630"/>
    <cellStyle name="Примечание 2 23" xfId="631"/>
    <cellStyle name="Примечание 2 24" xfId="632"/>
    <cellStyle name="Примечание 2 25" xfId="633"/>
    <cellStyle name="Примечание 2 26" xfId="634"/>
    <cellStyle name="Примечание 2 27" xfId="635"/>
    <cellStyle name="Примечание 2 28" xfId="636"/>
    <cellStyle name="Примечание 2 29" xfId="637"/>
    <cellStyle name="Примечание 2 3" xfId="638"/>
    <cellStyle name="Примечание 2 30" xfId="639"/>
    <cellStyle name="Примечание 2 31" xfId="640"/>
    <cellStyle name="Примечание 2 32" xfId="641"/>
    <cellStyle name="Примечание 2 33" xfId="642"/>
    <cellStyle name="Примечание 2 34" xfId="643"/>
    <cellStyle name="Примечание 2 4" xfId="644"/>
    <cellStyle name="Примечание 2 5" xfId="645"/>
    <cellStyle name="Примечание 2 6" xfId="646"/>
    <cellStyle name="Примечание 2 7" xfId="647"/>
    <cellStyle name="Примечание 2 8" xfId="648"/>
    <cellStyle name="Примечание 2 9" xfId="649"/>
    <cellStyle name="Примечание 3" xfId="650"/>
    <cellStyle name="Примечание 4" xfId="651"/>
    <cellStyle name="Примечание 5" xfId="652"/>
    <cellStyle name="Примечание 6" xfId="653"/>
    <cellStyle name="Примечание 7" xfId="654"/>
    <cellStyle name="Примечание 8" xfId="655"/>
    <cellStyle name="Примечание 9" xfId="656"/>
    <cellStyle name="Percent" xfId="657"/>
    <cellStyle name="Процентный 2" xfId="658"/>
    <cellStyle name="Процентный 2 2" xfId="659"/>
    <cellStyle name="Процентный 3" xfId="660"/>
    <cellStyle name="Процентный 3 2" xfId="661"/>
    <cellStyle name="Процентный 3 3" xfId="662"/>
    <cellStyle name="Процентный 3 4" xfId="663"/>
    <cellStyle name="Процентный 3 5" xfId="664"/>
    <cellStyle name="Процентный 4" xfId="665"/>
    <cellStyle name="Процентный 5" xfId="666"/>
    <cellStyle name="Процентный 6" xfId="667"/>
    <cellStyle name="Процентный 7" xfId="668"/>
    <cellStyle name="Связанная ячейка" xfId="669"/>
    <cellStyle name="Связанная ячейка 2" xfId="670"/>
    <cellStyle name="Связанная ячейка 3" xfId="671"/>
    <cellStyle name="Связанная ячейка 4" xfId="672"/>
    <cellStyle name="Связанная ячейка 5" xfId="673"/>
    <cellStyle name="Связанная ячейка 6" xfId="674"/>
    <cellStyle name="Связанная ячейка 7" xfId="675"/>
    <cellStyle name="Связанная ячейка 8" xfId="676"/>
    <cellStyle name="Связанная ячейка 9" xfId="677"/>
    <cellStyle name="Текст предупреждения" xfId="678"/>
    <cellStyle name="Текст предупреждения 2" xfId="679"/>
    <cellStyle name="Текст предупреждения 3" xfId="680"/>
    <cellStyle name="Текст предупреждения 4" xfId="681"/>
    <cellStyle name="Текст предупреждения 5" xfId="682"/>
    <cellStyle name="Текст предупреждения 6" xfId="683"/>
    <cellStyle name="Текст предупреждения 7" xfId="684"/>
    <cellStyle name="Текст предупреждения 8" xfId="685"/>
    <cellStyle name="Текст предупреждения 9" xfId="686"/>
    <cellStyle name="Comma" xfId="687"/>
    <cellStyle name="Comma [0]" xfId="688"/>
    <cellStyle name="Финансовый 10" xfId="689"/>
    <cellStyle name="Финансовый 10 2" xfId="690"/>
    <cellStyle name="Финансовый 11" xfId="691"/>
    <cellStyle name="Финансовый 11 2" xfId="692"/>
    <cellStyle name="Финансовый 12" xfId="693"/>
    <cellStyle name="Финансовый 13" xfId="694"/>
    <cellStyle name="Финансовый 14" xfId="695"/>
    <cellStyle name="Финансовый 14 2" xfId="696"/>
    <cellStyle name="Финансовый 15" xfId="697"/>
    <cellStyle name="Финансовый 2" xfId="698"/>
    <cellStyle name="Финансовый 2 10" xfId="699"/>
    <cellStyle name="Финансовый 2 11" xfId="700"/>
    <cellStyle name="Финансовый 2 12" xfId="701"/>
    <cellStyle name="Финансовый 2 2" xfId="702"/>
    <cellStyle name="Финансовый 2 2 2" xfId="703"/>
    <cellStyle name="Финансовый 2 3" xfId="704"/>
    <cellStyle name="Финансовый 2 4" xfId="705"/>
    <cellStyle name="Финансовый 2 5" xfId="706"/>
    <cellStyle name="Финансовый 2 6" xfId="707"/>
    <cellStyle name="Финансовый 2 7" xfId="708"/>
    <cellStyle name="Финансовый 2 8" xfId="709"/>
    <cellStyle name="Финансовый 2 9" xfId="710"/>
    <cellStyle name="Финансовый 3" xfId="711"/>
    <cellStyle name="Финансовый 3 2" xfId="712"/>
    <cellStyle name="Финансовый 3 3" xfId="713"/>
    <cellStyle name="Финансовый 3 4" xfId="714"/>
    <cellStyle name="Финансовый 3 5" xfId="715"/>
    <cellStyle name="Финансовый 3 6" xfId="716"/>
    <cellStyle name="Финансовый 4" xfId="717"/>
    <cellStyle name="Финансовый 4 2" xfId="718"/>
    <cellStyle name="Финансовый 4 3" xfId="719"/>
    <cellStyle name="Финансовый 5" xfId="720"/>
    <cellStyle name="Финансовый 5 2" xfId="721"/>
    <cellStyle name="Финансовый 5 3" xfId="722"/>
    <cellStyle name="Финансовый 6" xfId="723"/>
    <cellStyle name="Финансовый 6 2" xfId="724"/>
    <cellStyle name="Финансовый 6 3" xfId="725"/>
    <cellStyle name="Финансовый 7" xfId="726"/>
    <cellStyle name="Финансовый 7 2" xfId="727"/>
    <cellStyle name="Финансовый 7 3" xfId="728"/>
    <cellStyle name="Финансовый 8" xfId="729"/>
    <cellStyle name="Финансовый 8 2" xfId="730"/>
    <cellStyle name="Финансовый 8 3" xfId="731"/>
    <cellStyle name="Финансовый 9" xfId="732"/>
    <cellStyle name="Финансовый 9 2" xfId="733"/>
    <cellStyle name="Хороший" xfId="734"/>
    <cellStyle name="Хороший 2" xfId="735"/>
    <cellStyle name="Хороший 3" xfId="736"/>
    <cellStyle name="Хороший 4" xfId="737"/>
    <cellStyle name="Хороший 5" xfId="738"/>
    <cellStyle name="Хороший 6" xfId="739"/>
    <cellStyle name="Хороший 7" xfId="740"/>
    <cellStyle name="Хороший 8" xfId="741"/>
    <cellStyle name="Хороший 9" xfId="7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O284"/>
  <sheetViews>
    <sheetView tabSelected="1" view="pageBreakPreview" zoomScale="75" zoomScaleSheetLayoutView="75" workbookViewId="0" topLeftCell="A46">
      <selection activeCell="E90" sqref="E90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7" customWidth="1"/>
    <col min="4" max="4" width="16.57421875" style="14" customWidth="1"/>
    <col min="5" max="5" width="20.8515625" style="7" customWidth="1"/>
    <col min="6" max="6" width="22.8515625" style="7" customWidth="1"/>
    <col min="7" max="7" width="15.7109375" style="7" bestFit="1" customWidth="1"/>
    <col min="8" max="8" width="21.28125" style="7" customWidth="1"/>
    <col min="9" max="9" width="9.28125" style="7" bestFit="1" customWidth="1"/>
    <col min="10" max="10" width="21.28125" style="7" customWidth="1"/>
    <col min="11" max="15" width="15.57421875" style="7" customWidth="1"/>
    <col min="16" max="16384" width="9.140625" style="7" customWidth="1"/>
  </cols>
  <sheetData>
    <row r="2" spans="1:4" ht="15.75">
      <c r="A2" s="64" t="s">
        <v>128</v>
      </c>
      <c r="B2" s="65"/>
      <c r="C2" s="65"/>
      <c r="D2" s="65"/>
    </row>
    <row r="3" spans="1:4" ht="15.75">
      <c r="A3" s="66" t="s">
        <v>127</v>
      </c>
      <c r="B3" s="66"/>
      <c r="C3" s="66"/>
      <c r="D3" s="66"/>
    </row>
    <row r="4" spans="1:4" ht="15.75">
      <c r="A4" s="66" t="s">
        <v>131</v>
      </c>
      <c r="B4" s="66"/>
      <c r="C4" s="66"/>
      <c r="D4" s="66"/>
    </row>
    <row r="6" spans="1:4" ht="15.75">
      <c r="A6" s="63" t="s">
        <v>54</v>
      </c>
      <c r="B6" s="63"/>
      <c r="C6" s="63"/>
      <c r="D6" s="63"/>
    </row>
    <row r="7" spans="1:4" ht="56.25" customHeight="1">
      <c r="A7" s="2" t="s">
        <v>2</v>
      </c>
      <c r="B7" s="2" t="s">
        <v>1</v>
      </c>
      <c r="C7" s="55" t="s">
        <v>31</v>
      </c>
      <c r="D7" s="13" t="s">
        <v>25</v>
      </c>
    </row>
    <row r="8" spans="1:4" ht="15.75">
      <c r="A8" s="2">
        <v>1</v>
      </c>
      <c r="B8" s="2">
        <v>2</v>
      </c>
      <c r="C8" s="55">
        <v>3</v>
      </c>
      <c r="D8" s="13">
        <v>4</v>
      </c>
    </row>
    <row r="9" spans="1:4" ht="15.75">
      <c r="A9" s="37" t="s">
        <v>3</v>
      </c>
      <c r="B9" s="35"/>
      <c r="C9" s="55" t="s">
        <v>32</v>
      </c>
      <c r="D9" s="13" t="s">
        <v>32</v>
      </c>
    </row>
    <row r="10" spans="1:6" ht="15.75">
      <c r="A10" s="34" t="s">
        <v>33</v>
      </c>
      <c r="B10" s="35">
        <v>1</v>
      </c>
      <c r="C10" s="13">
        <f>C12+C13</f>
        <v>16994</v>
      </c>
      <c r="D10" s="13">
        <f>D12+D13</f>
        <v>586447</v>
      </c>
      <c r="E10" s="12"/>
      <c r="F10" s="12"/>
    </row>
    <row r="11" spans="1:6" ht="15.75">
      <c r="A11" s="34" t="s">
        <v>7</v>
      </c>
      <c r="B11" s="35"/>
      <c r="C11" s="55"/>
      <c r="D11" s="13"/>
      <c r="E11" s="12"/>
      <c r="F11" s="12"/>
    </row>
    <row r="12" spans="1:6" ht="15.75">
      <c r="A12" s="34" t="s">
        <v>34</v>
      </c>
      <c r="B12" s="35">
        <v>1.1</v>
      </c>
      <c r="C12" s="55"/>
      <c r="D12" s="13">
        <v>0</v>
      </c>
      <c r="E12" s="12"/>
      <c r="F12" s="12"/>
    </row>
    <row r="13" spans="1:6" ht="31.5">
      <c r="A13" s="34" t="s">
        <v>35</v>
      </c>
      <c r="B13" s="35">
        <v>1.2</v>
      </c>
      <c r="C13" s="55">
        <v>16994</v>
      </c>
      <c r="D13" s="25">
        <v>586447</v>
      </c>
      <c r="E13" s="12"/>
      <c r="F13" s="12"/>
    </row>
    <row r="14" spans="1:6" ht="15.75">
      <c r="A14" s="34" t="s">
        <v>22</v>
      </c>
      <c r="B14" s="35">
        <v>2</v>
      </c>
      <c r="C14" s="55"/>
      <c r="D14" s="25"/>
      <c r="E14" s="12"/>
      <c r="F14" s="12"/>
    </row>
    <row r="15" spans="1:6" ht="31.5">
      <c r="A15" s="34" t="s">
        <v>55</v>
      </c>
      <c r="B15" s="35">
        <v>3</v>
      </c>
      <c r="C15" s="47">
        <v>2537866</v>
      </c>
      <c r="D15" s="25">
        <v>2261747</v>
      </c>
      <c r="E15" s="12"/>
      <c r="F15" s="12"/>
    </row>
    <row r="16" spans="1:6" ht="15.75">
      <c r="A16" s="34" t="s">
        <v>28</v>
      </c>
      <c r="B16" s="35">
        <v>4</v>
      </c>
      <c r="C16" s="55"/>
      <c r="D16" s="25"/>
      <c r="E16" s="12"/>
      <c r="F16" s="12"/>
    </row>
    <row r="17" spans="1:6" ht="31.5">
      <c r="A17" s="34" t="s">
        <v>36</v>
      </c>
      <c r="B17" s="35">
        <v>5</v>
      </c>
      <c r="C17" s="55"/>
      <c r="D17" s="25"/>
      <c r="E17" s="12"/>
      <c r="F17" s="12"/>
    </row>
    <row r="18" spans="1:6" ht="15.75">
      <c r="A18" s="36" t="s">
        <v>19</v>
      </c>
      <c r="B18" s="35">
        <v>6</v>
      </c>
      <c r="C18" s="55">
        <v>3408284</v>
      </c>
      <c r="D18" s="25">
        <v>3403285</v>
      </c>
      <c r="E18" s="12"/>
      <c r="F18" s="12"/>
    </row>
    <row r="19" spans="1:6" ht="15.75">
      <c r="A19" s="34" t="s">
        <v>6</v>
      </c>
      <c r="B19" s="35">
        <v>7</v>
      </c>
      <c r="C19" s="55">
        <v>572</v>
      </c>
      <c r="D19" s="25"/>
      <c r="E19" s="12"/>
      <c r="F19" s="12"/>
    </row>
    <row r="20" spans="1:6" ht="15.75">
      <c r="A20" s="3" t="s">
        <v>7</v>
      </c>
      <c r="B20" s="2"/>
      <c r="C20" s="55"/>
      <c r="D20" s="25"/>
      <c r="E20" s="12"/>
      <c r="F20" s="12"/>
    </row>
    <row r="21" spans="1:6" ht="15.75">
      <c r="A21" s="3" t="s">
        <v>37</v>
      </c>
      <c r="B21" s="2">
        <v>7.1</v>
      </c>
      <c r="C21" s="55"/>
      <c r="D21" s="25">
        <v>0</v>
      </c>
      <c r="E21" s="12"/>
      <c r="F21" s="12"/>
    </row>
    <row r="22" spans="1:6" ht="15.75">
      <c r="A22" s="3" t="s">
        <v>57</v>
      </c>
      <c r="B22" s="2">
        <v>7.2</v>
      </c>
      <c r="C22" s="55"/>
      <c r="D22" s="25">
        <v>0</v>
      </c>
      <c r="F22" s="12"/>
    </row>
    <row r="23" spans="1:6" ht="31.5">
      <c r="A23" s="3" t="s">
        <v>38</v>
      </c>
      <c r="B23" s="2">
        <v>8</v>
      </c>
      <c r="C23" s="55"/>
      <c r="D23" s="25"/>
      <c r="E23" s="12"/>
      <c r="F23" s="12"/>
    </row>
    <row r="24" spans="1:6" ht="15.75">
      <c r="A24" s="33" t="s">
        <v>56</v>
      </c>
      <c r="B24" s="2">
        <v>9</v>
      </c>
      <c r="C24" s="55">
        <v>5010</v>
      </c>
      <c r="D24" s="25"/>
      <c r="E24" s="12"/>
      <c r="F24" s="12"/>
    </row>
    <row r="25" spans="1:7" ht="15.75">
      <c r="A25" s="33" t="s">
        <v>63</v>
      </c>
      <c r="B25" s="2">
        <v>10</v>
      </c>
      <c r="C25" s="55">
        <v>414000</v>
      </c>
      <c r="D25" s="25">
        <v>1000</v>
      </c>
      <c r="E25" s="12"/>
      <c r="F25" s="12"/>
      <c r="G25" s="12"/>
    </row>
    <row r="26" spans="1:7" ht="31.5">
      <c r="A26" s="33" t="s">
        <v>64</v>
      </c>
      <c r="B26" s="2">
        <v>11</v>
      </c>
      <c r="C26" s="55"/>
      <c r="D26" s="25"/>
      <c r="E26" s="12"/>
      <c r="F26" s="12"/>
      <c r="G26" s="12"/>
    </row>
    <row r="27" spans="1:7" ht="31.5">
      <c r="A27" s="33" t="s">
        <v>65</v>
      </c>
      <c r="B27" s="2">
        <v>12</v>
      </c>
      <c r="C27" s="55"/>
      <c r="D27" s="25"/>
      <c r="F27" s="12"/>
      <c r="G27" s="12"/>
    </row>
    <row r="28" spans="1:7" ht="15.75">
      <c r="A28" s="33" t="s">
        <v>29</v>
      </c>
      <c r="B28" s="2">
        <v>13</v>
      </c>
      <c r="C28" s="55"/>
      <c r="D28" s="25"/>
      <c r="F28" s="12"/>
      <c r="G28" s="12"/>
    </row>
    <row r="29" spans="1:7" ht="31.5">
      <c r="A29" s="33" t="s">
        <v>66</v>
      </c>
      <c r="B29" s="2">
        <v>14</v>
      </c>
      <c r="C29" s="55">
        <v>185</v>
      </c>
      <c r="D29" s="25">
        <v>18443</v>
      </c>
      <c r="E29" s="12"/>
      <c r="F29" s="12"/>
      <c r="G29" s="12"/>
    </row>
    <row r="30" spans="1:7" ht="15.75">
      <c r="A30" s="33" t="s">
        <v>5</v>
      </c>
      <c r="B30" s="2">
        <v>15</v>
      </c>
      <c r="C30" s="55">
        <v>130</v>
      </c>
      <c r="D30" s="25">
        <v>228</v>
      </c>
      <c r="F30" s="12"/>
      <c r="G30" s="12"/>
    </row>
    <row r="31" spans="1:7" ht="31.5">
      <c r="A31" s="33" t="s">
        <v>67</v>
      </c>
      <c r="B31" s="2">
        <v>16</v>
      </c>
      <c r="C31" s="55"/>
      <c r="D31" s="25"/>
      <c r="E31" s="12"/>
      <c r="F31" s="12"/>
      <c r="G31" s="12"/>
    </row>
    <row r="32" spans="1:7" ht="31.5">
      <c r="A32" s="3" t="s">
        <v>20</v>
      </c>
      <c r="B32" s="2">
        <v>17</v>
      </c>
      <c r="C32" s="47">
        <v>5526</v>
      </c>
      <c r="D32" s="25">
        <v>9398</v>
      </c>
      <c r="E32" s="12"/>
      <c r="F32" s="12"/>
      <c r="G32" s="12"/>
    </row>
    <row r="33" spans="1:6" ht="31.5">
      <c r="A33" s="3" t="s">
        <v>21</v>
      </c>
      <c r="B33" s="2">
        <v>18</v>
      </c>
      <c r="C33" s="47">
        <v>47673</v>
      </c>
      <c r="D33" s="25">
        <v>44177</v>
      </c>
      <c r="E33" s="12"/>
      <c r="F33" s="12"/>
    </row>
    <row r="34" spans="1:6" ht="15.75">
      <c r="A34" s="3" t="s">
        <v>68</v>
      </c>
      <c r="B34" s="2">
        <v>19</v>
      </c>
      <c r="C34" s="55">
        <v>86389</v>
      </c>
      <c r="D34" s="26">
        <v>171731</v>
      </c>
      <c r="E34" s="12"/>
      <c r="F34" s="12"/>
    </row>
    <row r="35" spans="1:6" ht="15.75">
      <c r="A35" s="3" t="s">
        <v>39</v>
      </c>
      <c r="B35" s="2">
        <v>21</v>
      </c>
      <c r="C35" s="55">
        <v>3478</v>
      </c>
      <c r="D35" s="26">
        <v>34058</v>
      </c>
      <c r="E35" s="12"/>
      <c r="F35" s="12"/>
    </row>
    <row r="36" spans="1:6" ht="15.75">
      <c r="A36" s="3" t="s">
        <v>4</v>
      </c>
      <c r="B36" s="2">
        <v>21</v>
      </c>
      <c r="C36" s="55"/>
      <c r="D36" s="30"/>
      <c r="E36" s="12"/>
      <c r="F36" s="12"/>
    </row>
    <row r="37" spans="1:7" ht="15.75">
      <c r="A37" s="8" t="s">
        <v>8</v>
      </c>
      <c r="B37" s="9">
        <v>22</v>
      </c>
      <c r="C37" s="46">
        <f>C10+C14+C15+C16+C17+C18+C19+C23+C24+C25+C26+C27+C32+C33+C34+C35+C36+C30+C29</f>
        <v>6526107</v>
      </c>
      <c r="D37" s="32">
        <f>D10+D14+D15+D16+D17+D18+D19+D23+D24+D25+D26+D27+D32+D33+D34+D35+D36+D30+D29</f>
        <v>6530514</v>
      </c>
      <c r="E37" s="12"/>
      <c r="F37" s="12"/>
      <c r="G37" s="12"/>
    </row>
    <row r="38" spans="1:6" ht="15.75">
      <c r="A38" s="4"/>
      <c r="B38" s="2"/>
      <c r="C38" s="55"/>
      <c r="D38" s="30"/>
      <c r="F38" s="12"/>
    </row>
    <row r="39" spans="1:6" ht="15.75">
      <c r="A39" s="8" t="s">
        <v>13</v>
      </c>
      <c r="B39" s="2"/>
      <c r="C39" s="55"/>
      <c r="D39" s="30"/>
      <c r="E39" s="12"/>
      <c r="F39" s="12"/>
    </row>
    <row r="40" spans="1:6" ht="15.75">
      <c r="A40" s="3" t="s">
        <v>69</v>
      </c>
      <c r="B40" s="2">
        <v>23</v>
      </c>
      <c r="C40" s="55"/>
      <c r="D40" s="30"/>
      <c r="F40" s="12"/>
    </row>
    <row r="41" spans="1:6" ht="15.75">
      <c r="A41" s="3" t="s">
        <v>28</v>
      </c>
      <c r="B41" s="2">
        <v>24</v>
      </c>
      <c r="C41" s="55"/>
      <c r="D41" s="30"/>
      <c r="F41" s="12"/>
    </row>
    <row r="42" spans="1:6" ht="15.75">
      <c r="A42" s="33" t="s">
        <v>70</v>
      </c>
      <c r="B42" s="2">
        <v>25</v>
      </c>
      <c r="C42" s="55"/>
      <c r="D42" s="30"/>
      <c r="F42" s="12"/>
    </row>
    <row r="43" spans="1:6" ht="15.75">
      <c r="A43" s="3" t="s">
        <v>15</v>
      </c>
      <c r="B43" s="2">
        <v>26</v>
      </c>
      <c r="C43" s="55"/>
      <c r="D43" s="30"/>
      <c r="F43" s="12"/>
    </row>
    <row r="44" spans="1:6" ht="15.75">
      <c r="A44" s="33" t="s">
        <v>71</v>
      </c>
      <c r="B44" s="2">
        <v>27</v>
      </c>
      <c r="C44" s="55"/>
      <c r="D44" s="30"/>
      <c r="E44" s="12"/>
      <c r="F44" s="12"/>
    </row>
    <row r="45" spans="1:6" ht="15.75">
      <c r="A45" s="3" t="s">
        <v>30</v>
      </c>
      <c r="B45" s="2">
        <v>28</v>
      </c>
      <c r="C45" s="55">
        <v>1893</v>
      </c>
      <c r="D45" s="31">
        <v>2687</v>
      </c>
      <c r="F45" s="12"/>
    </row>
    <row r="46" spans="1:6" ht="15.75">
      <c r="A46" s="3" t="s">
        <v>58</v>
      </c>
      <c r="B46" s="2">
        <v>29</v>
      </c>
      <c r="C46" s="55"/>
      <c r="D46" s="31"/>
      <c r="F46" s="12"/>
    </row>
    <row r="47" spans="1:6" ht="15.75">
      <c r="A47" s="3" t="s">
        <v>14</v>
      </c>
      <c r="B47" s="2">
        <v>30</v>
      </c>
      <c r="C47" s="47"/>
      <c r="D47" s="31"/>
      <c r="F47" s="12"/>
    </row>
    <row r="48" spans="1:6" ht="15.75">
      <c r="A48" s="33" t="s">
        <v>72</v>
      </c>
      <c r="B48" s="2">
        <v>31</v>
      </c>
      <c r="C48" s="55"/>
      <c r="D48" s="31"/>
      <c r="F48" s="12"/>
    </row>
    <row r="49" spans="1:15" ht="15.75">
      <c r="A49" s="33" t="s">
        <v>73</v>
      </c>
      <c r="B49" s="2">
        <v>32</v>
      </c>
      <c r="C49" s="55">
        <v>2640</v>
      </c>
      <c r="D49" s="31">
        <v>2929</v>
      </c>
      <c r="E49" s="12"/>
      <c r="F49" s="28"/>
      <c r="K49" s="10"/>
      <c r="L49" s="10"/>
      <c r="M49" s="10"/>
      <c r="O49" s="10"/>
    </row>
    <row r="50" spans="1:6" ht="15.75">
      <c r="A50" s="3" t="s">
        <v>40</v>
      </c>
      <c r="B50" s="2">
        <v>33</v>
      </c>
      <c r="C50" s="55"/>
      <c r="D50" s="31"/>
      <c r="E50" s="12"/>
      <c r="F50" s="28"/>
    </row>
    <row r="51" spans="1:6" ht="15.75">
      <c r="A51" s="3" t="s">
        <v>16</v>
      </c>
      <c r="B51" s="2">
        <v>34</v>
      </c>
      <c r="C51" s="55">
        <v>14614</v>
      </c>
      <c r="D51" s="31">
        <v>14467</v>
      </c>
      <c r="F51" s="29"/>
    </row>
    <row r="52" spans="1:7" ht="15.75">
      <c r="A52" s="8" t="s">
        <v>41</v>
      </c>
      <c r="B52" s="9">
        <v>35</v>
      </c>
      <c r="C52" s="46">
        <f>SUM(C41:C51)</f>
        <v>19147</v>
      </c>
      <c r="D52" s="32">
        <f>SUM(D41:D51)</f>
        <v>20083</v>
      </c>
      <c r="F52" s="27"/>
      <c r="G52" s="10"/>
    </row>
    <row r="53" spans="1:7" ht="15.75">
      <c r="A53" s="4"/>
      <c r="B53" s="2"/>
      <c r="C53" s="55"/>
      <c r="D53" s="30"/>
      <c r="E53" s="12"/>
      <c r="G53" s="10"/>
    </row>
    <row r="54" spans="1:4" ht="15.75">
      <c r="A54" s="8" t="s">
        <v>42</v>
      </c>
      <c r="B54" s="2"/>
      <c r="C54" s="55"/>
      <c r="D54" s="30"/>
    </row>
    <row r="55" spans="1:7" ht="15.75">
      <c r="A55" s="3" t="s">
        <v>43</v>
      </c>
      <c r="B55" s="2">
        <v>36</v>
      </c>
      <c r="C55" s="55">
        <f>C57</f>
        <v>5088794</v>
      </c>
      <c r="D55" s="30">
        <f>D57</f>
        <v>5088794</v>
      </c>
      <c r="E55" s="12"/>
      <c r="F55" s="12"/>
      <c r="G55" s="10"/>
    </row>
    <row r="56" spans="1:7" ht="15.75">
      <c r="A56" s="3" t="s">
        <v>7</v>
      </c>
      <c r="B56" s="2"/>
      <c r="C56" s="55"/>
      <c r="D56" s="30"/>
      <c r="F56" s="12"/>
      <c r="G56" s="10"/>
    </row>
    <row r="57" spans="1:7" ht="15.75">
      <c r="A57" s="3" t="s">
        <v>23</v>
      </c>
      <c r="B57" s="2">
        <v>36.1</v>
      </c>
      <c r="C57" s="55">
        <v>5088794</v>
      </c>
      <c r="D57" s="30">
        <v>5088794</v>
      </c>
      <c r="G57" s="10"/>
    </row>
    <row r="58" spans="1:4" ht="15.75">
      <c r="A58" s="3" t="s">
        <v>24</v>
      </c>
      <c r="B58" s="2">
        <v>36.2</v>
      </c>
      <c r="C58" s="55"/>
      <c r="D58" s="30"/>
    </row>
    <row r="59" spans="1:4" ht="15.75">
      <c r="A59" s="3" t="s">
        <v>44</v>
      </c>
      <c r="B59" s="2">
        <v>37</v>
      </c>
      <c r="C59" s="55">
        <v>-296405</v>
      </c>
      <c r="D59" s="30">
        <v>-296405</v>
      </c>
    </row>
    <row r="60" spans="1:7" ht="15.75">
      <c r="A60" s="3" t="s">
        <v>9</v>
      </c>
      <c r="B60" s="2">
        <v>38</v>
      </c>
      <c r="C60" s="55">
        <v>-334171</v>
      </c>
      <c r="D60" s="30">
        <f>-334171</f>
        <v>-334171</v>
      </c>
      <c r="F60" s="10"/>
      <c r="G60" s="12"/>
    </row>
    <row r="61" spans="1:6" ht="15.75">
      <c r="A61" s="33" t="s">
        <v>10</v>
      </c>
      <c r="B61" s="2">
        <v>39</v>
      </c>
      <c r="C61" s="55"/>
      <c r="D61" s="30"/>
      <c r="F61" s="10"/>
    </row>
    <row r="62" spans="1:12" ht="15.75">
      <c r="A62" s="3" t="s">
        <v>53</v>
      </c>
      <c r="B62" s="2">
        <v>40</v>
      </c>
      <c r="C62" s="55">
        <v>1725</v>
      </c>
      <c r="D62" s="30">
        <v>3480</v>
      </c>
      <c r="F62" s="10"/>
      <c r="G62" s="27"/>
      <c r="H62" s="51"/>
      <c r="I62" s="27"/>
      <c r="J62" s="27"/>
      <c r="K62" s="27"/>
      <c r="L62" s="27"/>
    </row>
    <row r="63" spans="1:12" ht="15.75">
      <c r="A63" s="3" t="s">
        <v>45</v>
      </c>
      <c r="B63" s="2">
        <v>41</v>
      </c>
      <c r="C63" s="55">
        <f>C65+C66</f>
        <v>2047017</v>
      </c>
      <c r="D63" s="30">
        <f>D65+D66</f>
        <v>2048733</v>
      </c>
      <c r="F63" s="12"/>
      <c r="G63" s="51"/>
      <c r="H63" s="51"/>
      <c r="I63" s="27"/>
      <c r="J63" s="27"/>
      <c r="K63" s="27"/>
      <c r="L63" s="27"/>
    </row>
    <row r="64" spans="1:12" ht="15.75">
      <c r="A64" s="3" t="s">
        <v>7</v>
      </c>
      <c r="B64" s="2"/>
      <c r="C64" s="55"/>
      <c r="D64" s="30"/>
      <c r="F64" s="12"/>
      <c r="G64" s="27"/>
      <c r="H64" s="51"/>
      <c r="I64" s="27"/>
      <c r="J64" s="27"/>
      <c r="K64" s="27"/>
      <c r="L64" s="27"/>
    </row>
    <row r="65" spans="1:12" ht="15.75">
      <c r="A65" s="3" t="s">
        <v>46</v>
      </c>
      <c r="B65" s="2">
        <v>41.1</v>
      </c>
      <c r="C65" s="55">
        <v>1688734</v>
      </c>
      <c r="D65" s="44">
        <v>1652651</v>
      </c>
      <c r="E65" s="12"/>
      <c r="F65" s="12"/>
      <c r="G65" s="51"/>
      <c r="H65" s="52"/>
      <c r="I65" s="52"/>
      <c r="J65" s="53"/>
      <c r="K65" s="27"/>
      <c r="L65" s="27"/>
    </row>
    <row r="66" spans="1:12" ht="15.75">
      <c r="A66" s="3" t="s">
        <v>47</v>
      </c>
      <c r="B66" s="2">
        <v>41.2</v>
      </c>
      <c r="C66" s="47">
        <v>358283</v>
      </c>
      <c r="D66" s="44">
        <v>396082</v>
      </c>
      <c r="E66" s="12"/>
      <c r="F66" s="12"/>
      <c r="G66" s="51"/>
      <c r="H66" s="52"/>
      <c r="I66" s="27"/>
      <c r="J66" s="27"/>
      <c r="K66" s="27"/>
      <c r="L66" s="27"/>
    </row>
    <row r="67" spans="1:12" ht="15.75">
      <c r="A67" s="3" t="s">
        <v>12</v>
      </c>
      <c r="B67" s="2">
        <v>42</v>
      </c>
      <c r="C67" s="55"/>
      <c r="D67" s="30"/>
      <c r="F67" s="12"/>
      <c r="G67" s="27"/>
      <c r="H67" s="52"/>
      <c r="I67" s="27"/>
      <c r="J67" s="27"/>
      <c r="K67" s="27"/>
      <c r="L67" s="27"/>
    </row>
    <row r="68" spans="1:12" ht="15.75">
      <c r="A68" s="8" t="s">
        <v>11</v>
      </c>
      <c r="B68" s="9">
        <v>43</v>
      </c>
      <c r="C68" s="46">
        <f>C55+C62+C63+C59+C60</f>
        <v>6506960</v>
      </c>
      <c r="D68" s="46">
        <f>D55+D62+D63+D59+D60</f>
        <v>6510431</v>
      </c>
      <c r="F68" s="10"/>
      <c r="G68" s="27"/>
      <c r="H68" s="52"/>
      <c r="I68" s="27"/>
      <c r="J68" s="27"/>
      <c r="K68" s="27"/>
      <c r="L68" s="27"/>
    </row>
    <row r="69" spans="1:12" ht="15.75">
      <c r="A69" s="3" t="s">
        <v>32</v>
      </c>
      <c r="B69" s="2"/>
      <c r="C69" s="55" t="s">
        <v>32</v>
      </c>
      <c r="D69" s="30" t="s">
        <v>32</v>
      </c>
      <c r="F69" s="12"/>
      <c r="G69" s="52"/>
      <c r="H69" s="27"/>
      <c r="I69" s="27"/>
      <c r="J69" s="27"/>
      <c r="K69" s="27"/>
      <c r="L69" s="27"/>
    </row>
    <row r="70" spans="1:12" ht="15.75">
      <c r="A70" s="8" t="s">
        <v>48</v>
      </c>
      <c r="B70" s="9">
        <v>44</v>
      </c>
      <c r="C70" s="46">
        <f>C52+C68</f>
        <v>6526107</v>
      </c>
      <c r="D70" s="32">
        <f>D52+D68</f>
        <v>6530514</v>
      </c>
      <c r="E70" s="12"/>
      <c r="F70" s="12"/>
      <c r="G70" s="59"/>
      <c r="H70" s="27"/>
      <c r="I70" s="27"/>
      <c r="J70" s="27"/>
      <c r="K70" s="27"/>
      <c r="L70" s="27"/>
    </row>
    <row r="71" spans="1:12" ht="15.75">
      <c r="A71" s="5"/>
      <c r="B71" s="6"/>
      <c r="C71" s="56">
        <f>C37-C70</f>
        <v>0</v>
      </c>
      <c r="D71" s="15"/>
      <c r="F71" s="10"/>
      <c r="G71" s="27"/>
      <c r="H71" s="27"/>
      <c r="I71" s="27"/>
      <c r="J71" s="27"/>
      <c r="K71" s="27"/>
      <c r="L71" s="27"/>
    </row>
    <row r="72" spans="1:12" ht="15.75">
      <c r="A72" s="11" t="s">
        <v>132</v>
      </c>
      <c r="F72" s="10"/>
      <c r="G72" s="27"/>
      <c r="H72" s="27"/>
      <c r="I72" s="27"/>
      <c r="J72" s="27"/>
      <c r="K72" s="27"/>
      <c r="L72" s="27"/>
    </row>
    <row r="73" spans="1:12" ht="15.75">
      <c r="A73" s="11" t="s">
        <v>133</v>
      </c>
      <c r="F73" s="10"/>
      <c r="G73" s="27"/>
      <c r="H73" s="27"/>
      <c r="I73" s="27"/>
      <c r="J73" s="27"/>
      <c r="K73" s="27"/>
      <c r="L73" s="27"/>
    </row>
    <row r="74" spans="1:12" ht="15.75">
      <c r="A74" s="11" t="s">
        <v>134</v>
      </c>
      <c r="F74" s="10"/>
      <c r="G74" s="27"/>
      <c r="H74" s="27"/>
      <c r="I74" s="27"/>
      <c r="J74" s="27"/>
      <c r="K74" s="27"/>
      <c r="L74" s="27"/>
    </row>
    <row r="75" spans="1:12" ht="15.75">
      <c r="A75" s="11" t="s">
        <v>129</v>
      </c>
      <c r="F75" s="12"/>
      <c r="G75" s="27"/>
      <c r="H75" s="27"/>
      <c r="I75" s="27"/>
      <c r="J75" s="27"/>
      <c r="K75" s="27"/>
      <c r="L75" s="27"/>
    </row>
    <row r="76" spans="1:12" ht="15.75">
      <c r="A76" s="1" t="s">
        <v>0</v>
      </c>
      <c r="G76" s="52"/>
      <c r="H76" s="27"/>
      <c r="I76" s="51"/>
      <c r="J76" s="27"/>
      <c r="K76" s="27"/>
      <c r="L76" s="27"/>
    </row>
    <row r="77" spans="7:12" ht="15.75">
      <c r="G77" s="52"/>
      <c r="H77" s="27"/>
      <c r="I77" s="27"/>
      <c r="J77" s="54"/>
      <c r="K77" s="27"/>
      <c r="L77" s="27"/>
    </row>
    <row r="78" spans="1:12" ht="15.75">
      <c r="A78" s="1" t="s">
        <v>49</v>
      </c>
      <c r="G78" s="27"/>
      <c r="H78" s="27"/>
      <c r="I78" s="27"/>
      <c r="J78" s="52"/>
      <c r="K78" s="27"/>
      <c r="L78" s="27"/>
    </row>
    <row r="79" spans="7:12" ht="15.75">
      <c r="G79" s="52"/>
      <c r="H79" s="27"/>
      <c r="I79" s="27"/>
      <c r="J79" s="52"/>
      <c r="K79" s="27"/>
      <c r="L79" s="27"/>
    </row>
    <row r="80" spans="7:12" ht="15.75">
      <c r="G80" s="27"/>
      <c r="H80" s="27"/>
      <c r="I80" s="27"/>
      <c r="J80" s="52"/>
      <c r="K80" s="27"/>
      <c r="L80" s="27"/>
    </row>
    <row r="81" spans="7:12" ht="15.75">
      <c r="G81" s="27"/>
      <c r="H81" s="52"/>
      <c r="I81" s="27"/>
      <c r="J81" s="52"/>
      <c r="K81" s="27"/>
      <c r="L81" s="27"/>
    </row>
    <row r="82" spans="7:12" ht="15.75">
      <c r="G82" s="52"/>
      <c r="H82" s="27"/>
      <c r="I82" s="27"/>
      <c r="J82" s="27"/>
      <c r="K82" s="27"/>
      <c r="L82" s="27"/>
    </row>
    <row r="83" ht="15.75">
      <c r="G83" s="10"/>
    </row>
    <row r="84" spans="5:8" ht="15.75">
      <c r="E84" s="10"/>
      <c r="H84" s="10"/>
    </row>
    <row r="85" spans="5:7" ht="15.75">
      <c r="E85" s="10"/>
      <c r="F85" s="12"/>
      <c r="G85" s="10"/>
    </row>
    <row r="86" spans="5:10" ht="15.75">
      <c r="E86" s="10"/>
      <c r="F86" s="10"/>
      <c r="G86" s="10"/>
      <c r="H86" s="10"/>
      <c r="J86" s="10"/>
    </row>
    <row r="87" spans="5:10" ht="15.75">
      <c r="E87" s="10"/>
      <c r="F87" s="10"/>
      <c r="H87" s="10"/>
      <c r="J87" s="12"/>
    </row>
    <row r="88" spans="5:10" ht="15.75">
      <c r="E88" s="10"/>
      <c r="F88" s="10"/>
      <c r="G88" s="10"/>
      <c r="J88" s="10"/>
    </row>
    <row r="89" spans="5:10" ht="15.75">
      <c r="E89" s="10"/>
      <c r="F89" s="10"/>
      <c r="H89" s="10"/>
      <c r="J89" s="10"/>
    </row>
    <row r="90" spans="5:10" ht="15.75">
      <c r="E90" s="10"/>
      <c r="F90" s="10"/>
      <c r="H90" s="10"/>
      <c r="J90" s="10"/>
    </row>
    <row r="91" spans="5:10" ht="15.75">
      <c r="E91" s="10"/>
      <c r="F91" s="10"/>
      <c r="J91" s="10"/>
    </row>
    <row r="223" ht="15.75">
      <c r="A223" s="1" t="s">
        <v>49</v>
      </c>
    </row>
    <row r="284" ht="15.75">
      <c r="A284" s="1" t="s">
        <v>49</v>
      </c>
    </row>
  </sheetData>
  <sheetProtection/>
  <mergeCells count="4">
    <mergeCell ref="A6:D6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70" r:id="rId1"/>
  <rowBreaks count="2" manualBreakCount="2">
    <brk id="52" max="3" man="1"/>
    <brk id="16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H94"/>
  <sheetViews>
    <sheetView view="pageBreakPreview" zoomScaleSheetLayoutView="100" workbookViewId="0" topLeftCell="A74">
      <selection activeCell="I97" sqref="I97"/>
    </sheetView>
  </sheetViews>
  <sheetFormatPr defaultColWidth="9.140625" defaultRowHeight="12.75"/>
  <cols>
    <col min="1" max="1" width="65.57421875" style="16" customWidth="1"/>
    <col min="2" max="2" width="14.00390625" style="20" customWidth="1"/>
    <col min="3" max="3" width="15.7109375" style="19" customWidth="1"/>
    <col min="4" max="4" width="18.7109375" style="19" customWidth="1"/>
    <col min="5" max="5" width="16.00390625" style="19" customWidth="1"/>
    <col min="6" max="6" width="26.140625" style="62" customWidth="1"/>
    <col min="7" max="7" width="12.7109375" style="16" customWidth="1"/>
    <col min="8" max="8" width="15.57421875" style="16" customWidth="1"/>
    <col min="9" max="16384" width="9.140625" style="16" customWidth="1"/>
  </cols>
  <sheetData>
    <row r="2" spans="1:6" ht="18.75">
      <c r="A2" s="69" t="s">
        <v>27</v>
      </c>
      <c r="B2" s="69"/>
      <c r="C2" s="69"/>
      <c r="D2" s="69"/>
      <c r="E2" s="69"/>
      <c r="F2" s="69"/>
    </row>
    <row r="3" spans="1:6" ht="18.75">
      <c r="A3" s="70" t="str">
        <f>'Ф1'!A3</f>
        <v>Акционерное общество "Инвестиционный Дом "Астана-Инвест"</v>
      </c>
      <c r="B3" s="70"/>
      <c r="C3" s="70"/>
      <c r="D3" s="70"/>
      <c r="E3" s="70"/>
      <c r="F3" s="70"/>
    </row>
    <row r="4" spans="1:6" ht="18.75">
      <c r="A4" s="69"/>
      <c r="B4" s="69"/>
      <c r="C4" s="69"/>
      <c r="D4" s="69"/>
      <c r="E4" s="69"/>
      <c r="F4" s="69"/>
    </row>
    <row r="5" spans="1:6" ht="18.75">
      <c r="A5" s="69" t="str">
        <f>'Ф1'!A4</f>
        <v>      по состоянию на "01" января  2016 года</v>
      </c>
      <c r="B5" s="69"/>
      <c r="C5" s="69"/>
      <c r="D5" s="69"/>
      <c r="E5" s="69"/>
      <c r="F5" s="69"/>
    </row>
    <row r="6" spans="1:6" ht="12.75">
      <c r="A6" s="22"/>
      <c r="B6" s="23"/>
      <c r="C6" s="39"/>
      <c r="D6" s="39"/>
      <c r="E6" s="39"/>
      <c r="F6" s="60"/>
    </row>
    <row r="7" spans="1:6" ht="15.75">
      <c r="A7" s="67" t="s">
        <v>60</v>
      </c>
      <c r="B7" s="68"/>
      <c r="C7" s="68"/>
      <c r="D7" s="68"/>
      <c r="E7" s="68"/>
      <c r="F7" s="68"/>
    </row>
    <row r="8" spans="1:6" ht="78.75">
      <c r="A8" s="21" t="s">
        <v>50</v>
      </c>
      <c r="B8" s="21" t="s">
        <v>1</v>
      </c>
      <c r="C8" s="40" t="s">
        <v>62</v>
      </c>
      <c r="D8" s="40" t="s">
        <v>52</v>
      </c>
      <c r="E8" s="40" t="s">
        <v>61</v>
      </c>
      <c r="F8" s="61" t="s">
        <v>51</v>
      </c>
    </row>
    <row r="9" spans="1:6" ht="15.75">
      <c r="A9" s="21">
        <v>1</v>
      </c>
      <c r="B9" s="21">
        <v>2</v>
      </c>
      <c r="C9" s="40">
        <v>3</v>
      </c>
      <c r="D9" s="40">
        <v>4</v>
      </c>
      <c r="E9" s="40">
        <v>5</v>
      </c>
      <c r="F9" s="61">
        <v>6</v>
      </c>
    </row>
    <row r="10" spans="1:6" ht="15.75">
      <c r="A10" s="37" t="s">
        <v>74</v>
      </c>
      <c r="B10" s="38">
        <v>1</v>
      </c>
      <c r="C10" s="41">
        <f>SUM(C12:C18)</f>
        <v>11682</v>
      </c>
      <c r="D10" s="41">
        <f>SUM(D12:D18)</f>
        <v>97098</v>
      </c>
      <c r="E10" s="46">
        <f>SUM(E12:E18)</f>
        <v>7713</v>
      </c>
      <c r="F10" s="46">
        <f>SUM(F12:F18)</f>
        <v>175392</v>
      </c>
    </row>
    <row r="11" spans="1:6" ht="15.75">
      <c r="A11" s="34" t="s">
        <v>7</v>
      </c>
      <c r="B11" s="21"/>
      <c r="C11" s="40"/>
      <c r="D11" s="47">
        <v>0</v>
      </c>
      <c r="E11" s="47"/>
      <c r="F11" s="47"/>
    </row>
    <row r="12" spans="1:6" ht="15.75">
      <c r="A12" s="34" t="s">
        <v>75</v>
      </c>
      <c r="B12" s="21">
        <v>1.1</v>
      </c>
      <c r="C12" s="40"/>
      <c r="D12" s="47">
        <v>0</v>
      </c>
      <c r="E12" s="47"/>
      <c r="F12" s="47"/>
    </row>
    <row r="13" spans="1:6" ht="15.75">
      <c r="A13" s="34" t="s">
        <v>76</v>
      </c>
      <c r="B13" s="21">
        <v>1.2</v>
      </c>
      <c r="C13" s="40">
        <v>1773</v>
      </c>
      <c r="D13" s="47">
        <v>1834</v>
      </c>
      <c r="E13" s="47">
        <v>284</v>
      </c>
      <c r="F13" s="47">
        <v>14154</v>
      </c>
    </row>
    <row r="14" spans="1:6" ht="15.75">
      <c r="A14" s="34" t="s">
        <v>77</v>
      </c>
      <c r="B14" s="21">
        <v>1.3</v>
      </c>
      <c r="C14" s="40"/>
      <c r="D14" s="47">
        <v>0</v>
      </c>
      <c r="E14" s="47"/>
      <c r="F14" s="47"/>
    </row>
    <row r="15" spans="1:6" ht="15.75">
      <c r="A15" s="34" t="s">
        <v>78</v>
      </c>
      <c r="B15" s="21">
        <v>1.4</v>
      </c>
      <c r="C15" s="40"/>
      <c r="D15" s="47">
        <v>0</v>
      </c>
      <c r="E15" s="47"/>
      <c r="F15" s="47"/>
    </row>
    <row r="16" spans="1:6" ht="15.75">
      <c r="A16" s="34" t="s">
        <v>79</v>
      </c>
      <c r="B16" s="21">
        <v>1.5</v>
      </c>
      <c r="C16" s="40">
        <v>9015</v>
      </c>
      <c r="D16" s="47">
        <v>92010</v>
      </c>
      <c r="E16" s="47">
        <v>7429</v>
      </c>
      <c r="F16" s="47">
        <v>159506</v>
      </c>
    </row>
    <row r="17" spans="1:8" ht="15.75">
      <c r="A17" s="34" t="s">
        <v>80</v>
      </c>
      <c r="B17" s="21">
        <v>1.6</v>
      </c>
      <c r="C17" s="40">
        <v>894</v>
      </c>
      <c r="D17" s="47">
        <v>3254</v>
      </c>
      <c r="E17" s="47"/>
      <c r="F17" s="47">
        <v>1732</v>
      </c>
      <c r="G17" s="18"/>
      <c r="H17" s="18"/>
    </row>
    <row r="18" spans="1:8" ht="15.75">
      <c r="A18" s="34" t="s">
        <v>81</v>
      </c>
      <c r="B18" s="21">
        <v>1.7</v>
      </c>
      <c r="C18" s="40"/>
      <c r="D18" s="47">
        <v>0</v>
      </c>
      <c r="E18" s="47"/>
      <c r="F18" s="47"/>
      <c r="G18" s="18"/>
      <c r="H18" s="18"/>
    </row>
    <row r="19" spans="1:8" ht="15.75">
      <c r="A19" s="37" t="s">
        <v>6</v>
      </c>
      <c r="B19" s="38">
        <v>2</v>
      </c>
      <c r="C19" s="41">
        <v>1336</v>
      </c>
      <c r="D19" s="46">
        <v>22938</v>
      </c>
      <c r="E19" s="46">
        <f>E21+E22</f>
        <v>0</v>
      </c>
      <c r="F19" s="46">
        <f>F21+F22</f>
        <v>52359</v>
      </c>
      <c r="G19" s="18"/>
      <c r="H19" s="18"/>
    </row>
    <row r="20" spans="1:8" ht="15.75">
      <c r="A20" s="34" t="s">
        <v>59</v>
      </c>
      <c r="B20" s="45"/>
      <c r="C20" s="40"/>
      <c r="D20" s="47">
        <v>0</v>
      </c>
      <c r="E20" s="47"/>
      <c r="F20" s="47"/>
      <c r="G20" s="18"/>
      <c r="H20" s="18"/>
    </row>
    <row r="21" spans="1:8" ht="15.75">
      <c r="A21" s="34" t="s">
        <v>37</v>
      </c>
      <c r="B21" s="21">
        <v>2.1</v>
      </c>
      <c r="C21" s="40">
        <v>0</v>
      </c>
      <c r="D21" s="47">
        <v>0</v>
      </c>
      <c r="E21" s="47">
        <v>0</v>
      </c>
      <c r="F21" s="47">
        <v>20285</v>
      </c>
      <c r="G21" s="18"/>
      <c r="H21" s="18"/>
    </row>
    <row r="22" spans="1:8" ht="15.75">
      <c r="A22" s="34" t="s">
        <v>82</v>
      </c>
      <c r="B22" s="21">
        <v>2.2</v>
      </c>
      <c r="C22" s="40">
        <v>0</v>
      </c>
      <c r="D22" s="47">
        <v>0</v>
      </c>
      <c r="E22" s="47">
        <v>0</v>
      </c>
      <c r="F22" s="47">
        <v>32074</v>
      </c>
      <c r="G22" s="18"/>
      <c r="H22" s="18"/>
    </row>
    <row r="23" spans="1:8" ht="31.5">
      <c r="A23" s="37" t="s">
        <v>83</v>
      </c>
      <c r="B23" s="38">
        <v>3</v>
      </c>
      <c r="C23" s="41">
        <f>SUM(C24:C30)</f>
        <v>0</v>
      </c>
      <c r="D23" s="41">
        <f>SUM(D24:D30)</f>
        <v>0</v>
      </c>
      <c r="E23" s="46">
        <f>SUM(E24:E30)</f>
        <v>0</v>
      </c>
      <c r="F23" s="46">
        <f>SUM(F24:F30)</f>
        <v>0</v>
      </c>
      <c r="G23" s="18"/>
      <c r="H23" s="18"/>
    </row>
    <row r="24" spans="1:6" ht="15.75">
      <c r="A24" s="34" t="s">
        <v>7</v>
      </c>
      <c r="B24" s="21"/>
      <c r="C24" s="40"/>
      <c r="D24" s="47">
        <v>0</v>
      </c>
      <c r="E24" s="47"/>
      <c r="F24" s="47"/>
    </row>
    <row r="25" spans="1:6" ht="15.75">
      <c r="A25" s="34" t="s">
        <v>84</v>
      </c>
      <c r="B25" s="21">
        <v>3.1</v>
      </c>
      <c r="C25" s="40"/>
      <c r="D25" s="47">
        <v>0</v>
      </c>
      <c r="E25" s="47"/>
      <c r="F25" s="47"/>
    </row>
    <row r="26" spans="1:6" ht="15.75">
      <c r="A26" s="34" t="s">
        <v>85</v>
      </c>
      <c r="B26" s="21">
        <v>3.2</v>
      </c>
      <c r="C26" s="40"/>
      <c r="D26" s="47">
        <v>0</v>
      </c>
      <c r="E26" s="47"/>
      <c r="F26" s="47"/>
    </row>
    <row r="27" spans="1:6" ht="15.75">
      <c r="A27" s="34" t="s">
        <v>86</v>
      </c>
      <c r="B27" s="21">
        <v>3.3</v>
      </c>
      <c r="C27" s="40"/>
      <c r="D27" s="47">
        <v>0</v>
      </c>
      <c r="E27" s="47"/>
      <c r="F27" s="47"/>
    </row>
    <row r="28" spans="1:6" ht="15.75">
      <c r="A28" s="34" t="s">
        <v>87</v>
      </c>
      <c r="B28" s="21">
        <v>3.4</v>
      </c>
      <c r="C28" s="40"/>
      <c r="D28" s="47">
        <v>0</v>
      </c>
      <c r="E28" s="47"/>
      <c r="F28" s="47"/>
    </row>
    <row r="29" spans="1:6" ht="15.75">
      <c r="A29" s="34" t="s">
        <v>88</v>
      </c>
      <c r="B29" s="21">
        <v>3.5</v>
      </c>
      <c r="C29" s="40"/>
      <c r="D29" s="47">
        <v>0</v>
      </c>
      <c r="E29" s="47"/>
      <c r="F29" s="47"/>
    </row>
    <row r="30" spans="1:6" ht="31.5">
      <c r="A30" s="34" t="s">
        <v>89</v>
      </c>
      <c r="B30" s="21">
        <v>3.6</v>
      </c>
      <c r="C30" s="40"/>
      <c r="D30" s="47">
        <v>0</v>
      </c>
      <c r="E30" s="47"/>
      <c r="F30" s="47"/>
    </row>
    <row r="31" spans="1:6" ht="15.75">
      <c r="A31" s="37" t="s">
        <v>90</v>
      </c>
      <c r="B31" s="38">
        <v>4</v>
      </c>
      <c r="C31" s="41">
        <f>SUM(C33:C34)</f>
        <v>-92741</v>
      </c>
      <c r="D31" s="41">
        <f>SUM(D33:D34)</f>
        <v>-151375</v>
      </c>
      <c r="E31" s="46">
        <f>SUM(E33:E34)</f>
        <v>-43220</v>
      </c>
      <c r="F31" s="46">
        <f>SUM(F33:F34)</f>
        <v>26721</v>
      </c>
    </row>
    <row r="32" spans="1:6" ht="15.75">
      <c r="A32" s="34" t="s">
        <v>59</v>
      </c>
      <c r="B32" s="21"/>
      <c r="C32" s="40"/>
      <c r="D32" s="47">
        <v>0</v>
      </c>
      <c r="E32" s="47"/>
      <c r="F32" s="47"/>
    </row>
    <row r="33" spans="1:6" ht="31.5">
      <c r="A33" s="34" t="s">
        <v>91</v>
      </c>
      <c r="B33" s="21">
        <v>4.1</v>
      </c>
      <c r="C33" s="25">
        <v>-124</v>
      </c>
      <c r="D33" s="47">
        <v>11606</v>
      </c>
      <c r="E33" s="47">
        <v>1341</v>
      </c>
      <c r="F33" s="47">
        <v>19012</v>
      </c>
    </row>
    <row r="34" spans="1:6" ht="47.25">
      <c r="A34" s="34" t="s">
        <v>92</v>
      </c>
      <c r="B34" s="21">
        <v>4.2</v>
      </c>
      <c r="C34" s="40">
        <v>-92617</v>
      </c>
      <c r="D34" s="47">
        <v>-162981</v>
      </c>
      <c r="E34" s="47">
        <v>-44561</v>
      </c>
      <c r="F34" s="47">
        <v>7709</v>
      </c>
    </row>
    <row r="35" spans="1:6" ht="31.5">
      <c r="A35" s="37" t="s">
        <v>93</v>
      </c>
      <c r="B35" s="38">
        <v>5</v>
      </c>
      <c r="C35" s="41">
        <v>681734</v>
      </c>
      <c r="D35" s="46">
        <v>700937</v>
      </c>
      <c r="E35" s="46">
        <v>-60920</v>
      </c>
      <c r="F35" s="46">
        <v>-45930</v>
      </c>
    </row>
    <row r="36" spans="1:6" ht="15.75">
      <c r="A36" s="37" t="s">
        <v>94</v>
      </c>
      <c r="B36" s="38">
        <v>6</v>
      </c>
      <c r="C36" s="41"/>
      <c r="D36" s="46">
        <v>39600</v>
      </c>
      <c r="E36" s="46">
        <v>0</v>
      </c>
      <c r="F36" s="46">
        <v>41893</v>
      </c>
    </row>
    <row r="37" spans="1:6" ht="31.5">
      <c r="A37" s="37" t="s">
        <v>95</v>
      </c>
      <c r="B37" s="38">
        <v>7</v>
      </c>
      <c r="C37" s="41"/>
      <c r="D37" s="46">
        <v>0</v>
      </c>
      <c r="E37" s="46"/>
      <c r="F37" s="46"/>
    </row>
    <row r="38" spans="1:6" ht="15.75">
      <c r="A38" s="37" t="s">
        <v>96</v>
      </c>
      <c r="B38" s="38">
        <v>8</v>
      </c>
      <c r="C38" s="41"/>
      <c r="D38" s="46">
        <v>0</v>
      </c>
      <c r="E38" s="46"/>
      <c r="F38" s="46">
        <v>184</v>
      </c>
    </row>
    <row r="39" spans="1:6" ht="15.75">
      <c r="A39" s="37" t="s">
        <v>17</v>
      </c>
      <c r="B39" s="38">
        <v>9</v>
      </c>
      <c r="C39" s="41">
        <v>7233</v>
      </c>
      <c r="D39" s="46">
        <v>20249</v>
      </c>
      <c r="E39" s="46">
        <v>23489</v>
      </c>
      <c r="F39" s="46">
        <v>104489</v>
      </c>
    </row>
    <row r="40" spans="1:6" ht="15.75">
      <c r="A40" s="37" t="s">
        <v>97</v>
      </c>
      <c r="B40" s="38">
        <v>10</v>
      </c>
      <c r="C40" s="41">
        <f>C39+C38+C37+C36+C35+C31+C23+C19+C10</f>
        <v>609244</v>
      </c>
      <c r="D40" s="41">
        <f>D39+D38+D37+D36+D35+D31+D23+D19+D10</f>
        <v>729447</v>
      </c>
      <c r="E40" s="46">
        <f>E39+E38+E37+E36+E35+E31+E23+E19+E10</f>
        <v>-72938</v>
      </c>
      <c r="F40" s="46">
        <f>F39+F38+F37+F36+F35+F31+F23+F19+F10</f>
        <v>355108</v>
      </c>
    </row>
    <row r="41" spans="1:6" ht="15.75">
      <c r="A41" s="34"/>
      <c r="B41" s="24"/>
      <c r="C41" s="25"/>
      <c r="D41" s="47">
        <v>0</v>
      </c>
      <c r="E41" s="47"/>
      <c r="F41" s="47"/>
    </row>
    <row r="42" spans="1:6" ht="15.75">
      <c r="A42" s="37" t="s">
        <v>98</v>
      </c>
      <c r="B42" s="38">
        <v>11</v>
      </c>
      <c r="C42" s="41">
        <f>SUM(C44:C49)</f>
        <v>111</v>
      </c>
      <c r="D42" s="41">
        <f>SUM(D44:D49)</f>
        <v>112</v>
      </c>
      <c r="E42" s="46">
        <f>SUM(E44:E49)</f>
        <v>0</v>
      </c>
      <c r="F42" s="46">
        <f>SUM(F44:F49)</f>
        <v>398</v>
      </c>
    </row>
    <row r="43" spans="1:6" ht="15.75">
      <c r="A43" s="34" t="s">
        <v>7</v>
      </c>
      <c r="B43" s="21"/>
      <c r="C43" s="40"/>
      <c r="D43" s="47">
        <v>0</v>
      </c>
      <c r="E43" s="47"/>
      <c r="F43" s="47"/>
    </row>
    <row r="44" spans="1:6" ht="15.75">
      <c r="A44" s="34" t="s">
        <v>99</v>
      </c>
      <c r="B44" s="21">
        <v>11.1</v>
      </c>
      <c r="C44" s="40"/>
      <c r="D44" s="47">
        <v>0</v>
      </c>
      <c r="E44" s="47"/>
      <c r="F44" s="47"/>
    </row>
    <row r="45" spans="1:6" ht="15.75">
      <c r="A45" s="34" t="s">
        <v>100</v>
      </c>
      <c r="B45" s="21">
        <v>11.2</v>
      </c>
      <c r="C45" s="40"/>
      <c r="D45" s="47">
        <v>0</v>
      </c>
      <c r="E45" s="47"/>
      <c r="F45" s="47"/>
    </row>
    <row r="46" spans="1:6" ht="15.75">
      <c r="A46" s="34" t="s">
        <v>101</v>
      </c>
      <c r="B46" s="21">
        <v>11.3</v>
      </c>
      <c r="C46" s="40"/>
      <c r="D46" s="47">
        <v>0</v>
      </c>
      <c r="E46" s="47"/>
      <c r="F46" s="47"/>
    </row>
    <row r="47" spans="1:6" ht="15.75">
      <c r="A47" s="34" t="s">
        <v>102</v>
      </c>
      <c r="B47" s="21">
        <v>11.4</v>
      </c>
      <c r="C47" s="40"/>
      <c r="D47" s="47">
        <v>0</v>
      </c>
      <c r="E47" s="47"/>
      <c r="F47" s="47"/>
    </row>
    <row r="48" spans="1:6" ht="15.75">
      <c r="A48" s="34" t="s">
        <v>103</v>
      </c>
      <c r="B48" s="24">
        <v>11.5</v>
      </c>
      <c r="C48" s="25"/>
      <c r="D48" s="47">
        <v>0</v>
      </c>
      <c r="E48" s="47">
        <v>0</v>
      </c>
      <c r="F48" s="47">
        <v>360</v>
      </c>
    </row>
    <row r="49" spans="1:6" ht="15.75">
      <c r="A49" s="34" t="s">
        <v>104</v>
      </c>
      <c r="B49" s="24">
        <v>11.6</v>
      </c>
      <c r="C49" s="25">
        <v>111</v>
      </c>
      <c r="D49" s="47">
        <v>112</v>
      </c>
      <c r="E49" s="47"/>
      <c r="F49" s="47">
        <v>38</v>
      </c>
    </row>
    <row r="50" spans="1:6" ht="15.75">
      <c r="A50" s="37" t="s">
        <v>105</v>
      </c>
      <c r="B50" s="38">
        <v>12</v>
      </c>
      <c r="C50" s="41">
        <f>272-48</f>
        <v>224</v>
      </c>
      <c r="D50" s="46">
        <v>5141</v>
      </c>
      <c r="E50" s="46">
        <f>SUM(E52:E54)</f>
        <v>10</v>
      </c>
      <c r="F50" s="46">
        <f>SUM(F52:F54)</f>
        <v>5326</v>
      </c>
    </row>
    <row r="51" spans="1:6" ht="15.75">
      <c r="A51" s="34" t="s">
        <v>59</v>
      </c>
      <c r="B51" s="21"/>
      <c r="C51" s="40"/>
      <c r="D51" s="47">
        <v>0</v>
      </c>
      <c r="E51" s="47"/>
      <c r="F51" s="47"/>
    </row>
    <row r="52" spans="1:6" ht="15.75">
      <c r="A52" s="34" t="s">
        <v>106</v>
      </c>
      <c r="B52" s="21">
        <v>12.1</v>
      </c>
      <c r="C52" s="40"/>
      <c r="D52" s="47">
        <v>0</v>
      </c>
      <c r="E52" s="47"/>
      <c r="F52" s="47"/>
    </row>
    <row r="53" spans="1:6" ht="15.75">
      <c r="A53" s="34" t="s">
        <v>107</v>
      </c>
      <c r="B53" s="21">
        <v>12.2</v>
      </c>
      <c r="C53" s="40">
        <v>12</v>
      </c>
      <c r="D53" s="47">
        <v>441</v>
      </c>
      <c r="E53" s="47">
        <v>10</v>
      </c>
      <c r="F53" s="47">
        <v>5326</v>
      </c>
    </row>
    <row r="54" spans="1:6" ht="31.5">
      <c r="A54" s="37" t="s">
        <v>108</v>
      </c>
      <c r="B54" s="38">
        <v>13</v>
      </c>
      <c r="C54" s="41">
        <f>SUM(C55:C60)</f>
        <v>0</v>
      </c>
      <c r="D54" s="46">
        <v>0</v>
      </c>
      <c r="E54" s="46">
        <f>SUM(E55:E60)</f>
        <v>0</v>
      </c>
      <c r="F54" s="46">
        <f>SUM(F55:F60)</f>
        <v>0</v>
      </c>
    </row>
    <row r="55" spans="1:6" ht="15.75">
      <c r="A55" s="34" t="s">
        <v>59</v>
      </c>
      <c r="B55" s="21"/>
      <c r="C55" s="40"/>
      <c r="D55" s="47">
        <v>0</v>
      </c>
      <c r="E55" s="47"/>
      <c r="F55" s="47"/>
    </row>
    <row r="56" spans="1:6" ht="15.75">
      <c r="A56" s="34" t="s">
        <v>109</v>
      </c>
      <c r="B56" s="21">
        <v>13.1</v>
      </c>
      <c r="C56" s="40"/>
      <c r="D56" s="47">
        <v>0</v>
      </c>
      <c r="E56" s="47"/>
      <c r="F56" s="47"/>
    </row>
    <row r="57" spans="1:6" ht="15.75">
      <c r="A57" s="34" t="s">
        <v>110</v>
      </c>
      <c r="B57" s="21">
        <v>13.2</v>
      </c>
      <c r="C57" s="40"/>
      <c r="D57" s="47">
        <v>0</v>
      </c>
      <c r="E57" s="47"/>
      <c r="F57" s="47"/>
    </row>
    <row r="58" spans="1:6" ht="15.75">
      <c r="A58" s="34" t="s">
        <v>111</v>
      </c>
      <c r="B58" s="21">
        <v>13.3</v>
      </c>
      <c r="C58" s="40"/>
      <c r="D58" s="47">
        <v>0</v>
      </c>
      <c r="E58" s="47"/>
      <c r="F58" s="47"/>
    </row>
    <row r="59" spans="1:6" ht="15.75">
      <c r="A59" s="34" t="s">
        <v>112</v>
      </c>
      <c r="B59" s="21">
        <v>13.4</v>
      </c>
      <c r="C59" s="40"/>
      <c r="D59" s="47">
        <v>0</v>
      </c>
      <c r="E59" s="47"/>
      <c r="F59" s="47"/>
    </row>
    <row r="60" spans="1:6" ht="15.75">
      <c r="A60" s="34" t="s">
        <v>113</v>
      </c>
      <c r="B60" s="24">
        <v>13.5</v>
      </c>
      <c r="C60" s="25"/>
      <c r="D60" s="47">
        <v>0</v>
      </c>
      <c r="E60" s="47"/>
      <c r="F60" s="47"/>
    </row>
    <row r="61" spans="1:6" ht="15.75">
      <c r="A61" s="37" t="s">
        <v>114</v>
      </c>
      <c r="B61" s="38">
        <v>14</v>
      </c>
      <c r="C61" s="41">
        <f>SUM(C63:C66)+15060-1020</f>
        <v>9853</v>
      </c>
      <c r="D61" s="41">
        <f>D63+D64+D65+D66+87905-11069-318+48-2</f>
        <v>237648</v>
      </c>
      <c r="E61" s="46">
        <f>SUM(E63:E66)-317461-14256-540+81</f>
        <v>-307435</v>
      </c>
      <c r="F61" s="46">
        <f>SUM(F63:F66)+-430047.32+48656</f>
        <v>-67088.32</v>
      </c>
    </row>
    <row r="62" spans="1:6" ht="15.75">
      <c r="A62" s="34" t="s">
        <v>59</v>
      </c>
      <c r="B62" s="24"/>
      <c r="C62" s="42"/>
      <c r="D62" s="48">
        <v>0</v>
      </c>
      <c r="E62" s="49"/>
      <c r="F62" s="48"/>
    </row>
    <row r="63" spans="1:6" ht="15.75">
      <c r="A63" s="34" t="s">
        <v>115</v>
      </c>
      <c r="B63" s="24">
        <v>14.1</v>
      </c>
      <c r="C63" s="42">
        <v>11191</v>
      </c>
      <c r="D63" s="49">
        <v>143549</v>
      </c>
      <c r="E63" s="49">
        <v>18258</v>
      </c>
      <c r="F63" s="49">
        <v>252802</v>
      </c>
    </row>
    <row r="64" spans="1:6" ht="15.75">
      <c r="A64" s="34" t="s">
        <v>116</v>
      </c>
      <c r="B64" s="24">
        <v>14.2</v>
      </c>
      <c r="C64" s="42">
        <v>-17018</v>
      </c>
      <c r="D64" s="49">
        <v>-2250</v>
      </c>
      <c r="E64" s="49">
        <v>1967</v>
      </c>
      <c r="F64" s="49">
        <v>25985</v>
      </c>
    </row>
    <row r="65" spans="1:6" ht="15.75">
      <c r="A65" s="34" t="s">
        <v>117</v>
      </c>
      <c r="B65" s="24">
        <v>14.3</v>
      </c>
      <c r="C65" s="42">
        <v>318</v>
      </c>
      <c r="D65" s="49">
        <v>4474</v>
      </c>
      <c r="E65" s="49">
        <v>540</v>
      </c>
      <c r="F65" s="49">
        <v>8536</v>
      </c>
    </row>
    <row r="66" spans="1:6" ht="31.5">
      <c r="A66" s="34" t="s">
        <v>118</v>
      </c>
      <c r="B66" s="24">
        <v>14.4</v>
      </c>
      <c r="C66" s="42">
        <v>1322</v>
      </c>
      <c r="D66" s="49">
        <v>15311</v>
      </c>
      <c r="E66" s="49">
        <v>3976</v>
      </c>
      <c r="F66" s="49">
        <v>26980</v>
      </c>
    </row>
    <row r="67" spans="1:6" ht="15.75">
      <c r="A67" s="34" t="s">
        <v>119</v>
      </c>
      <c r="B67" s="38">
        <v>15</v>
      </c>
      <c r="C67" s="42">
        <v>1242</v>
      </c>
      <c r="D67" s="49">
        <v>1969</v>
      </c>
      <c r="E67" s="49">
        <v>1762</v>
      </c>
      <c r="F67" s="49">
        <v>29516</v>
      </c>
    </row>
    <row r="68" spans="1:6" ht="15.75">
      <c r="A68" s="34" t="s">
        <v>18</v>
      </c>
      <c r="B68" s="38">
        <v>16</v>
      </c>
      <c r="C68" s="49">
        <v>1020</v>
      </c>
      <c r="D68" s="49">
        <v>11069</v>
      </c>
      <c r="E68" s="49">
        <v>14256</v>
      </c>
      <c r="F68" s="49">
        <v>50739</v>
      </c>
    </row>
    <row r="69" spans="1:6" ht="15.75">
      <c r="A69" s="34" t="s">
        <v>120</v>
      </c>
      <c r="B69" s="24">
        <v>17</v>
      </c>
      <c r="C69" s="41">
        <f>C42+C50+C61+C54+C67+C68</f>
        <v>12450</v>
      </c>
      <c r="D69" s="41">
        <f>D42+D50+D61+D54+D67+D68</f>
        <v>255939</v>
      </c>
      <c r="E69" s="46">
        <f>E42+E50+E61+E54+E67+E68</f>
        <v>-291407</v>
      </c>
      <c r="F69" s="46">
        <f>F42+F50+F61+F54+F67+F68</f>
        <v>18890.679999999993</v>
      </c>
    </row>
    <row r="70" spans="1:6" ht="15.75">
      <c r="A70" s="34"/>
      <c r="B70" s="24"/>
      <c r="C70" s="43"/>
      <c r="D70" s="50">
        <v>0</v>
      </c>
      <c r="E70" s="50"/>
      <c r="F70" s="50"/>
    </row>
    <row r="71" spans="1:6" ht="31.5">
      <c r="A71" s="34" t="s">
        <v>121</v>
      </c>
      <c r="B71" s="38">
        <v>18</v>
      </c>
      <c r="C71" s="41">
        <f>C40-C69</f>
        <v>596794</v>
      </c>
      <c r="D71" s="41">
        <f>D40-D69</f>
        <v>473508</v>
      </c>
      <c r="E71" s="46">
        <f>E40-E69</f>
        <v>218469</v>
      </c>
      <c r="F71" s="46">
        <f>F40-F69</f>
        <v>336217.32</v>
      </c>
    </row>
    <row r="72" spans="1:6" ht="31.5">
      <c r="A72" s="34" t="s">
        <v>122</v>
      </c>
      <c r="B72" s="38">
        <v>19</v>
      </c>
      <c r="C72" s="41">
        <v>0</v>
      </c>
      <c r="D72" s="46">
        <v>0</v>
      </c>
      <c r="E72" s="46">
        <v>0</v>
      </c>
      <c r="F72" s="46">
        <v>0</v>
      </c>
    </row>
    <row r="73" spans="1:6" ht="15.75">
      <c r="A73" s="34"/>
      <c r="B73" s="24"/>
      <c r="C73" s="43"/>
      <c r="D73" s="50">
        <v>0</v>
      </c>
      <c r="E73" s="50"/>
      <c r="F73" s="50"/>
    </row>
    <row r="74" spans="1:6" ht="31.5">
      <c r="A74" s="34" t="s">
        <v>123</v>
      </c>
      <c r="B74" s="38">
        <v>20</v>
      </c>
      <c r="C74" s="41">
        <f>C71-C72</f>
        <v>596794</v>
      </c>
      <c r="D74" s="41">
        <f>D71-D72</f>
        <v>473508</v>
      </c>
      <c r="E74" s="46">
        <f>E71-E72</f>
        <v>218469</v>
      </c>
      <c r="F74" s="46">
        <f>F71-F72</f>
        <v>336217.32</v>
      </c>
    </row>
    <row r="75" spans="1:6" ht="15.75">
      <c r="A75" s="34"/>
      <c r="B75" s="24"/>
      <c r="C75" s="43"/>
      <c r="D75" s="50">
        <v>0</v>
      </c>
      <c r="E75" s="50"/>
      <c r="F75" s="50"/>
    </row>
    <row r="76" spans="1:6" ht="15.75">
      <c r="A76" s="34" t="s">
        <v>124</v>
      </c>
      <c r="B76" s="24">
        <v>21</v>
      </c>
      <c r="C76" s="25">
        <v>116266</v>
      </c>
      <c r="D76" s="47">
        <v>116980</v>
      </c>
      <c r="E76" s="47">
        <v>-68281</v>
      </c>
      <c r="F76" s="47">
        <v>-43094</v>
      </c>
    </row>
    <row r="77" spans="1:6" ht="15.75">
      <c r="A77" s="34"/>
      <c r="B77" s="24"/>
      <c r="C77" s="43"/>
      <c r="D77" s="50">
        <v>0</v>
      </c>
      <c r="E77" s="50"/>
      <c r="F77" s="50"/>
    </row>
    <row r="78" spans="1:6" ht="31.5">
      <c r="A78" s="34" t="s">
        <v>125</v>
      </c>
      <c r="B78" s="24">
        <v>22</v>
      </c>
      <c r="C78" s="41">
        <f>C74-C76</f>
        <v>480528</v>
      </c>
      <c r="D78" s="41">
        <f>D74-D76</f>
        <v>356528</v>
      </c>
      <c r="E78" s="46">
        <f>E74-E76</f>
        <v>286750</v>
      </c>
      <c r="F78" s="46">
        <f>F74-F76</f>
        <v>379311.32</v>
      </c>
    </row>
    <row r="79" spans="1:6" ht="15.75">
      <c r="A79" s="34" t="s">
        <v>26</v>
      </c>
      <c r="B79" s="24">
        <v>23</v>
      </c>
      <c r="C79" s="43"/>
      <c r="D79" s="50">
        <v>0</v>
      </c>
      <c r="E79" s="50"/>
      <c r="F79" s="50"/>
    </row>
    <row r="80" spans="1:6" ht="15.75">
      <c r="A80" s="34"/>
      <c r="B80" s="24"/>
      <c r="C80" s="43"/>
      <c r="D80" s="50">
        <v>0</v>
      </c>
      <c r="E80" s="50"/>
      <c r="F80" s="50"/>
    </row>
    <row r="81" spans="1:6" ht="15.75">
      <c r="A81" s="34" t="s">
        <v>12</v>
      </c>
      <c r="B81" s="24">
        <v>24</v>
      </c>
      <c r="C81" s="43"/>
      <c r="D81" s="50">
        <v>0</v>
      </c>
      <c r="E81" s="50"/>
      <c r="F81" s="50"/>
    </row>
    <row r="82" spans="1:6" ht="15.75">
      <c r="A82" s="34"/>
      <c r="B82" s="24"/>
      <c r="C82" s="43"/>
      <c r="D82" s="50">
        <v>0</v>
      </c>
      <c r="E82" s="50"/>
      <c r="F82" s="50"/>
    </row>
    <row r="83" spans="1:7" ht="31.5">
      <c r="A83" s="34" t="s">
        <v>126</v>
      </c>
      <c r="B83" s="24">
        <v>25</v>
      </c>
      <c r="C83" s="41">
        <f>C78-C79</f>
        <v>480528</v>
      </c>
      <c r="D83" s="41">
        <f>D78-D79</f>
        <v>356528</v>
      </c>
      <c r="E83" s="46">
        <f>E78-E79</f>
        <v>286750</v>
      </c>
      <c r="F83" s="46">
        <f>F78-F79</f>
        <v>379311.32</v>
      </c>
      <c r="G83" s="17"/>
    </row>
    <row r="84" spans="1:6" ht="12.75">
      <c r="A84" s="71"/>
      <c r="B84" s="45"/>
      <c r="C84" s="43"/>
      <c r="D84" s="43"/>
      <c r="E84" s="43"/>
      <c r="F84" s="50"/>
    </row>
    <row r="85" spans="1:6" ht="15.75">
      <c r="A85" s="72" t="s">
        <v>132</v>
      </c>
      <c r="B85" s="4"/>
      <c r="C85" s="73"/>
      <c r="D85" s="73"/>
      <c r="E85" s="43"/>
      <c r="F85" s="50"/>
    </row>
    <row r="86" spans="1:6" ht="15.75">
      <c r="A86" s="72" t="s">
        <v>133</v>
      </c>
      <c r="B86" s="4"/>
      <c r="C86" s="73"/>
      <c r="D86" s="73"/>
      <c r="E86" s="43"/>
      <c r="F86" s="50"/>
    </row>
    <row r="87" spans="1:6" ht="15.75">
      <c r="A87" s="72" t="s">
        <v>134</v>
      </c>
      <c r="B87" s="4"/>
      <c r="C87" s="73"/>
      <c r="D87" s="73"/>
      <c r="E87" s="43"/>
      <c r="F87" s="50"/>
    </row>
    <row r="88" spans="1:6" ht="15.75">
      <c r="A88" s="72" t="s">
        <v>130</v>
      </c>
      <c r="B88" s="4"/>
      <c r="C88" s="73"/>
      <c r="D88" s="73"/>
      <c r="E88" s="43"/>
      <c r="F88" s="50"/>
    </row>
    <row r="89" spans="1:6" ht="15.75">
      <c r="A89" s="4" t="s">
        <v>0</v>
      </c>
      <c r="B89" s="4"/>
      <c r="C89" s="73"/>
      <c r="D89" s="73"/>
      <c r="E89" s="43"/>
      <c r="F89" s="50"/>
    </row>
    <row r="94" spans="2:4" ht="15.75">
      <c r="B94" s="19"/>
      <c r="D94" s="58"/>
    </row>
  </sheetData>
  <sheetProtection/>
  <mergeCells count="5">
    <mergeCell ref="A7:F7"/>
    <mergeCell ref="A2:F2"/>
    <mergeCell ref="A3:F3"/>
    <mergeCell ref="A4:F4"/>
    <mergeCell ref="A5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6" r:id="rId1"/>
  <rowBreaks count="1" manualBreakCount="1"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nsmirnova</cp:lastModifiedBy>
  <cp:lastPrinted>2016-01-12T08:18:54Z</cp:lastPrinted>
  <dcterms:created xsi:type="dcterms:W3CDTF">1996-10-08T23:32:33Z</dcterms:created>
  <dcterms:modified xsi:type="dcterms:W3CDTF">2016-01-13T06:12:30Z</dcterms:modified>
  <cp:category/>
  <cp:version/>
  <cp:contentType/>
  <cp:contentStatus/>
</cp:coreProperties>
</file>