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1"/>
  </bookViews>
  <sheets>
    <sheet name="Ф1" sheetId="1" r:id="rId1"/>
    <sheet name="Ф2" sheetId="2" r:id="rId2"/>
  </sheets>
  <externalReferences>
    <externalReference r:id="rId5"/>
  </externalReferences>
  <definedNames>
    <definedName name="o">#REF!</definedName>
    <definedName name="_xlnm.Print_Area" localSheetId="0">'Ф1'!$A$1:$G$78</definedName>
    <definedName name="_xlnm.Print_Area" localSheetId="1">'Ф2'!$A$1:$H$89</definedName>
  </definedNames>
  <calcPr fullCalcOnLoad="1"/>
</workbook>
</file>

<file path=xl/sharedStrings.xml><?xml version="1.0" encoding="utf-8"?>
<sst xmlns="http://schemas.openxmlformats.org/spreadsheetml/2006/main" count="165" uniqueCount="138">
  <si>
    <t>Место для печати</t>
  </si>
  <si>
    <t>Примечание</t>
  </si>
  <si>
    <t>Наименование статьи</t>
  </si>
  <si>
    <t>Активы</t>
  </si>
  <si>
    <t>Прочие активы</t>
  </si>
  <si>
    <t>Запасы</t>
  </si>
  <si>
    <t>Комиссионные вознаграждения</t>
  </si>
  <si>
    <t>в том числе:</t>
  </si>
  <si>
    <t>Итого активы:</t>
  </si>
  <si>
    <t>Изъятый капитал</t>
  </si>
  <si>
    <t>Резервный капитал</t>
  </si>
  <si>
    <t>Итого капитал:</t>
  </si>
  <si>
    <t>Доля меньшинства</t>
  </si>
  <si>
    <t>Обязательства</t>
  </si>
  <si>
    <t>Начисленные расходы по расчетам с акционерами по акциям</t>
  </si>
  <si>
    <t>Операция "РЕПО"</t>
  </si>
  <si>
    <t>Прочие обязательства</t>
  </si>
  <si>
    <t>Прочие доходы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</si>
  <si>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</si>
  <si>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</si>
  <si>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</si>
  <si>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</si>
  <si>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</si>
  <si>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простые акции</t>
  </si>
  <si>
    <t>привилегированные акции</t>
  </si>
  <si>
    <t>на конец предыдущего года</t>
  </si>
  <si>
    <t>Прибыль (убыток) от прекращенной деятельности</t>
  </si>
  <si>
    <t>Производные инструменты</t>
  </si>
  <si>
    <t>Инвестиционное имущество</t>
  </si>
  <si>
    <t>Кредиторская задолженность</t>
  </si>
  <si>
    <t>на конец отчетного периода </t>
  </si>
  <si>
    <t>  </t>
  </si>
  <si>
    <t>Денежные средства и эквиваленты денежных средств</t>
  </si>
  <si>
    <t>  наличные деньги в кассе</t>
  </si>
  <si>
    <t>  деньги на счетах в банках и организациях, осуществляющих отдельные виды банковских операций</t>
  </si>
  <si>
    <t>Ценные бумаги, имеющиеся в наличии для продажи (за вычетом резервов на обесценение)</t>
  </si>
  <si>
    <t>от пенсионных активов</t>
  </si>
  <si>
    <t>Ценные бумаги, удерживаемые до погашения (за вычетом резервов на обесценение)</t>
  </si>
  <si>
    <t>Отложенное налоговое требование</t>
  </si>
  <si>
    <t>Отложенное налоговое обязательство</t>
  </si>
  <si>
    <t>Итого обязательства</t>
  </si>
  <si>
    <t>Собственный капитал</t>
  </si>
  <si>
    <t>Уставный капитал  </t>
  </si>
  <si>
    <t>Премии (дополнительный оплаченный капитал)</t>
  </si>
  <si>
    <t xml:space="preserve">Нераспределенная прибыль (непокрытый убыток): </t>
  </si>
  <si>
    <t> предыдущих лет</t>
  </si>
  <si>
    <t> отчетного периода        </t>
  </si>
  <si>
    <t>Итого капитал и обязательства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</si>
  <si>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</si>
  <si>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</si>
  <si>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</si>
  <si>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</si>
  <si>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Прочие резервы </t>
  </si>
  <si>
    <t>                        (в тысячах  тенге)   </t>
  </si>
  <si>
    <t>Ценные бумаги, оцениваемые по справедливой стоимости, изменение которой отражается в составе прибыли или убытка</t>
  </si>
  <si>
    <t>Операция "обратное РЕПО"</t>
  </si>
  <si>
    <t>от инвестиционного дохода (убытка) по пенсионным активам</t>
  </si>
  <si>
    <t>Резервы</t>
  </si>
  <si>
    <t>из них:</t>
  </si>
  <si>
    <t>                            (в тысячах  тенге) </t>
  </si>
  <si>
    <t>Телефон 266-93-15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</si>
  <si>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</si>
  <si>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</si>
  <si>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</si>
  <si>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</si>
  <si>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Займы( микрокредиты) предоставленные (за вычетом резервов на обесценение)</t>
  </si>
  <si>
    <t>Инвестиции в капитал других юридических лиц и субординированный долг</t>
  </si>
  <si>
    <t>Долгосрочные активы(выбывающие группы), предназначенные для продажи</t>
  </si>
  <si>
    <t>Текущее налоговое требование</t>
  </si>
  <si>
    <t>Вклады привлеченные</t>
  </si>
  <si>
    <t>Выпущенные долговые ценные бумаги</t>
  </si>
  <si>
    <t xml:space="preserve">Займы полученные </t>
  </si>
  <si>
    <t>Субординированный долг</t>
  </si>
  <si>
    <t>Текущее налоговое обязательство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</si>
  <si>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</si>
  <si>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</si>
  <si>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</si>
  <si>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предоставленным займам (микрокредитам)</t>
  </si>
  <si>
    <t>по предоставленной финансовой аренде</t>
  </si>
  <si>
    <t>по приобретенным ценным бумагам</t>
  </si>
  <si>
    <t>по операциям «обратное РЕПО»</t>
  </si>
  <si>
    <t>прочие доходы, связанные с получением вознаграждения</t>
  </si>
  <si>
    <t>от инвестиционного дохода (убытка) по пенсионным активам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</si>
  <si>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</si>
  <si>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</si>
  <si>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доходы от осуществления клиринговых операций</t>
  </si>
  <si>
    <t>доходы от осуществления кассовых операций</t>
  </si>
  <si>
    <t>доходы от осуществления сейфовых операций</t>
  </si>
  <si>
    <t>доходы от инкассации</t>
  </si>
  <si>
    <t>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</si>
  <si>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</si>
  <si>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>доходы (расходы) от купли-продажи финансовых активов (нетто)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</si>
  <si>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</si>
  <si>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</si>
  <si>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</si>
  <si>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</si>
  <si>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</si>
  <si>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Итого доходов (сумма строк с 1 по 9)</t>
  </si>
  <si>
    <t>Расходы, связанные с выплатой вознаграждения</t>
  </si>
  <si>
    <t>по привлеченным вкладам</t>
  </si>
  <si>
    <t>по полученным займам</t>
  </si>
  <si>
    <t>по полученной финансовой аренде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</si>
  <si>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</si>
  <si>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</si>
  <si>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</si>
  <si>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</si>
  <si>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вознаграждение управляющему агенту</t>
  </si>
  <si>
    <t>вознаграждение за кастодиальное обслуживание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</si>
  <si>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</si>
  <si>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</si>
  <si>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расходы от осуществления клиринговых операций</t>
  </si>
  <si>
    <t>расходы от осуществления кассовых операций</t>
  </si>
  <si>
    <t>расходы от осуществления сейфовых операций</t>
  </si>
  <si>
    <t>расходы от осуществления инкассации</t>
  </si>
  <si>
    <t>Операционные расходы</t>
  </si>
  <si>
    <t>расходы на оплату труда и командировочные</t>
  </si>
  <si>
    <t>амортизационные отчисления</t>
  </si>
  <si>
    <t>расходы на материалы</t>
  </si>
  <si>
    <t>расходы по уплате налогов и других обязательных платежей в бюджет, за исключением корпоративного подоходного налога</t>
  </si>
  <si>
    <t>Расходы от реализации или безвозмездной передачи активов</t>
  </si>
  <si>
    <t>Итого расходов (сумма строк с 11 по 16)</t>
  </si>
  <si>
    <t>Прибыль (убыток) до отчисления в резервы (провизии) (стр.10-стр.17)</t>
  </si>
  <si>
    <t>Резервы (восстановление резервов) на возможные потери по операциям</t>
  </si>
  <si>
    <t>Чистая прибыль (убыток) до уплаты корпоративного подоходного налога (стр. 18-стр.19)</t>
  </si>
  <si>
    <t>Корпоративный подоходный налог</t>
  </si>
  <si>
    <t>Чистая прибыль (убыток) после уплаты корпоративного подоходного налога (стр.20-стр.21)</t>
  </si>
  <si>
    <t>Итого чистая прибыль (убыток) за период (стр.22+/-стр.23-стр.24)</t>
  </si>
  <si>
    <t>Акционерное общество "Инвестиционный Дом "Астана-Инвест"</t>
  </si>
  <si>
    <t>      по состоянию на "01" апреля  2015 года</t>
  </si>
  <si>
    <t>на конец отчетного периода АО</t>
  </si>
  <si>
    <t>на конец отчетного периода ТОО</t>
  </si>
  <si>
    <t>исключения</t>
  </si>
  <si>
    <r>
      <t xml:space="preserve">                Консолидируемый </t>
    </r>
    <r>
      <rPr>
        <b/>
        <sz val="12"/>
        <rFont val="Times New Roman"/>
        <family val="1"/>
      </rPr>
      <t>  бухгалтерский баланс</t>
    </r>
  </si>
  <si>
    <t>Первый руководитель (на период его отсутствия - лицо, его  замещающее)______________    Маенлаева И.Я.</t>
  </si>
  <si>
    <t xml:space="preserve">Главный бухгалтер__________________________    Смирнова Н.В.    </t>
  </si>
  <si>
    <t xml:space="preserve">Исполнитель ______________________________       </t>
  </si>
  <si>
    <t>Консалидируемый отчет Отчет о прибылях и убытках</t>
  </si>
  <si>
    <t xml:space="preserve">Исполнитель ______________________________     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</si>
</sst>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тг.&quot;;\-#,##0&quot;тг.&quot;"/>
    <numFmt numFmtId="165" formatCode="#,##0&quot;тг.&quot;;[Red]\-#,##0&quot;тг.&quot;"/>
    <numFmt numFmtId="166" formatCode="#,##0.00&quot;тг.&quot;;\-#,##0.00&quot;тг.&quot;"/>
    <numFmt numFmtId="167" formatCode="#,##0.00&quot;тг.&quot;;[Red]\-#,##0.00&quot;тг.&quot;"/>
    <numFmt numFmtId="168" formatCode="_-* #,##0&quot;тг.&quot;_-;\-* #,##0&quot;тг.&quot;_-;_-* &quot;-&quot;&quot;тг.&quot;_-;_-@_-"/>
    <numFmt numFmtId="169" formatCode="_-* #,##0_т_г_._-;\-* #,##0_т_г_._-;_-* &quot;-&quot;_т_г_._-;_-@_-"/>
    <numFmt numFmtId="170" formatCode="_-* #,##0.00&quot;тг.&quot;_-;\-* #,##0.00&quot;тг.&quot;_-;_-* &quot;-&quot;??&quot;тг.&quot;_-;_-@_-"/>
    <numFmt numFmtId="171" formatCode="_-* #,##0.00_т_г_._-;\-* #,##0.00_т_г_._-;_-* &quot;-&quot;??_т_г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00000"/>
    <numFmt numFmtId="178" formatCode="0.0000000"/>
    <numFmt numFmtId="179" formatCode="_(* #,##0.0_);_(* \(#,##0.0\);_(* &quot;-&quot;??_);_(@_)"/>
    <numFmt numFmtId="180" formatCode="0.000%"/>
    <numFmt numFmtId="181" formatCode="#,##0.000"/>
    <numFmt numFmtId="182" formatCode="#,##0.0000"/>
    <numFmt numFmtId="183" formatCode="#,##0.00000"/>
    <numFmt numFmtId="184" formatCode="_-* #,##0.0_р_._-;\-* #,##0.0_р_._-;_-* &quot;-&quot;?_р_._-;_-@_-"/>
    <numFmt numFmtId="185" formatCode="#,##0.0000000"/>
    <numFmt numFmtId="186" formatCode="#,##0.00000000"/>
    <numFmt numFmtId="187" formatCode="#,##0_ ;\-#,##0\ "/>
    <numFmt numFmtId="188" formatCode="#,##0.00_ ;\-#,##0.00\ "/>
    <numFmt numFmtId="189" formatCode="_([$€]* #,##0.00_);_([$€]* \(#,##0.00\);_([$€]* &quot;-&quot;??_);_(@_)"/>
    <numFmt numFmtId="190" formatCode="_(* #,##0.00000_);_(* \(#,##0.00000\);_(* &quot;-&quot;??_);_(@_)"/>
    <numFmt numFmtId="191" formatCode="#,##0.00;[Red]#,##0.00"/>
    <numFmt numFmtId="192" formatCode="#,##0.000;[Red]#,##0.000"/>
    <numFmt numFmtId="193" formatCode="#,##0.000_ ;\-#,##0.000\ "/>
    <numFmt numFmtId="194" formatCode="#,##0.0000000_ ;\-#,##0.0000000\ "/>
    <numFmt numFmtId="195" formatCode="#,##0.000000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#,##0.00&quot;р.&quot;"/>
    <numFmt numFmtId="203" formatCode="_(* #,##0_);_(* \(#,##0\);_(* &quot;-&quot;??_);_(@_)"/>
    <numFmt numFmtId="204" formatCode="#,##0.0000_ ;\-#,##0.0000\ "/>
    <numFmt numFmtId="205" formatCode="dd\.mm\.yyyy"/>
    <numFmt numFmtId="206" formatCode="#,##0.0_ ;\-#,##0.0\ "/>
    <numFmt numFmtId="207" formatCode="mmm/yyyy"/>
    <numFmt numFmtId="208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color indexed="62"/>
      <name val="Times New Roman"/>
      <family val="1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0"/>
      <color indexed="62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8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8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89" fontId="3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9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40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1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8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7" fillId="41" borderId="16" xfId="0" applyNumberFormat="1" applyFont="1" applyFill="1" applyBorder="1" applyAlignment="1">
      <alignment horizontal="center" vertical="top" wrapText="1"/>
    </xf>
    <xf numFmtId="3" fontId="7" fillId="41" borderId="0" xfId="0" applyNumberFormat="1" applyFont="1" applyFill="1" applyAlignment="1">
      <alignment horizontal="center"/>
    </xf>
    <xf numFmtId="0" fontId="32" fillId="41" borderId="0" xfId="0" applyFont="1" applyFill="1" applyAlignment="1">
      <alignment/>
    </xf>
    <xf numFmtId="3" fontId="32" fillId="41" borderId="0" xfId="0" applyNumberFormat="1" applyFont="1" applyFill="1" applyAlignment="1">
      <alignment/>
    </xf>
    <xf numFmtId="4" fontId="32" fillId="41" borderId="0" xfId="0" applyNumberFormat="1" applyFont="1" applyFill="1" applyAlignment="1">
      <alignment/>
    </xf>
    <xf numFmtId="3" fontId="32" fillId="41" borderId="0" xfId="0" applyNumberFormat="1" applyFont="1" applyFill="1" applyAlignment="1">
      <alignment horizontal="center"/>
    </xf>
    <xf numFmtId="0" fontId="32" fillId="41" borderId="0" xfId="0" applyFont="1" applyFill="1" applyAlignment="1">
      <alignment horizontal="center"/>
    </xf>
    <xf numFmtId="3" fontId="31" fillId="41" borderId="0" xfId="0" applyNumberFormat="1" applyFont="1" applyFill="1" applyBorder="1" applyAlignment="1">
      <alignment horizontal="center" vertical="top" wrapText="1"/>
    </xf>
    <xf numFmtId="0" fontId="33" fillId="41" borderId="0" xfId="0" applyFont="1" applyFill="1" applyAlignment="1">
      <alignment/>
    </xf>
    <xf numFmtId="0" fontId="7" fillId="41" borderId="16" xfId="0" applyFont="1" applyFill="1" applyBorder="1" applyAlignment="1">
      <alignment horizontal="center" vertical="top" wrapText="1"/>
    </xf>
    <xf numFmtId="0" fontId="34" fillId="41" borderId="0" xfId="0" applyFont="1" applyFill="1" applyAlignment="1">
      <alignment/>
    </xf>
    <xf numFmtId="0" fontId="34" fillId="41" borderId="0" xfId="0" applyFont="1" applyFill="1" applyAlignment="1">
      <alignment horizontal="center"/>
    </xf>
    <xf numFmtId="0" fontId="7" fillId="41" borderId="16" xfId="0" applyFont="1" applyFill="1" applyBorder="1" applyAlignment="1">
      <alignment horizontal="center" vertical="top" wrapText="1"/>
    </xf>
    <xf numFmtId="3" fontId="7" fillId="41" borderId="16" xfId="0" applyNumberFormat="1" applyFont="1" applyFill="1" applyBorder="1" applyAlignment="1">
      <alignment horizontal="center" vertical="top" wrapText="1"/>
    </xf>
    <xf numFmtId="3" fontId="33" fillId="41" borderId="0" xfId="0" applyNumberFormat="1" applyFont="1" applyFill="1" applyAlignment="1">
      <alignment/>
    </xf>
    <xf numFmtId="3" fontId="12" fillId="41" borderId="0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3" fontId="7" fillId="41" borderId="0" xfId="0" applyNumberFormat="1" applyFont="1" applyFill="1" applyBorder="1" applyAlignment="1">
      <alignment horizontal="center" vertical="top" wrapText="1"/>
    </xf>
    <xf numFmtId="3" fontId="11" fillId="41" borderId="0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41" borderId="16" xfId="0" applyFont="1" applyFill="1" applyBorder="1" applyAlignment="1">
      <alignment vertical="top" wrapText="1"/>
    </xf>
    <xf numFmtId="0" fontId="4" fillId="41" borderId="16" xfId="0" applyFont="1" applyFill="1" applyBorder="1" applyAlignment="1">
      <alignment horizontal="center" vertical="top" wrapText="1"/>
    </xf>
    <xf numFmtId="0" fontId="4" fillId="41" borderId="16" xfId="0" applyFont="1" applyFill="1" applyBorder="1" applyAlignment="1">
      <alignment vertical="top" wrapText="1"/>
    </xf>
    <xf numFmtId="0" fontId="5" fillId="41" borderId="16" xfId="0" applyFont="1" applyFill="1" applyBorder="1" applyAlignment="1">
      <alignment vertical="top" wrapText="1"/>
    </xf>
    <xf numFmtId="0" fontId="4" fillId="41" borderId="17" xfId="0" applyFont="1" applyFill="1" applyBorder="1" applyAlignment="1">
      <alignment vertical="top" wrapText="1"/>
    </xf>
    <xf numFmtId="0" fontId="11" fillId="41" borderId="16" xfId="0" applyFont="1" applyFill="1" applyBorder="1" applyAlignment="1">
      <alignment horizontal="center" vertical="top" wrapText="1"/>
    </xf>
    <xf numFmtId="0" fontId="5" fillId="41" borderId="17" xfId="0" applyFont="1" applyFill="1" applyBorder="1" applyAlignment="1">
      <alignment vertical="top" wrapText="1"/>
    </xf>
    <xf numFmtId="3" fontId="34" fillId="42" borderId="0" xfId="0" applyNumberFormat="1" applyFont="1" applyFill="1" applyAlignment="1">
      <alignment horizontal="center"/>
    </xf>
    <xf numFmtId="3" fontId="7" fillId="42" borderId="16" xfId="0" applyNumberFormat="1" applyFont="1" applyFill="1" applyBorder="1" applyAlignment="1">
      <alignment horizontal="center" vertical="top" wrapText="1"/>
    </xf>
    <xf numFmtId="3" fontId="11" fillId="42" borderId="16" xfId="0" applyNumberFormat="1" applyFont="1" applyFill="1" applyBorder="1" applyAlignment="1">
      <alignment horizontal="center" vertical="top" wrapText="1"/>
    </xf>
    <xf numFmtId="3" fontId="7" fillId="42" borderId="16" xfId="0" applyNumberFormat="1" applyFont="1" applyFill="1" applyBorder="1" applyAlignment="1">
      <alignment horizontal="center" vertical="top" wrapText="1"/>
    </xf>
    <xf numFmtId="3" fontId="7" fillId="42" borderId="16" xfId="0" applyNumberFormat="1" applyFont="1" applyFill="1" applyBorder="1" applyAlignment="1">
      <alignment horizontal="center"/>
    </xf>
    <xf numFmtId="3" fontId="32" fillId="42" borderId="16" xfId="0" applyNumberFormat="1" applyFont="1" applyFill="1" applyBorder="1" applyAlignment="1">
      <alignment horizontal="center"/>
    </xf>
    <xf numFmtId="3" fontId="32" fillId="42" borderId="0" xfId="0" applyNumberFormat="1" applyFont="1" applyFill="1" applyAlignment="1">
      <alignment horizontal="center"/>
    </xf>
    <xf numFmtId="3" fontId="7" fillId="42" borderId="0" xfId="0" applyNumberFormat="1" applyFont="1" applyFill="1" applyAlignment="1">
      <alignment horizontal="center"/>
    </xf>
    <xf numFmtId="3" fontId="34" fillId="42" borderId="16" xfId="0" applyNumberFormat="1" applyFont="1" applyFill="1" applyBorder="1" applyAlignment="1">
      <alignment horizontal="center"/>
    </xf>
    <xf numFmtId="0" fontId="32" fillId="42" borderId="0" xfId="0" applyFont="1" applyFill="1" applyAlignment="1">
      <alignment/>
    </xf>
    <xf numFmtId="0" fontId="32" fillId="42" borderId="0" xfId="0" applyFont="1" applyFill="1" applyBorder="1" applyAlignment="1">
      <alignment/>
    </xf>
    <xf numFmtId="3" fontId="33" fillId="42" borderId="0" xfId="0" applyNumberFormat="1" applyFont="1" applyFill="1" applyBorder="1" applyAlignment="1">
      <alignment/>
    </xf>
    <xf numFmtId="3" fontId="31" fillId="42" borderId="0" xfId="0" applyNumberFormat="1" applyFont="1" applyFill="1" applyBorder="1" applyAlignment="1">
      <alignment horizontal="center" vertical="top" wrapText="1"/>
    </xf>
    <xf numFmtId="3" fontId="32" fillId="42" borderId="0" xfId="0" applyNumberFormat="1" applyFont="1" applyFill="1" applyBorder="1" applyAlignment="1">
      <alignment/>
    </xf>
    <xf numFmtId="3" fontId="33" fillId="42" borderId="0" xfId="0" applyNumberFormat="1" applyFont="1" applyFill="1" applyBorder="1" applyAlignment="1">
      <alignment horizontal="left"/>
    </xf>
    <xf numFmtId="3" fontId="11" fillId="42" borderId="0" xfId="0" applyNumberFormat="1" applyFont="1" applyFill="1" applyBorder="1" applyAlignment="1">
      <alignment horizontal="center" vertical="top" wrapText="1"/>
    </xf>
    <xf numFmtId="4" fontId="32" fillId="42" borderId="0" xfId="0" applyNumberFormat="1" applyFont="1" applyFill="1" applyBorder="1" applyAlignment="1">
      <alignment/>
    </xf>
    <xf numFmtId="3" fontId="7" fillId="42" borderId="0" xfId="0" applyNumberFormat="1" applyFont="1" applyFill="1" applyBorder="1" applyAlignment="1">
      <alignment horizontal="center" vertical="top" wrapText="1"/>
    </xf>
    <xf numFmtId="3" fontId="36" fillId="42" borderId="0" xfId="0" applyNumberFormat="1" applyFont="1" applyFill="1" applyBorder="1" applyAlignment="1">
      <alignment/>
    </xf>
    <xf numFmtId="3" fontId="32" fillId="42" borderId="0" xfId="0" applyNumberFormat="1" applyFont="1" applyFill="1" applyAlignment="1">
      <alignment horizontal="left"/>
    </xf>
    <xf numFmtId="3" fontId="32" fillId="42" borderId="0" xfId="0" applyNumberFormat="1" applyFont="1" applyFill="1" applyAlignment="1">
      <alignment/>
    </xf>
    <xf numFmtId="4" fontId="32" fillId="42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7" fillId="41" borderId="18" xfId="0" applyFont="1" applyFill="1" applyBorder="1" applyAlignment="1">
      <alignment horizontal="right"/>
    </xf>
    <xf numFmtId="0" fontId="7" fillId="41" borderId="18" xfId="0" applyFont="1" applyFill="1" applyBorder="1" applyAlignment="1">
      <alignment horizontal="right"/>
    </xf>
    <xf numFmtId="0" fontId="35" fillId="41" borderId="0" xfId="0" applyFont="1" applyFill="1" applyAlignment="1">
      <alignment horizontal="center"/>
    </xf>
    <xf numFmtId="0" fontId="37" fillId="41" borderId="0" xfId="0" applyFont="1" applyFill="1" applyAlignment="1">
      <alignment horizontal="center"/>
    </xf>
    <xf numFmtId="3" fontId="7" fillId="42" borderId="16" xfId="0" applyNumberFormat="1" applyFont="1" applyFill="1" applyBorder="1" applyAlignment="1">
      <alignment horizontal="center" vertical="top" wrapText="1"/>
    </xf>
    <xf numFmtId="3" fontId="7" fillId="42" borderId="16" xfId="0" applyNumberFormat="1" applyFont="1" applyFill="1" applyBorder="1" applyAlignment="1">
      <alignment horizontal="center" vertical="top" wrapText="1"/>
    </xf>
  </cellXfs>
  <cellStyles count="593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Normal_Form 7,7a, pril1-1" xfId="179"/>
    <cellStyle name="S0" xfId="180"/>
    <cellStyle name="S1" xfId="181"/>
    <cellStyle name="S2" xfId="182"/>
    <cellStyle name="S3" xfId="183"/>
    <cellStyle name="S4" xfId="184"/>
    <cellStyle name="S5" xfId="185"/>
    <cellStyle name="S6" xfId="186"/>
    <cellStyle name="S7" xfId="187"/>
    <cellStyle name="S8" xfId="188"/>
    <cellStyle name="Акцент1" xfId="189"/>
    <cellStyle name="Акцент1 2" xfId="190"/>
    <cellStyle name="Акцент1 3" xfId="191"/>
    <cellStyle name="Акцент1 4" xfId="192"/>
    <cellStyle name="Акцент1 5" xfId="193"/>
    <cellStyle name="Акцент1 6" xfId="194"/>
    <cellStyle name="Акцент1 7" xfId="195"/>
    <cellStyle name="Акцент1 8" xfId="196"/>
    <cellStyle name="Акцент1 9" xfId="197"/>
    <cellStyle name="Акцент2" xfId="198"/>
    <cellStyle name="Акцент2 2" xfId="199"/>
    <cellStyle name="Акцент2 3" xfId="200"/>
    <cellStyle name="Акцент2 4" xfId="201"/>
    <cellStyle name="Акцент2 5" xfId="202"/>
    <cellStyle name="Акцент2 6" xfId="203"/>
    <cellStyle name="Акцент2 7" xfId="204"/>
    <cellStyle name="Акцент2 8" xfId="205"/>
    <cellStyle name="Акцент2 9" xfId="206"/>
    <cellStyle name="Акцент3" xfId="207"/>
    <cellStyle name="Акцент3 2" xfId="208"/>
    <cellStyle name="Акцент3 3" xfId="209"/>
    <cellStyle name="Акцент3 4" xfId="210"/>
    <cellStyle name="Акцент3 5" xfId="211"/>
    <cellStyle name="Акцент3 6" xfId="212"/>
    <cellStyle name="Акцент3 7" xfId="213"/>
    <cellStyle name="Акцент3 8" xfId="214"/>
    <cellStyle name="Акцент3 9" xfId="215"/>
    <cellStyle name="Акцент4" xfId="216"/>
    <cellStyle name="Акцент4 2" xfId="217"/>
    <cellStyle name="Акцент4 3" xfId="218"/>
    <cellStyle name="Акцент4 4" xfId="219"/>
    <cellStyle name="Акцент4 5" xfId="220"/>
    <cellStyle name="Акцент4 6" xfId="221"/>
    <cellStyle name="Акцент4 7" xfId="222"/>
    <cellStyle name="Акцент4 8" xfId="223"/>
    <cellStyle name="Акцент4 9" xfId="224"/>
    <cellStyle name="Акцент5" xfId="225"/>
    <cellStyle name="Акцент5 2" xfId="226"/>
    <cellStyle name="Акцент5 3" xfId="227"/>
    <cellStyle name="Акцент5 4" xfId="228"/>
    <cellStyle name="Акцент5 5" xfId="229"/>
    <cellStyle name="Акцент5 6" xfId="230"/>
    <cellStyle name="Акцент5 7" xfId="231"/>
    <cellStyle name="Акцент5 8" xfId="232"/>
    <cellStyle name="Акцент5 9" xfId="233"/>
    <cellStyle name="Акцент6" xfId="234"/>
    <cellStyle name="Акцент6 2" xfId="235"/>
    <cellStyle name="Акцент6 3" xfId="236"/>
    <cellStyle name="Акцент6 4" xfId="237"/>
    <cellStyle name="Акцент6 5" xfId="238"/>
    <cellStyle name="Акцент6 6" xfId="239"/>
    <cellStyle name="Акцент6 7" xfId="240"/>
    <cellStyle name="Акцент6 8" xfId="241"/>
    <cellStyle name="Акцент6 9" xfId="242"/>
    <cellStyle name="Ввод " xfId="243"/>
    <cellStyle name="Ввод  2" xfId="244"/>
    <cellStyle name="Ввод  3" xfId="245"/>
    <cellStyle name="Ввод  4" xfId="246"/>
    <cellStyle name="Ввод  5" xfId="247"/>
    <cellStyle name="Ввод  6" xfId="248"/>
    <cellStyle name="Ввод  7" xfId="249"/>
    <cellStyle name="Ввод  8" xfId="250"/>
    <cellStyle name="Ввод  9" xfId="251"/>
    <cellStyle name="Вывод" xfId="252"/>
    <cellStyle name="Вывод 2" xfId="253"/>
    <cellStyle name="Вывод 3" xfId="254"/>
    <cellStyle name="Вывод 4" xfId="255"/>
    <cellStyle name="Вывод 5" xfId="256"/>
    <cellStyle name="Вывод 6" xfId="257"/>
    <cellStyle name="Вывод 7" xfId="258"/>
    <cellStyle name="Вывод 8" xfId="259"/>
    <cellStyle name="Вывод 9" xfId="260"/>
    <cellStyle name="Вычисление" xfId="261"/>
    <cellStyle name="Вычисление 2" xfId="262"/>
    <cellStyle name="Вычисление 3" xfId="263"/>
    <cellStyle name="Вычисление 4" xfId="264"/>
    <cellStyle name="Вычисление 5" xfId="265"/>
    <cellStyle name="Вычисление 6" xfId="266"/>
    <cellStyle name="Вычисление 7" xfId="267"/>
    <cellStyle name="Вычисление 8" xfId="268"/>
    <cellStyle name="Вычисление 9" xfId="269"/>
    <cellStyle name="Hyperlink" xfId="270"/>
    <cellStyle name="Currency" xfId="271"/>
    <cellStyle name="Currency [0]" xfId="272"/>
    <cellStyle name="Заголовок 1" xfId="273"/>
    <cellStyle name="Заголовок 1 2" xfId="274"/>
    <cellStyle name="Заголовок 1 3" xfId="275"/>
    <cellStyle name="Заголовок 1 4" xfId="276"/>
    <cellStyle name="Заголовок 1 5" xfId="277"/>
    <cellStyle name="Заголовок 1 6" xfId="278"/>
    <cellStyle name="Заголовок 1 7" xfId="279"/>
    <cellStyle name="Заголовок 1 8" xfId="280"/>
    <cellStyle name="Заголовок 1 9" xfId="281"/>
    <cellStyle name="Заголовок 2" xfId="282"/>
    <cellStyle name="Заголовок 2 2" xfId="283"/>
    <cellStyle name="Заголовок 2 3" xfId="284"/>
    <cellStyle name="Заголовок 2 4" xfId="285"/>
    <cellStyle name="Заголовок 2 5" xfId="286"/>
    <cellStyle name="Заголовок 2 6" xfId="287"/>
    <cellStyle name="Заголовок 2 7" xfId="288"/>
    <cellStyle name="Заголовок 2 8" xfId="289"/>
    <cellStyle name="Заголовок 2 9" xfId="290"/>
    <cellStyle name="Заголовок 3" xfId="291"/>
    <cellStyle name="Заголовок 3 2" xfId="292"/>
    <cellStyle name="Заголовок 3 3" xfId="293"/>
    <cellStyle name="Заголовок 3 4" xfId="294"/>
    <cellStyle name="Заголовок 3 5" xfId="295"/>
    <cellStyle name="Заголовок 3 6" xfId="296"/>
    <cellStyle name="Заголовок 3 7" xfId="297"/>
    <cellStyle name="Заголовок 3 8" xfId="298"/>
    <cellStyle name="Заголовок 3 9" xfId="299"/>
    <cellStyle name="Заголовок 4" xfId="300"/>
    <cellStyle name="Заголовок 4 2" xfId="301"/>
    <cellStyle name="Заголовок 4 3" xfId="302"/>
    <cellStyle name="Заголовок 4 4" xfId="303"/>
    <cellStyle name="Заголовок 4 5" xfId="304"/>
    <cellStyle name="Заголовок 4 6" xfId="305"/>
    <cellStyle name="Заголовок 4 7" xfId="306"/>
    <cellStyle name="Заголовок 4 8" xfId="307"/>
    <cellStyle name="Заголовок 4 9" xfId="308"/>
    <cellStyle name="Итог" xfId="309"/>
    <cellStyle name="Итог 2" xfId="310"/>
    <cellStyle name="Итог 3" xfId="311"/>
    <cellStyle name="Итог 4" xfId="312"/>
    <cellStyle name="Итог 5" xfId="313"/>
    <cellStyle name="Итог 6" xfId="314"/>
    <cellStyle name="Итог 7" xfId="315"/>
    <cellStyle name="Итог 8" xfId="316"/>
    <cellStyle name="Итог 9" xfId="317"/>
    <cellStyle name="Контрольная ячейка" xfId="318"/>
    <cellStyle name="Контрольная ячейка 2" xfId="319"/>
    <cellStyle name="Контрольная ячейка 3" xfId="320"/>
    <cellStyle name="Контрольная ячейка 4" xfId="321"/>
    <cellStyle name="Контрольная ячейка 5" xfId="322"/>
    <cellStyle name="Контрольная ячейка 6" xfId="323"/>
    <cellStyle name="Контрольная ячейка 7" xfId="324"/>
    <cellStyle name="Контрольная ячейка 8" xfId="325"/>
    <cellStyle name="Контрольная ячейка 9" xfId="326"/>
    <cellStyle name="Название" xfId="327"/>
    <cellStyle name="Название 2" xfId="328"/>
    <cellStyle name="Название 3" xfId="329"/>
    <cellStyle name="Название 4" xfId="330"/>
    <cellStyle name="Название 5" xfId="331"/>
    <cellStyle name="Название 6" xfId="332"/>
    <cellStyle name="Название 7" xfId="333"/>
    <cellStyle name="Название 8" xfId="334"/>
    <cellStyle name="Название 9" xfId="335"/>
    <cellStyle name="Нейтральный" xfId="336"/>
    <cellStyle name="Нейтральный 2" xfId="337"/>
    <cellStyle name="Нейтральный 3" xfId="338"/>
    <cellStyle name="Нейтральный 4" xfId="339"/>
    <cellStyle name="Нейтральный 5" xfId="340"/>
    <cellStyle name="Нейтральный 6" xfId="341"/>
    <cellStyle name="Нейтральный 7" xfId="342"/>
    <cellStyle name="Нейтральный 8" xfId="343"/>
    <cellStyle name="Нейтральный 9" xfId="344"/>
    <cellStyle name="Обычный 10" xfId="345"/>
    <cellStyle name="Обычный 11" xfId="346"/>
    <cellStyle name="Обычный 12" xfId="347"/>
    <cellStyle name="Обычный 13" xfId="348"/>
    <cellStyle name="Обычный 14" xfId="349"/>
    <cellStyle name="Обычный 15" xfId="350"/>
    <cellStyle name="Обычный 16" xfId="351"/>
    <cellStyle name="Обычный 17" xfId="352"/>
    <cellStyle name="Обычный 18" xfId="353"/>
    <cellStyle name="Обычный 19" xfId="354"/>
    <cellStyle name="Обычный 2" xfId="355"/>
    <cellStyle name="Обычный 2 10" xfId="356"/>
    <cellStyle name="Обычный 2 11" xfId="357"/>
    <cellStyle name="Обычный 2 12" xfId="358"/>
    <cellStyle name="Обычный 2 13" xfId="359"/>
    <cellStyle name="Обычный 2 14" xfId="360"/>
    <cellStyle name="Обычный 2 15" xfId="361"/>
    <cellStyle name="Обычный 2 16" xfId="362"/>
    <cellStyle name="Обычный 2 17" xfId="363"/>
    <cellStyle name="Обычный 2 18" xfId="364"/>
    <cellStyle name="Обычный 2 19" xfId="365"/>
    <cellStyle name="Обычный 2 2" xfId="366"/>
    <cellStyle name="Обычный 2 2 10" xfId="367"/>
    <cellStyle name="Обычный 2 2 11" xfId="368"/>
    <cellStyle name="Обычный 2 2 12" xfId="369"/>
    <cellStyle name="Обычный 2 2 13" xfId="370"/>
    <cellStyle name="Обычный 2 2 14" xfId="371"/>
    <cellStyle name="Обычный 2 2 15" xfId="372"/>
    <cellStyle name="Обычный 2 2 16" xfId="373"/>
    <cellStyle name="Обычный 2 2 17" xfId="374"/>
    <cellStyle name="Обычный 2 2 18" xfId="375"/>
    <cellStyle name="Обычный 2 2 19" xfId="376"/>
    <cellStyle name="Обычный 2 2 2" xfId="377"/>
    <cellStyle name="Обычный 2 2 20" xfId="378"/>
    <cellStyle name="Обычный 2 2 21" xfId="379"/>
    <cellStyle name="Обычный 2 2 22" xfId="380"/>
    <cellStyle name="Обычный 2 2 23" xfId="381"/>
    <cellStyle name="Обычный 2 2 24" xfId="382"/>
    <cellStyle name="Обычный 2 2 25" xfId="383"/>
    <cellStyle name="Обычный 2 2 26" xfId="384"/>
    <cellStyle name="Обычный 2 2 27" xfId="385"/>
    <cellStyle name="Обычный 2 2 28" xfId="386"/>
    <cellStyle name="Обычный 2 2 29" xfId="387"/>
    <cellStyle name="Обычный 2 2 3" xfId="388"/>
    <cellStyle name="Обычный 2 2 30" xfId="389"/>
    <cellStyle name="Обычный 2 2 31" xfId="390"/>
    <cellStyle name="Обычный 2 2 32" xfId="391"/>
    <cellStyle name="Обычный 2 2 33" xfId="392"/>
    <cellStyle name="Обычный 2 2 34" xfId="393"/>
    <cellStyle name="Обычный 2 2 35" xfId="394"/>
    <cellStyle name="Обычный 2 2 36" xfId="395"/>
    <cellStyle name="Обычный 2 2 37" xfId="396"/>
    <cellStyle name="Обычный 2 2 38" xfId="397"/>
    <cellStyle name="Обычный 2 2 39" xfId="398"/>
    <cellStyle name="Обычный 2 2 4" xfId="399"/>
    <cellStyle name="Обычный 2 2 40" xfId="400"/>
    <cellStyle name="Обычный 2 2 41" xfId="401"/>
    <cellStyle name="Обычный 2 2 42" xfId="402"/>
    <cellStyle name="Обычный 2 2 43" xfId="403"/>
    <cellStyle name="Обычный 2 2 44" xfId="404"/>
    <cellStyle name="Обычный 2 2 45" xfId="405"/>
    <cellStyle name="Обычный 2 2 46" xfId="406"/>
    <cellStyle name="Обычный 2 2 47" xfId="407"/>
    <cellStyle name="Обычный 2 2 48" xfId="408"/>
    <cellStyle name="Обычный 2 2 49" xfId="409"/>
    <cellStyle name="Обычный 2 2 5" xfId="410"/>
    <cellStyle name="Обычный 2 2 50" xfId="411"/>
    <cellStyle name="Обычный 2 2 6" xfId="412"/>
    <cellStyle name="Обычный 2 2 7" xfId="413"/>
    <cellStyle name="Обычный 2 2 8" xfId="414"/>
    <cellStyle name="Обычный 2 2 9" xfId="415"/>
    <cellStyle name="Обычный 2 20" xfId="416"/>
    <cellStyle name="Обычный 2 21" xfId="417"/>
    <cellStyle name="Обычный 2 22" xfId="418"/>
    <cellStyle name="Обычный 2 23" xfId="419"/>
    <cellStyle name="Обычный 2 24" xfId="420"/>
    <cellStyle name="Обычный 2 25" xfId="421"/>
    <cellStyle name="Обычный 2 26" xfId="422"/>
    <cellStyle name="Обычный 2 27" xfId="423"/>
    <cellStyle name="Обычный 2 28" xfId="424"/>
    <cellStyle name="Обычный 2 29" xfId="425"/>
    <cellStyle name="Обычный 2 3" xfId="426"/>
    <cellStyle name="Обычный 2 3 2" xfId="427"/>
    <cellStyle name="Обычный 2 3 3" xfId="428"/>
    <cellStyle name="Обычный 2 30" xfId="429"/>
    <cellStyle name="Обычный 2 31" xfId="430"/>
    <cellStyle name="Обычный 2 32" xfId="431"/>
    <cellStyle name="Обычный 2 33" xfId="432"/>
    <cellStyle name="Обычный 2 34" xfId="433"/>
    <cellStyle name="Обычный 2 35" xfId="434"/>
    <cellStyle name="Обычный 2 36" xfId="435"/>
    <cellStyle name="Обычный 2 37" xfId="436"/>
    <cellStyle name="Обычный 2 38" xfId="437"/>
    <cellStyle name="Обычный 2 39" xfId="438"/>
    <cellStyle name="Обычный 2 4" xfId="439"/>
    <cellStyle name="Обычный 2 40" xfId="440"/>
    <cellStyle name="Обычный 2 41" xfId="441"/>
    <cellStyle name="Обычный 2 42" xfId="442"/>
    <cellStyle name="Обычный 2 43" xfId="443"/>
    <cellStyle name="Обычный 2 44" xfId="444"/>
    <cellStyle name="Обычный 2 45" xfId="445"/>
    <cellStyle name="Обычный 2 46" xfId="446"/>
    <cellStyle name="Обычный 2 47" xfId="447"/>
    <cellStyle name="Обычный 2 48" xfId="448"/>
    <cellStyle name="Обычный 2 49" xfId="449"/>
    <cellStyle name="Обычный 2 5" xfId="450"/>
    <cellStyle name="Обычный 2 50" xfId="451"/>
    <cellStyle name="Обычный 2 51" xfId="452"/>
    <cellStyle name="Обычный 2 52" xfId="453"/>
    <cellStyle name="Обычный 2 53" xfId="454"/>
    <cellStyle name="Обычный 2 54" xfId="455"/>
    <cellStyle name="Обычный 2 55" xfId="456"/>
    <cellStyle name="Обычный 2 56" xfId="457"/>
    <cellStyle name="Обычный 2 57" xfId="458"/>
    <cellStyle name="Обычный 2 6" xfId="459"/>
    <cellStyle name="Обычный 2 7" xfId="460"/>
    <cellStyle name="Обычный 2 8" xfId="461"/>
    <cellStyle name="Обычный 2 9" xfId="462"/>
    <cellStyle name="Обычный 2_Расчеты 2011мультики" xfId="463"/>
    <cellStyle name="Обычный 20" xfId="464"/>
    <cellStyle name="Обычный 21" xfId="465"/>
    <cellStyle name="Обычный 22" xfId="466"/>
    <cellStyle name="Обычный 23" xfId="467"/>
    <cellStyle name="Обычный 24" xfId="468"/>
    <cellStyle name="Обычный 25" xfId="469"/>
    <cellStyle name="Обычный 26" xfId="470"/>
    <cellStyle name="Обычный 27" xfId="471"/>
    <cellStyle name="Обычный 28" xfId="472"/>
    <cellStyle name="Обычный 29" xfId="473"/>
    <cellStyle name="Обычный 3" xfId="474"/>
    <cellStyle name="Обычный 3 2" xfId="475"/>
    <cellStyle name="Обычный 3 3" xfId="476"/>
    <cellStyle name="Обычный 3 4" xfId="477"/>
    <cellStyle name="Обычный 3_Расчеты 2011мультики" xfId="478"/>
    <cellStyle name="Обычный 30" xfId="479"/>
    <cellStyle name="Обычный 31" xfId="480"/>
    <cellStyle name="Обычный 32" xfId="481"/>
    <cellStyle name="Обычный 33" xfId="482"/>
    <cellStyle name="Обычный 34" xfId="483"/>
    <cellStyle name="Обычный 35" xfId="484"/>
    <cellStyle name="Обычный 36" xfId="485"/>
    <cellStyle name="Обычный 37" xfId="486"/>
    <cellStyle name="Обычный 38" xfId="487"/>
    <cellStyle name="Обычный 39" xfId="488"/>
    <cellStyle name="Обычный 4" xfId="489"/>
    <cellStyle name="Обычный 40" xfId="490"/>
    <cellStyle name="Обычный 41" xfId="491"/>
    <cellStyle name="Обычный 42" xfId="492"/>
    <cellStyle name="Обычный 43" xfId="493"/>
    <cellStyle name="Обычный 44" xfId="494"/>
    <cellStyle name="Обычный 45" xfId="495"/>
    <cellStyle name="Обычный 46" xfId="496"/>
    <cellStyle name="Обычный 47" xfId="497"/>
    <cellStyle name="Обычный 48" xfId="498"/>
    <cellStyle name="Обычный 49" xfId="499"/>
    <cellStyle name="Обычный 5" xfId="500"/>
    <cellStyle name="Обычный 50" xfId="501"/>
    <cellStyle name="Обычный 51" xfId="502"/>
    <cellStyle name="Обычный 52" xfId="503"/>
    <cellStyle name="Обычный 53" xfId="504"/>
    <cellStyle name="Обычный 54" xfId="505"/>
    <cellStyle name="Обычный 55" xfId="506"/>
    <cellStyle name="Обычный 56" xfId="507"/>
    <cellStyle name="Обычный 57" xfId="508"/>
    <cellStyle name="Обычный 58" xfId="509"/>
    <cellStyle name="Обычный 59" xfId="510"/>
    <cellStyle name="Обычный 6" xfId="511"/>
    <cellStyle name="Обычный 60" xfId="512"/>
    <cellStyle name="Обычный 61" xfId="513"/>
    <cellStyle name="Обычный 62" xfId="514"/>
    <cellStyle name="Обычный 63" xfId="515"/>
    <cellStyle name="Обычный 64" xfId="516"/>
    <cellStyle name="Обычный 65" xfId="517"/>
    <cellStyle name="Обычный 66" xfId="518"/>
    <cellStyle name="Обычный 67" xfId="519"/>
    <cellStyle name="Обычный 68" xfId="520"/>
    <cellStyle name="Обычный 69" xfId="521"/>
    <cellStyle name="Обычный 7" xfId="522"/>
    <cellStyle name="Обычный 70" xfId="523"/>
    <cellStyle name="Обычный 8" xfId="524"/>
    <cellStyle name="Обычный 9" xfId="525"/>
    <cellStyle name="Followed Hyperlink" xfId="526"/>
    <cellStyle name="Плохой" xfId="527"/>
    <cellStyle name="Плохой 2" xfId="528"/>
    <cellStyle name="Плохой 3" xfId="529"/>
    <cellStyle name="Плохой 4" xfId="530"/>
    <cellStyle name="Плохой 5" xfId="531"/>
    <cellStyle name="Плохой 6" xfId="532"/>
    <cellStyle name="Плохой 7" xfId="533"/>
    <cellStyle name="Плохой 8" xfId="534"/>
    <cellStyle name="Плохой 9" xfId="535"/>
    <cellStyle name="Пояснение" xfId="536"/>
    <cellStyle name="Пояснение 2" xfId="537"/>
    <cellStyle name="Пояснение 3" xfId="538"/>
    <cellStyle name="Пояснение 4" xfId="539"/>
    <cellStyle name="Пояснение 5" xfId="540"/>
    <cellStyle name="Пояснение 6" xfId="541"/>
    <cellStyle name="Пояснение 7" xfId="542"/>
    <cellStyle name="Пояснение 8" xfId="543"/>
    <cellStyle name="Пояснение 9" xfId="544"/>
    <cellStyle name="Примечание" xfId="545"/>
    <cellStyle name="Примечание 2" xfId="546"/>
    <cellStyle name="Примечание 3" xfId="547"/>
    <cellStyle name="Примечание 4" xfId="548"/>
    <cellStyle name="Примечание 5" xfId="549"/>
    <cellStyle name="Примечание 6" xfId="550"/>
    <cellStyle name="Примечание 7" xfId="551"/>
    <cellStyle name="Примечание 8" xfId="552"/>
    <cellStyle name="Примечание 9" xfId="553"/>
    <cellStyle name="Percent" xfId="554"/>
    <cellStyle name="Процентный 2" xfId="555"/>
    <cellStyle name="Процентный 3" xfId="556"/>
    <cellStyle name="Процентный 4" xfId="557"/>
    <cellStyle name="Процентный 5" xfId="558"/>
    <cellStyle name="Процентный 6" xfId="559"/>
    <cellStyle name="Процентный 7" xfId="560"/>
    <cellStyle name="Связанная ячейка" xfId="561"/>
    <cellStyle name="Связанная ячейка 2" xfId="562"/>
    <cellStyle name="Связанная ячейка 3" xfId="563"/>
    <cellStyle name="Связанная ячейка 4" xfId="564"/>
    <cellStyle name="Связанная ячейка 5" xfId="565"/>
    <cellStyle name="Связанная ячейка 6" xfId="566"/>
    <cellStyle name="Связанная ячейка 7" xfId="567"/>
    <cellStyle name="Связанная ячейка 8" xfId="568"/>
    <cellStyle name="Связанная ячейка 9" xfId="569"/>
    <cellStyle name="Текст предупреждения" xfId="570"/>
    <cellStyle name="Текст предупреждения 2" xfId="571"/>
    <cellStyle name="Текст предупреждения 3" xfId="572"/>
    <cellStyle name="Текст предупреждения 4" xfId="573"/>
    <cellStyle name="Текст предупреждения 5" xfId="574"/>
    <cellStyle name="Текст предупреждения 6" xfId="575"/>
    <cellStyle name="Текст предупреждения 7" xfId="576"/>
    <cellStyle name="Текст предупреждения 8" xfId="577"/>
    <cellStyle name="Текст предупреждения 9" xfId="578"/>
    <cellStyle name="Comma" xfId="579"/>
    <cellStyle name="Comma [0]" xfId="580"/>
    <cellStyle name="Финансовый 2" xfId="581"/>
    <cellStyle name="Финансовый 2 10" xfId="582"/>
    <cellStyle name="Финансовый 2 11" xfId="583"/>
    <cellStyle name="Финансовый 2 2" xfId="584"/>
    <cellStyle name="Финансовый 2 3" xfId="585"/>
    <cellStyle name="Финансовый 2 4" xfId="586"/>
    <cellStyle name="Финансовый 2 5" xfId="587"/>
    <cellStyle name="Финансовый 2 6" xfId="588"/>
    <cellStyle name="Финансовый 2 7" xfId="589"/>
    <cellStyle name="Финансовый 2 8" xfId="590"/>
    <cellStyle name="Финансовый 2 9" xfId="591"/>
    <cellStyle name="Финансовый 3" xfId="592"/>
    <cellStyle name="Финансовый 4" xfId="593"/>
    <cellStyle name="Финансовый 5" xfId="594"/>
    <cellStyle name="Финансовый 6" xfId="595"/>
    <cellStyle name="Финансовый 7" xfId="596"/>
    <cellStyle name="Финансовый 8" xfId="597"/>
    <cellStyle name="Хороший" xfId="598"/>
    <cellStyle name="Хороший 2" xfId="599"/>
    <cellStyle name="Хороший 3" xfId="600"/>
    <cellStyle name="Хороший 4" xfId="601"/>
    <cellStyle name="Хороший 5" xfId="602"/>
    <cellStyle name="Хороший 6" xfId="603"/>
    <cellStyle name="Хороший 7" xfId="604"/>
    <cellStyle name="Хороший 8" xfId="605"/>
    <cellStyle name="Хороший 9" xfId="6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R284"/>
  <sheetViews>
    <sheetView view="pageBreakPreview" zoomScale="75" zoomScaleSheetLayoutView="75" workbookViewId="0" topLeftCell="A34">
      <selection activeCell="M61" sqref="M61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5" width="16.57421875" style="14" hidden="1" customWidth="1"/>
    <col min="6" max="6" width="16.57421875" style="14" customWidth="1"/>
    <col min="7" max="7" width="16.57421875" style="50" customWidth="1"/>
    <col min="8" max="8" width="9.28125" style="7" bestFit="1" customWidth="1"/>
    <col min="9" max="9" width="22.8515625" style="7" customWidth="1"/>
    <col min="10" max="10" width="14.421875" style="7" bestFit="1" customWidth="1"/>
    <col min="11" max="11" width="21.28125" style="7" customWidth="1"/>
    <col min="12" max="12" width="9.140625" style="7" customWidth="1"/>
    <col min="13" max="18" width="15.57421875" style="7" customWidth="1"/>
    <col min="19" max="16384" width="9.140625" style="7" customWidth="1"/>
  </cols>
  <sheetData>
    <row r="2" spans="1:7" ht="15.75">
      <c r="A2" s="66" t="s">
        <v>132</v>
      </c>
      <c r="B2" s="66"/>
      <c r="C2" s="66"/>
      <c r="D2" s="66"/>
      <c r="E2" s="66"/>
      <c r="F2" s="66"/>
      <c r="G2" s="66"/>
    </row>
    <row r="3" spans="1:7" ht="15.75">
      <c r="A3" s="66" t="s">
        <v>127</v>
      </c>
      <c r="B3" s="66"/>
      <c r="C3" s="66"/>
      <c r="D3" s="66"/>
      <c r="E3" s="66"/>
      <c r="F3" s="66"/>
      <c r="G3" s="66"/>
    </row>
    <row r="4" spans="1:7" ht="15.75">
      <c r="A4" s="66" t="s">
        <v>128</v>
      </c>
      <c r="B4" s="66"/>
      <c r="C4" s="66"/>
      <c r="D4" s="66"/>
      <c r="E4" s="66"/>
      <c r="F4" s="66"/>
      <c r="G4" s="66"/>
    </row>
    <row r="6" spans="1:7" ht="15.75">
      <c r="A6" s="65" t="s">
        <v>53</v>
      </c>
      <c r="B6" s="65"/>
      <c r="C6" s="65"/>
      <c r="D6" s="65"/>
      <c r="E6" s="65"/>
      <c r="F6" s="65"/>
      <c r="G6" s="65"/>
    </row>
    <row r="7" spans="1:7" ht="56.25" customHeight="1">
      <c r="A7" s="2" t="s">
        <v>2</v>
      </c>
      <c r="B7" s="2" t="s">
        <v>1</v>
      </c>
      <c r="C7" s="26" t="s">
        <v>129</v>
      </c>
      <c r="D7" s="26" t="s">
        <v>130</v>
      </c>
      <c r="E7" s="26" t="s">
        <v>131</v>
      </c>
      <c r="F7" s="26" t="s">
        <v>30</v>
      </c>
      <c r="G7" s="71" t="s">
        <v>25</v>
      </c>
    </row>
    <row r="8" spans="1:7" ht="15.75">
      <c r="A8" s="2">
        <v>1</v>
      </c>
      <c r="B8" s="2">
        <v>2</v>
      </c>
      <c r="C8" s="13">
        <v>3</v>
      </c>
      <c r="D8" s="13"/>
      <c r="E8" s="13"/>
      <c r="F8" s="13"/>
      <c r="G8" s="71">
        <v>4</v>
      </c>
    </row>
    <row r="9" spans="1:7" ht="15.75">
      <c r="A9" s="39" t="s">
        <v>3</v>
      </c>
      <c r="B9" s="37"/>
      <c r="C9" s="13" t="s">
        <v>31</v>
      </c>
      <c r="D9" s="13"/>
      <c r="E9" s="13"/>
      <c r="F9" s="13"/>
      <c r="G9" s="71" t="s">
        <v>31</v>
      </c>
    </row>
    <row r="10" spans="1:7" ht="15.75">
      <c r="A10" s="36" t="s">
        <v>32</v>
      </c>
      <c r="B10" s="37">
        <v>1</v>
      </c>
      <c r="C10" s="13">
        <f>C12+C13</f>
        <v>108853</v>
      </c>
      <c r="D10" s="13">
        <f>D12+D13</f>
        <v>1159820</v>
      </c>
      <c r="E10" s="13">
        <f>E12+E13</f>
        <v>0</v>
      </c>
      <c r="F10" s="13">
        <f>F12+F13</f>
        <v>1268673</v>
      </c>
      <c r="G10" s="71">
        <f>G12+G13</f>
        <v>618949</v>
      </c>
    </row>
    <row r="11" spans="1:7" ht="15.75">
      <c r="A11" s="36" t="s">
        <v>7</v>
      </c>
      <c r="B11" s="37"/>
      <c r="C11" s="13"/>
      <c r="D11" s="13"/>
      <c r="E11" s="13"/>
      <c r="F11" s="13"/>
      <c r="G11" s="71"/>
    </row>
    <row r="12" spans="1:7" ht="15.75">
      <c r="A12" s="36" t="s">
        <v>33</v>
      </c>
      <c r="B12" s="37">
        <v>1.1</v>
      </c>
      <c r="C12" s="13">
        <v>0</v>
      </c>
      <c r="D12" s="13"/>
      <c r="E12" s="13"/>
      <c r="F12" s="13"/>
      <c r="G12" s="71">
        <v>0</v>
      </c>
    </row>
    <row r="13" spans="1:9" ht="31.5">
      <c r="A13" s="36" t="s">
        <v>34</v>
      </c>
      <c r="B13" s="37">
        <v>1.2</v>
      </c>
      <c r="C13" s="13">
        <v>108853</v>
      </c>
      <c r="D13" s="13">
        <v>1159820</v>
      </c>
      <c r="E13" s="13"/>
      <c r="F13" s="13">
        <f>C13+D13-E13</f>
        <v>1268673</v>
      </c>
      <c r="G13" s="46">
        <v>618949</v>
      </c>
      <c r="I13" s="12"/>
    </row>
    <row r="14" spans="1:7" ht="15.75">
      <c r="A14" s="36" t="s">
        <v>22</v>
      </c>
      <c r="B14" s="37">
        <v>2</v>
      </c>
      <c r="C14" s="13"/>
      <c r="D14" s="13"/>
      <c r="E14" s="13"/>
      <c r="F14" s="13">
        <f aca="true" t="shared" si="0" ref="F14:F36">C14+D14-E14</f>
        <v>0</v>
      </c>
      <c r="G14" s="46"/>
    </row>
    <row r="15" spans="1:9" ht="31.5">
      <c r="A15" s="36" t="s">
        <v>54</v>
      </c>
      <c r="B15" s="37">
        <v>3</v>
      </c>
      <c r="C15" s="13">
        <v>1187314</v>
      </c>
      <c r="D15" s="13">
        <v>372727</v>
      </c>
      <c r="E15" s="13"/>
      <c r="F15" s="13">
        <f t="shared" si="0"/>
        <v>1560041</v>
      </c>
      <c r="G15" s="46">
        <v>2261747</v>
      </c>
      <c r="I15" s="12"/>
    </row>
    <row r="16" spans="1:7" ht="15.75">
      <c r="A16" s="36" t="s">
        <v>27</v>
      </c>
      <c r="B16" s="37">
        <v>4</v>
      </c>
      <c r="C16" s="13"/>
      <c r="D16" s="13"/>
      <c r="E16" s="13"/>
      <c r="F16" s="13">
        <f t="shared" si="0"/>
        <v>0</v>
      </c>
      <c r="G16" s="46"/>
    </row>
    <row r="17" spans="1:9" ht="31.5">
      <c r="A17" s="36" t="s">
        <v>35</v>
      </c>
      <c r="B17" s="37">
        <v>5</v>
      </c>
      <c r="C17" s="13"/>
      <c r="D17" s="13"/>
      <c r="E17" s="13"/>
      <c r="F17" s="13">
        <f t="shared" si="0"/>
        <v>0</v>
      </c>
      <c r="G17" s="46"/>
      <c r="I17" s="12"/>
    </row>
    <row r="18" spans="1:9" ht="15.75">
      <c r="A18" s="38" t="s">
        <v>19</v>
      </c>
      <c r="B18" s="37">
        <v>6</v>
      </c>
      <c r="C18" s="13">
        <v>3373403</v>
      </c>
      <c r="D18" s="13">
        <v>1398</v>
      </c>
      <c r="E18" s="13"/>
      <c r="F18" s="13">
        <f t="shared" si="0"/>
        <v>3374801</v>
      </c>
      <c r="G18" s="46">
        <f>3381206-228</f>
        <v>3380978</v>
      </c>
      <c r="I18" s="12"/>
    </row>
    <row r="19" spans="1:7" ht="15.75">
      <c r="A19" s="36" t="s">
        <v>6</v>
      </c>
      <c r="B19" s="37">
        <v>7</v>
      </c>
      <c r="C19" s="13"/>
      <c r="D19" s="13"/>
      <c r="E19" s="13"/>
      <c r="F19" s="13">
        <f t="shared" si="0"/>
        <v>0</v>
      </c>
      <c r="G19" s="46"/>
    </row>
    <row r="20" spans="1:7" ht="15.75">
      <c r="A20" s="3" t="s">
        <v>7</v>
      </c>
      <c r="B20" s="2"/>
      <c r="C20" s="13"/>
      <c r="D20" s="13"/>
      <c r="E20" s="13"/>
      <c r="F20" s="13">
        <f t="shared" si="0"/>
        <v>0</v>
      </c>
      <c r="G20" s="46"/>
    </row>
    <row r="21" spans="1:7" ht="15.75">
      <c r="A21" s="3" t="s">
        <v>36</v>
      </c>
      <c r="B21" s="2">
        <v>7.1</v>
      </c>
      <c r="C21" s="13"/>
      <c r="D21" s="13"/>
      <c r="E21" s="13"/>
      <c r="F21" s="13">
        <f t="shared" si="0"/>
        <v>0</v>
      </c>
      <c r="G21" s="46">
        <v>0</v>
      </c>
    </row>
    <row r="22" spans="1:7" ht="15.75">
      <c r="A22" s="3" t="s">
        <v>56</v>
      </c>
      <c r="B22" s="2">
        <v>7.2</v>
      </c>
      <c r="C22" s="13"/>
      <c r="D22" s="13"/>
      <c r="E22" s="13"/>
      <c r="F22" s="13">
        <f t="shared" si="0"/>
        <v>0</v>
      </c>
      <c r="G22" s="46">
        <v>0</v>
      </c>
    </row>
    <row r="23" spans="1:7" ht="31.5">
      <c r="A23" s="3" t="s">
        <v>37</v>
      </c>
      <c r="B23" s="2">
        <v>8</v>
      </c>
      <c r="C23" s="13"/>
      <c r="D23" s="13"/>
      <c r="E23" s="13"/>
      <c r="F23" s="13">
        <f t="shared" si="0"/>
        <v>0</v>
      </c>
      <c r="G23" s="46"/>
    </row>
    <row r="24" spans="1:9" ht="15.75">
      <c r="A24" s="35" t="s">
        <v>55</v>
      </c>
      <c r="B24" s="2">
        <v>9</v>
      </c>
      <c r="C24" s="13"/>
      <c r="D24" s="13"/>
      <c r="E24" s="13"/>
      <c r="F24" s="13">
        <f t="shared" si="0"/>
        <v>0</v>
      </c>
      <c r="G24" s="46"/>
      <c r="I24" s="12"/>
    </row>
    <row r="25" spans="1:10" ht="15.75">
      <c r="A25" s="35" t="s">
        <v>63</v>
      </c>
      <c r="B25" s="2">
        <v>10</v>
      </c>
      <c r="C25" s="13">
        <v>1000</v>
      </c>
      <c r="D25" s="13"/>
      <c r="E25" s="13"/>
      <c r="F25" s="13">
        <f t="shared" si="0"/>
        <v>1000</v>
      </c>
      <c r="G25" s="46">
        <v>1000</v>
      </c>
      <c r="I25" s="12"/>
      <c r="J25" s="12"/>
    </row>
    <row r="26" spans="1:10" ht="31.5">
      <c r="A26" s="35" t="s">
        <v>64</v>
      </c>
      <c r="B26" s="2">
        <v>11</v>
      </c>
      <c r="C26" s="13"/>
      <c r="D26" s="13"/>
      <c r="E26" s="13"/>
      <c r="F26" s="13">
        <f t="shared" si="0"/>
        <v>0</v>
      </c>
      <c r="G26" s="46"/>
      <c r="I26" s="12"/>
      <c r="J26" s="12"/>
    </row>
    <row r="27" spans="1:10" ht="31.5">
      <c r="A27" s="35" t="s">
        <v>65</v>
      </c>
      <c r="B27" s="2">
        <v>12</v>
      </c>
      <c r="C27" s="13"/>
      <c r="D27" s="13"/>
      <c r="E27" s="13"/>
      <c r="F27" s="13">
        <f t="shared" si="0"/>
        <v>0</v>
      </c>
      <c r="G27" s="46"/>
      <c r="I27" s="10"/>
      <c r="J27" s="12"/>
    </row>
    <row r="28" spans="1:10" ht="15.75">
      <c r="A28" s="35" t="s">
        <v>28</v>
      </c>
      <c r="B28" s="2">
        <v>13</v>
      </c>
      <c r="C28" s="13"/>
      <c r="D28" s="13"/>
      <c r="E28" s="13"/>
      <c r="F28" s="13">
        <f t="shared" si="0"/>
        <v>0</v>
      </c>
      <c r="G28" s="46"/>
      <c r="J28" s="12"/>
    </row>
    <row r="29" spans="1:10" ht="31.5">
      <c r="A29" s="35" t="s">
        <v>66</v>
      </c>
      <c r="B29" s="2">
        <v>14</v>
      </c>
      <c r="C29" s="13">
        <v>1454736</v>
      </c>
      <c r="D29" s="13"/>
      <c r="E29" s="13">
        <v>1454736</v>
      </c>
      <c r="F29" s="13">
        <f t="shared" si="0"/>
        <v>0</v>
      </c>
      <c r="G29" s="46"/>
      <c r="I29" s="12"/>
      <c r="J29" s="12"/>
    </row>
    <row r="30" spans="1:10" ht="15.75">
      <c r="A30" s="35" t="s">
        <v>5</v>
      </c>
      <c r="B30" s="2">
        <v>15</v>
      </c>
      <c r="C30" s="13">
        <v>207</v>
      </c>
      <c r="D30" s="13"/>
      <c r="E30" s="13"/>
      <c r="F30" s="13">
        <f t="shared" si="0"/>
        <v>207</v>
      </c>
      <c r="G30" s="46">
        <v>228</v>
      </c>
      <c r="I30" s="12"/>
      <c r="J30" s="12"/>
    </row>
    <row r="31" spans="1:10" ht="31.5">
      <c r="A31" s="35" t="s">
        <v>67</v>
      </c>
      <c r="B31" s="2">
        <v>16</v>
      </c>
      <c r="C31" s="13"/>
      <c r="D31" s="13"/>
      <c r="E31" s="13"/>
      <c r="F31" s="13">
        <f t="shared" si="0"/>
        <v>0</v>
      </c>
      <c r="G31" s="46"/>
      <c r="J31" s="12"/>
    </row>
    <row r="32" spans="1:9" ht="31.5">
      <c r="A32" s="3" t="s">
        <v>20</v>
      </c>
      <c r="B32" s="2">
        <v>17</v>
      </c>
      <c r="C32" s="13">
        <v>8420</v>
      </c>
      <c r="D32" s="13"/>
      <c r="E32" s="13"/>
      <c r="F32" s="13">
        <f t="shared" si="0"/>
        <v>8420</v>
      </c>
      <c r="G32" s="46">
        <v>9398</v>
      </c>
      <c r="I32" s="12"/>
    </row>
    <row r="33" spans="1:9" ht="31.5">
      <c r="A33" s="3" t="s">
        <v>21</v>
      </c>
      <c r="B33" s="2">
        <v>18</v>
      </c>
      <c r="C33" s="13">
        <v>38961</v>
      </c>
      <c r="D33" s="13"/>
      <c r="E33" s="13"/>
      <c r="F33" s="13">
        <f t="shared" si="0"/>
        <v>38961</v>
      </c>
      <c r="G33" s="46">
        <v>44177</v>
      </c>
      <c r="I33" s="12"/>
    </row>
    <row r="34" spans="1:9" ht="15.75">
      <c r="A34" s="3" t="s">
        <v>68</v>
      </c>
      <c r="B34" s="2">
        <v>19</v>
      </c>
      <c r="C34" s="33">
        <v>186276</v>
      </c>
      <c r="D34" s="33"/>
      <c r="E34" s="33"/>
      <c r="F34" s="13">
        <f t="shared" si="0"/>
        <v>186276</v>
      </c>
      <c r="G34" s="46">
        <v>171725</v>
      </c>
      <c r="I34" s="12"/>
    </row>
    <row r="35" spans="1:9" ht="15.75">
      <c r="A35" s="3" t="s">
        <v>38</v>
      </c>
      <c r="B35" s="2">
        <v>21</v>
      </c>
      <c r="C35" s="33">
        <v>4534</v>
      </c>
      <c r="D35" s="33"/>
      <c r="E35" s="33"/>
      <c r="F35" s="13">
        <f t="shared" si="0"/>
        <v>4534</v>
      </c>
      <c r="G35" s="46">
        <v>34058</v>
      </c>
      <c r="I35" s="12"/>
    </row>
    <row r="36" spans="1:7" ht="15.75">
      <c r="A36" s="3" t="s">
        <v>4</v>
      </c>
      <c r="B36" s="2">
        <v>21</v>
      </c>
      <c r="C36" s="33"/>
      <c r="D36" s="33"/>
      <c r="E36" s="33"/>
      <c r="F36" s="13">
        <f t="shared" si="0"/>
        <v>0</v>
      </c>
      <c r="G36" s="71"/>
    </row>
    <row r="37" spans="1:10" ht="15.75">
      <c r="A37" s="8" t="s">
        <v>8</v>
      </c>
      <c r="B37" s="9">
        <v>22</v>
      </c>
      <c r="C37" s="34">
        <f>C10+C14+C15+C16+C17+C18+C19+C23+C24+C25+C26+C27+C32+C33+C34+C35+C36+C30+C29</f>
        <v>6363704</v>
      </c>
      <c r="D37" s="34">
        <f>D10+D14+D15+D16+D17+D18+D19+D23+D24+D25+D26+D27+D32+D33+D34+D35+D36+D30+D29</f>
        <v>1533945</v>
      </c>
      <c r="E37" s="34">
        <f>E10+E14+E15+E16+E17+E18+E19+E23+E24+E25+E26+E27+E32+E33+E34+E35+E36+E30+E29</f>
        <v>1454736</v>
      </c>
      <c r="F37" s="34">
        <f>F10+F14+F15+F16+F17+F18+F19+F23+F24+F25+F26+F27+F32+F33+F34+F35+F36+F30+F29</f>
        <v>6442913</v>
      </c>
      <c r="G37" s="45">
        <f>G10+G14+G15+G16+G17+G18+G19+G23+G24+G25+G26+G27+G32+G33+G34+G35+G36+G30+G29</f>
        <v>6522260</v>
      </c>
      <c r="I37" s="12"/>
      <c r="J37" s="12"/>
    </row>
    <row r="38" spans="1:9" ht="15.75">
      <c r="A38" s="4"/>
      <c r="B38" s="2"/>
      <c r="C38" s="33"/>
      <c r="D38" s="33"/>
      <c r="E38" s="33"/>
      <c r="F38" s="33"/>
      <c r="G38" s="71"/>
      <c r="I38" s="12"/>
    </row>
    <row r="39" spans="1:7" ht="15.75">
      <c r="A39" s="8" t="s">
        <v>13</v>
      </c>
      <c r="B39" s="2"/>
      <c r="C39" s="33"/>
      <c r="D39" s="33"/>
      <c r="E39" s="33"/>
      <c r="F39" s="33"/>
      <c r="G39" s="71"/>
    </row>
    <row r="40" spans="1:9" ht="15.75">
      <c r="A40" s="3" t="s">
        <v>69</v>
      </c>
      <c r="B40" s="2">
        <v>23</v>
      </c>
      <c r="C40" s="33"/>
      <c r="D40" s="33"/>
      <c r="E40" s="33"/>
      <c r="F40" s="33"/>
      <c r="G40" s="71"/>
      <c r="I40" s="12"/>
    </row>
    <row r="41" spans="1:7" ht="15.75">
      <c r="A41" s="3" t="s">
        <v>27</v>
      </c>
      <c r="B41" s="2">
        <v>24</v>
      </c>
      <c r="C41" s="33"/>
      <c r="D41" s="33"/>
      <c r="E41" s="33"/>
      <c r="F41" s="33"/>
      <c r="G41" s="71"/>
    </row>
    <row r="42" spans="1:7" ht="15.75">
      <c r="A42" s="35" t="s">
        <v>70</v>
      </c>
      <c r="B42" s="2">
        <v>25</v>
      </c>
      <c r="C42" s="33"/>
      <c r="D42" s="33"/>
      <c r="E42" s="33"/>
      <c r="F42" s="33"/>
      <c r="G42" s="71"/>
    </row>
    <row r="43" spans="1:7" ht="15.75">
      <c r="A43" s="3" t="s">
        <v>15</v>
      </c>
      <c r="B43" s="2">
        <v>26</v>
      </c>
      <c r="C43" s="33"/>
      <c r="D43" s="33"/>
      <c r="E43" s="33"/>
      <c r="F43" s="33"/>
      <c r="G43" s="71"/>
    </row>
    <row r="44" spans="1:9" ht="15.75">
      <c r="A44" s="35" t="s">
        <v>71</v>
      </c>
      <c r="B44" s="2">
        <v>27</v>
      </c>
      <c r="C44" s="33"/>
      <c r="D44" s="33"/>
      <c r="E44" s="33"/>
      <c r="F44" s="33"/>
      <c r="G44" s="71"/>
      <c r="I44" s="30"/>
    </row>
    <row r="45" spans="1:9" ht="15.75">
      <c r="A45" s="3" t="s">
        <v>29</v>
      </c>
      <c r="B45" s="2">
        <v>28</v>
      </c>
      <c r="C45" s="33">
        <v>12891</v>
      </c>
      <c r="D45" s="33">
        <v>1476809</v>
      </c>
      <c r="E45" s="33">
        <f>E29-18258-185</f>
        <v>1436293</v>
      </c>
      <c r="F45" s="33">
        <f>C45+D45-E45</f>
        <v>53407</v>
      </c>
      <c r="G45" s="72">
        <v>2775</v>
      </c>
      <c r="I45" s="31"/>
    </row>
    <row r="46" spans="1:9" ht="15.75">
      <c r="A46" s="3" t="s">
        <v>57</v>
      </c>
      <c r="B46" s="2">
        <v>29</v>
      </c>
      <c r="C46" s="33"/>
      <c r="D46" s="33"/>
      <c r="E46" s="33"/>
      <c r="F46" s="33">
        <f aca="true" t="shared" si="1" ref="F46:F51">C46+D46-E46</f>
        <v>0</v>
      </c>
      <c r="G46" s="72"/>
      <c r="I46" s="31"/>
    </row>
    <row r="47" spans="1:9" ht="15.75">
      <c r="A47" s="3" t="s">
        <v>14</v>
      </c>
      <c r="B47" s="2">
        <v>30</v>
      </c>
      <c r="C47" s="33"/>
      <c r="D47" s="33"/>
      <c r="E47" s="33"/>
      <c r="F47" s="33">
        <f t="shared" si="1"/>
        <v>0</v>
      </c>
      <c r="G47" s="72">
        <v>1</v>
      </c>
      <c r="I47" s="31"/>
    </row>
    <row r="48" spans="1:9" ht="15.75">
      <c r="A48" s="35" t="s">
        <v>72</v>
      </c>
      <c r="B48" s="2">
        <v>31</v>
      </c>
      <c r="C48" s="33"/>
      <c r="D48" s="33"/>
      <c r="E48" s="33"/>
      <c r="F48" s="33">
        <f t="shared" si="1"/>
        <v>0</v>
      </c>
      <c r="G48" s="72"/>
      <c r="I48" s="31"/>
    </row>
    <row r="49" spans="1:18" ht="15.75">
      <c r="A49" s="35" t="s">
        <v>73</v>
      </c>
      <c r="B49" s="2">
        <v>32</v>
      </c>
      <c r="C49" s="33">
        <v>3809</v>
      </c>
      <c r="D49" s="33">
        <v>3738</v>
      </c>
      <c r="E49" s="33"/>
      <c r="F49" s="33">
        <f t="shared" si="1"/>
        <v>7547</v>
      </c>
      <c r="G49" s="72">
        <f>4621+3149</f>
        <v>7770</v>
      </c>
      <c r="I49" s="31"/>
      <c r="N49" s="10"/>
      <c r="O49" s="10"/>
      <c r="P49" s="10"/>
      <c r="R49" s="10"/>
    </row>
    <row r="50" spans="1:9" ht="15.75">
      <c r="A50" s="3" t="s">
        <v>39</v>
      </c>
      <c r="B50" s="2">
        <v>33</v>
      </c>
      <c r="C50" s="33"/>
      <c r="D50" s="33"/>
      <c r="E50" s="33"/>
      <c r="F50" s="33">
        <f t="shared" si="1"/>
        <v>0</v>
      </c>
      <c r="G50" s="72"/>
      <c r="I50" s="31"/>
    </row>
    <row r="51" spans="1:9" ht="15.75">
      <c r="A51" s="3" t="s">
        <v>16</v>
      </c>
      <c r="B51" s="2">
        <v>34</v>
      </c>
      <c r="C51" s="33">
        <v>14255</v>
      </c>
      <c r="D51" s="33"/>
      <c r="E51" s="33"/>
      <c r="F51" s="33">
        <f t="shared" si="1"/>
        <v>14255</v>
      </c>
      <c r="G51" s="72">
        <v>14467</v>
      </c>
      <c r="I51" s="32"/>
    </row>
    <row r="52" spans="1:9" ht="15.75">
      <c r="A52" s="8" t="s">
        <v>40</v>
      </c>
      <c r="B52" s="9">
        <v>35</v>
      </c>
      <c r="C52" s="34">
        <f>SUM(C41:C51)</f>
        <v>30955</v>
      </c>
      <c r="D52" s="34">
        <f>SUM(D41:D51)</f>
        <v>1480547</v>
      </c>
      <c r="E52" s="34">
        <f>SUM(E41:E51)</f>
        <v>1436293</v>
      </c>
      <c r="F52" s="34">
        <f>SUM(F41:F51)</f>
        <v>75209</v>
      </c>
      <c r="G52" s="45">
        <f>SUM(G41:G51)</f>
        <v>25013</v>
      </c>
      <c r="I52" s="30"/>
    </row>
    <row r="53" spans="1:7" ht="15.75">
      <c r="A53" s="4"/>
      <c r="B53" s="2"/>
      <c r="C53" s="33"/>
      <c r="D53" s="33"/>
      <c r="E53" s="33"/>
      <c r="F53" s="33"/>
      <c r="G53" s="71"/>
    </row>
    <row r="54" spans="1:7" ht="15.75">
      <c r="A54" s="8" t="s">
        <v>41</v>
      </c>
      <c r="B54" s="2"/>
      <c r="C54" s="33"/>
      <c r="D54" s="33"/>
      <c r="E54" s="33"/>
      <c r="F54" s="33"/>
      <c r="G54" s="71"/>
    </row>
    <row r="55" spans="1:9" ht="15.75">
      <c r="A55" s="3" t="s">
        <v>42</v>
      </c>
      <c r="B55" s="2">
        <v>36</v>
      </c>
      <c r="C55" s="33">
        <f>C57</f>
        <v>5088794</v>
      </c>
      <c r="D55" s="33">
        <f>D57</f>
        <v>185</v>
      </c>
      <c r="E55" s="33">
        <f>E57</f>
        <v>185</v>
      </c>
      <c r="F55" s="33">
        <f>F57</f>
        <v>5088794</v>
      </c>
      <c r="G55" s="71">
        <f>G57</f>
        <v>5088794</v>
      </c>
      <c r="I55" s="12"/>
    </row>
    <row r="56" spans="1:9" ht="15.75">
      <c r="A56" s="3" t="s">
        <v>7</v>
      </c>
      <c r="B56" s="2"/>
      <c r="C56" s="33"/>
      <c r="D56" s="33"/>
      <c r="E56" s="33"/>
      <c r="F56" s="33"/>
      <c r="G56" s="71"/>
      <c r="I56" s="12"/>
    </row>
    <row r="57" spans="1:7" ht="15.75">
      <c r="A57" s="3" t="s">
        <v>23</v>
      </c>
      <c r="B57" s="2">
        <v>36.1</v>
      </c>
      <c r="C57" s="33">
        <v>5088794</v>
      </c>
      <c r="D57" s="33">
        <v>185</v>
      </c>
      <c r="E57" s="33">
        <v>185</v>
      </c>
      <c r="F57" s="33">
        <f>C57+D57-E57</f>
        <v>5088794</v>
      </c>
      <c r="G57" s="71">
        <v>5088794</v>
      </c>
    </row>
    <row r="58" spans="1:7" ht="15.75">
      <c r="A58" s="3" t="s">
        <v>24</v>
      </c>
      <c r="B58" s="2">
        <v>36.2</v>
      </c>
      <c r="C58" s="33"/>
      <c r="D58" s="33"/>
      <c r="E58" s="33"/>
      <c r="F58" s="33">
        <f aca="true" t="shared" si="2" ref="F58:F67">C58+D58-E58</f>
        <v>0</v>
      </c>
      <c r="G58" s="71"/>
    </row>
    <row r="59" spans="1:7" ht="15.75">
      <c r="A59" s="3" t="s">
        <v>43</v>
      </c>
      <c r="B59" s="2">
        <v>37</v>
      </c>
      <c r="C59" s="33">
        <v>-296405</v>
      </c>
      <c r="D59" s="33">
        <v>18258</v>
      </c>
      <c r="E59" s="33">
        <v>18258</v>
      </c>
      <c r="F59" s="33">
        <f t="shared" si="2"/>
        <v>-296405</v>
      </c>
      <c r="G59" s="71">
        <v>-296405</v>
      </c>
    </row>
    <row r="60" spans="1:9" ht="15.75">
      <c r="A60" s="3" t="s">
        <v>9</v>
      </c>
      <c r="B60" s="2">
        <v>38</v>
      </c>
      <c r="C60" s="33">
        <v>-334171</v>
      </c>
      <c r="D60" s="33"/>
      <c r="E60" s="33"/>
      <c r="F60" s="33">
        <f t="shared" si="2"/>
        <v>-334171</v>
      </c>
      <c r="G60" s="71">
        <v>-334171</v>
      </c>
      <c r="I60" s="10"/>
    </row>
    <row r="61" spans="1:9" ht="15.75">
      <c r="A61" s="35" t="s">
        <v>10</v>
      </c>
      <c r="B61" s="2">
        <v>39</v>
      </c>
      <c r="C61" s="33"/>
      <c r="D61" s="33"/>
      <c r="E61" s="33"/>
      <c r="F61" s="33">
        <f t="shared" si="2"/>
        <v>0</v>
      </c>
      <c r="G61" s="71"/>
      <c r="I61" s="10"/>
    </row>
    <row r="62" spans="1:9" ht="15.75">
      <c r="A62" s="3" t="s">
        <v>52</v>
      </c>
      <c r="B62" s="2">
        <v>40</v>
      </c>
      <c r="C62" s="33">
        <v>3274</v>
      </c>
      <c r="D62" s="33"/>
      <c r="E62" s="33"/>
      <c r="F62" s="33">
        <f t="shared" si="2"/>
        <v>3274</v>
      </c>
      <c r="G62" s="71">
        <v>3480</v>
      </c>
      <c r="I62" s="10"/>
    </row>
    <row r="63" spans="1:11" ht="15.75">
      <c r="A63" s="3" t="s">
        <v>44</v>
      </c>
      <c r="B63" s="2">
        <v>41</v>
      </c>
      <c r="C63" s="33">
        <f>C65+C66</f>
        <v>1871257</v>
      </c>
      <c r="D63" s="33">
        <f>D65+D66</f>
        <v>34955</v>
      </c>
      <c r="E63" s="33"/>
      <c r="F63" s="33">
        <f t="shared" si="2"/>
        <v>1906212</v>
      </c>
      <c r="G63" s="71">
        <f>G65+G66</f>
        <v>2035549</v>
      </c>
      <c r="I63" s="12"/>
      <c r="J63" s="12"/>
      <c r="K63" s="12"/>
    </row>
    <row r="64" spans="1:9" ht="15.75">
      <c r="A64" s="3" t="s">
        <v>7</v>
      </c>
      <c r="B64" s="2"/>
      <c r="C64" s="33"/>
      <c r="D64" s="33"/>
      <c r="E64" s="33"/>
      <c r="F64" s="33">
        <f t="shared" si="2"/>
        <v>0</v>
      </c>
      <c r="G64" s="71"/>
      <c r="I64" s="12"/>
    </row>
    <row r="65" spans="1:9" ht="15.75">
      <c r="A65" s="3" t="s">
        <v>45</v>
      </c>
      <c r="B65" s="2">
        <v>41.1</v>
      </c>
      <c r="C65" s="33">
        <v>2033910</v>
      </c>
      <c r="D65" s="33">
        <v>-13184</v>
      </c>
      <c r="E65" s="33"/>
      <c r="F65" s="33">
        <f t="shared" si="2"/>
        <v>2020726</v>
      </c>
      <c r="G65" s="72">
        <v>1652651</v>
      </c>
      <c r="H65" s="12"/>
      <c r="I65" s="12"/>
    </row>
    <row r="66" spans="1:11" ht="15.75">
      <c r="A66" s="3" t="s">
        <v>46</v>
      </c>
      <c r="B66" s="2">
        <v>41.2</v>
      </c>
      <c r="C66" s="29">
        <v>-162653</v>
      </c>
      <c r="D66" s="29">
        <v>48139</v>
      </c>
      <c r="E66" s="29"/>
      <c r="F66" s="33">
        <f t="shared" si="2"/>
        <v>-114514</v>
      </c>
      <c r="G66" s="72">
        <v>382898</v>
      </c>
      <c r="H66" s="12"/>
      <c r="I66" s="12"/>
      <c r="J66" s="12"/>
      <c r="K66" s="10"/>
    </row>
    <row r="67" spans="1:11" ht="15.75">
      <c r="A67" s="3" t="s">
        <v>12</v>
      </c>
      <c r="B67" s="2">
        <v>42</v>
      </c>
      <c r="C67" s="33"/>
      <c r="D67" s="33"/>
      <c r="E67" s="33"/>
      <c r="F67" s="33">
        <f t="shared" si="2"/>
        <v>0</v>
      </c>
      <c r="G67" s="71"/>
      <c r="I67" s="12"/>
      <c r="K67" s="10"/>
    </row>
    <row r="68" spans="1:11" ht="15.75">
      <c r="A68" s="8" t="s">
        <v>11</v>
      </c>
      <c r="B68" s="9">
        <v>43</v>
      </c>
      <c r="C68" s="34">
        <f>C55+C62+C63+C59+C60</f>
        <v>6332749</v>
      </c>
      <c r="D68" s="34">
        <f>D55+D62+D63+D59+D60</f>
        <v>53398</v>
      </c>
      <c r="E68" s="34">
        <f>E55+E62+E63+E59+E60</f>
        <v>18443</v>
      </c>
      <c r="F68" s="34">
        <f>F55+F62+F63+F59+F60</f>
        <v>6367704</v>
      </c>
      <c r="G68" s="45">
        <f>G55+G62+G63+G59+G60</f>
        <v>6497247</v>
      </c>
      <c r="K68" s="10"/>
    </row>
    <row r="69" spans="1:9" ht="15.75">
      <c r="A69" s="3" t="s">
        <v>31</v>
      </c>
      <c r="B69" s="2"/>
      <c r="C69" s="33" t="s">
        <v>31</v>
      </c>
      <c r="D69" s="33"/>
      <c r="E69" s="33"/>
      <c r="F69" s="33"/>
      <c r="G69" s="71" t="s">
        <v>31</v>
      </c>
      <c r="I69" s="12"/>
    </row>
    <row r="70" spans="1:11" ht="15.75">
      <c r="A70" s="8" t="s">
        <v>47</v>
      </c>
      <c r="B70" s="9">
        <v>44</v>
      </c>
      <c r="C70" s="34">
        <f>C52+C68</f>
        <v>6363704</v>
      </c>
      <c r="D70" s="34">
        <f>D52+D68</f>
        <v>1533945</v>
      </c>
      <c r="E70" s="34">
        <f>E52+E68</f>
        <v>1454736</v>
      </c>
      <c r="F70" s="34">
        <f>F52+F68</f>
        <v>6442913</v>
      </c>
      <c r="G70" s="45">
        <f>G52+G68</f>
        <v>6522260</v>
      </c>
      <c r="H70" s="12"/>
      <c r="I70" s="12"/>
      <c r="J70" s="12"/>
      <c r="K70" s="12"/>
    </row>
    <row r="71" spans="1:9" ht="15.75">
      <c r="A71" s="5"/>
      <c r="B71" s="6"/>
      <c r="C71" s="28">
        <f>C37-C70</f>
        <v>0</v>
      </c>
      <c r="D71" s="28"/>
      <c r="E71" s="28"/>
      <c r="F71" s="28"/>
      <c r="G71" s="28"/>
      <c r="I71" s="10"/>
    </row>
    <row r="72" ht="15.75">
      <c r="A72" s="11" t="s">
        <v>133</v>
      </c>
    </row>
    <row r="73" spans="1:9" ht="15.75">
      <c r="A73" s="11" t="s">
        <v>134</v>
      </c>
      <c r="I73" s="10"/>
    </row>
    <row r="74" spans="1:9" ht="15.75">
      <c r="A74" s="11" t="s">
        <v>135</v>
      </c>
      <c r="I74" s="10"/>
    </row>
    <row r="75" ht="15.75">
      <c r="A75" s="1" t="s">
        <v>60</v>
      </c>
    </row>
    <row r="76" ht="15.75">
      <c r="A76" s="1" t="s">
        <v>0</v>
      </c>
    </row>
    <row r="78" ht="15.75">
      <c r="A78" s="1" t="s">
        <v>48</v>
      </c>
    </row>
    <row r="223" ht="15.75">
      <c r="A223" s="1" t="s">
        <v>48</v>
      </c>
    </row>
    <row r="284" ht="15.75">
      <c r="A284" s="1" t="s">
        <v>48</v>
      </c>
    </row>
  </sheetData>
  <sheetProtection/>
  <mergeCells count="4">
    <mergeCell ref="A6:G6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scale="51" r:id="rId1"/>
  <rowBreaks count="2" manualBreakCount="2">
    <brk id="52" max="3" man="1"/>
    <brk id="16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P105"/>
  <sheetViews>
    <sheetView tabSelected="1" view="pageBreakPreview" zoomScaleSheetLayoutView="100" workbookViewId="0" topLeftCell="A1">
      <selection activeCell="J14" sqref="J14"/>
    </sheetView>
  </sheetViews>
  <sheetFormatPr defaultColWidth="9.140625" defaultRowHeight="12.75"/>
  <cols>
    <col min="1" max="1" width="65.57421875" style="15" customWidth="1"/>
    <col min="2" max="2" width="14.00390625" style="19" customWidth="1"/>
    <col min="3" max="4" width="15.7109375" style="49" hidden="1" customWidth="1"/>
    <col min="5" max="5" width="18.7109375" style="49" hidden="1" customWidth="1"/>
    <col min="6" max="6" width="29.57421875" style="49" customWidth="1"/>
    <col min="7" max="7" width="16.00390625" style="49" hidden="1" customWidth="1"/>
    <col min="8" max="8" width="26.140625" style="49" customWidth="1"/>
    <col min="9" max="10" width="25.421875" style="52" customWidth="1"/>
    <col min="11" max="11" width="13.28125" style="52" bestFit="1" customWidth="1"/>
    <col min="12" max="12" width="15.00390625" style="15" customWidth="1"/>
    <col min="13" max="13" width="13.28125" style="15" bestFit="1" customWidth="1"/>
    <col min="14" max="14" width="16.140625" style="15" customWidth="1"/>
    <col min="15" max="15" width="12.7109375" style="15" customWidth="1"/>
    <col min="16" max="16" width="15.57421875" style="15" customWidth="1"/>
    <col min="17" max="16384" width="9.140625" style="15" customWidth="1"/>
  </cols>
  <sheetData>
    <row r="2" spans="1:8" ht="18.75">
      <c r="A2" s="70" t="s">
        <v>136</v>
      </c>
      <c r="B2" s="70"/>
      <c r="C2" s="70"/>
      <c r="D2" s="70"/>
      <c r="E2" s="70"/>
      <c r="F2" s="70"/>
      <c r="G2" s="70"/>
      <c r="H2" s="70"/>
    </row>
    <row r="3" spans="1:11" ht="18.75">
      <c r="A3" s="70" t="str">
        <f>'Ф1'!A3</f>
        <v>Акционерное общество "Инвестиционный Дом "Астана-Инвест"</v>
      </c>
      <c r="B3" s="70"/>
      <c r="C3" s="70"/>
      <c r="D3" s="70"/>
      <c r="E3" s="70"/>
      <c r="F3" s="70"/>
      <c r="G3" s="70"/>
      <c r="H3" s="70"/>
      <c r="I3" s="53"/>
      <c r="J3" s="53"/>
      <c r="K3" s="53"/>
    </row>
    <row r="4" spans="1:11" ht="18.75">
      <c r="A4" s="69"/>
      <c r="B4" s="69"/>
      <c r="C4" s="69"/>
      <c r="D4" s="69"/>
      <c r="E4" s="69"/>
      <c r="F4" s="69"/>
      <c r="G4" s="69"/>
      <c r="H4" s="69"/>
      <c r="I4" s="53"/>
      <c r="J4" s="53"/>
      <c r="K4" s="53"/>
    </row>
    <row r="5" spans="1:11" ht="18.75">
      <c r="A5" s="69" t="str">
        <f>'Ф1'!A4</f>
        <v>      по состоянию на "01" апреля  2015 года</v>
      </c>
      <c r="B5" s="69"/>
      <c r="C5" s="69"/>
      <c r="D5" s="69"/>
      <c r="E5" s="69"/>
      <c r="F5" s="69"/>
      <c r="G5" s="69"/>
      <c r="H5" s="69"/>
      <c r="I5" s="53"/>
      <c r="J5" s="53"/>
      <c r="K5" s="53"/>
    </row>
    <row r="6" spans="1:11" ht="12.75">
      <c r="A6" s="23"/>
      <c r="B6" s="24"/>
      <c r="C6" s="43"/>
      <c r="D6" s="43"/>
      <c r="E6" s="43"/>
      <c r="F6" s="43"/>
      <c r="G6" s="43"/>
      <c r="H6" s="43"/>
      <c r="I6" s="53"/>
      <c r="J6" s="53"/>
      <c r="K6" s="53"/>
    </row>
    <row r="7" spans="1:11" ht="15.75">
      <c r="A7" s="67" t="s">
        <v>59</v>
      </c>
      <c r="B7" s="68"/>
      <c r="C7" s="68"/>
      <c r="D7" s="68"/>
      <c r="E7" s="68"/>
      <c r="F7" s="68"/>
      <c r="G7" s="68"/>
      <c r="H7" s="68"/>
      <c r="I7" s="53"/>
      <c r="J7" s="53"/>
      <c r="K7" s="53"/>
    </row>
    <row r="8" spans="1:11" ht="78.75">
      <c r="A8" s="22" t="s">
        <v>49</v>
      </c>
      <c r="B8" s="22" t="s">
        <v>1</v>
      </c>
      <c r="C8" s="44" t="s">
        <v>62</v>
      </c>
      <c r="D8" s="44" t="s">
        <v>51</v>
      </c>
      <c r="E8" s="44" t="s">
        <v>51</v>
      </c>
      <c r="F8" s="44" t="s">
        <v>51</v>
      </c>
      <c r="G8" s="44" t="s">
        <v>61</v>
      </c>
      <c r="H8" s="44" t="s">
        <v>50</v>
      </c>
      <c r="I8" s="53"/>
      <c r="J8" s="53"/>
      <c r="K8" s="53"/>
    </row>
    <row r="9" spans="1:11" ht="15.75">
      <c r="A9" s="22">
        <v>1</v>
      </c>
      <c r="B9" s="22">
        <v>2</v>
      </c>
      <c r="C9" s="44">
        <v>3</v>
      </c>
      <c r="D9" s="44"/>
      <c r="E9" s="44">
        <v>4</v>
      </c>
      <c r="F9" s="44"/>
      <c r="G9" s="44">
        <v>5</v>
      </c>
      <c r="H9" s="44">
        <v>6</v>
      </c>
      <c r="I9" s="53"/>
      <c r="J9" s="53"/>
      <c r="K9" s="53"/>
    </row>
    <row r="10" spans="1:11" ht="15.75">
      <c r="A10" s="39" t="s">
        <v>74</v>
      </c>
      <c r="B10" s="41">
        <v>1</v>
      </c>
      <c r="C10" s="45">
        <f>SUM(C12:C18)</f>
        <v>7405</v>
      </c>
      <c r="D10" s="45">
        <f>SUM(D12:D18)</f>
        <v>1589</v>
      </c>
      <c r="E10" s="45">
        <f>SUM(E12:E18)</f>
        <v>22131</v>
      </c>
      <c r="F10" s="45">
        <f>SUM(F12:F18)</f>
        <v>23720</v>
      </c>
      <c r="G10" s="45">
        <f>SUM(G12:G18)</f>
        <v>16910</v>
      </c>
      <c r="H10" s="45">
        <f>SUM(H12:H18)</f>
        <v>52560</v>
      </c>
      <c r="I10" s="54"/>
      <c r="J10" s="54"/>
      <c r="K10" s="55"/>
    </row>
    <row r="11" spans="1:11" ht="15.75">
      <c r="A11" s="36" t="s">
        <v>7</v>
      </c>
      <c r="B11" s="22"/>
      <c r="C11" s="44"/>
      <c r="D11" s="44"/>
      <c r="E11" s="44"/>
      <c r="F11" s="46"/>
      <c r="G11" s="46"/>
      <c r="H11" s="46"/>
      <c r="I11" s="54"/>
      <c r="J11" s="56"/>
      <c r="K11" s="53"/>
    </row>
    <row r="12" spans="1:12" ht="15.75">
      <c r="A12" s="36" t="s">
        <v>75</v>
      </c>
      <c r="B12" s="22">
        <v>1.1</v>
      </c>
      <c r="C12" s="44"/>
      <c r="D12" s="44"/>
      <c r="E12" s="44"/>
      <c r="F12" s="46"/>
      <c r="G12" s="46"/>
      <c r="H12" s="46"/>
      <c r="I12" s="54"/>
      <c r="J12" s="54"/>
      <c r="K12" s="54"/>
      <c r="L12" s="21"/>
    </row>
    <row r="13" spans="1:12" ht="15.75">
      <c r="A13" s="36" t="s">
        <v>76</v>
      </c>
      <c r="B13" s="22">
        <v>1.2</v>
      </c>
      <c r="C13" s="44">
        <v>6</v>
      </c>
      <c r="D13" s="44">
        <v>1589</v>
      </c>
      <c r="E13" s="44">
        <v>18</v>
      </c>
      <c r="F13" s="46">
        <f>E13+D13</f>
        <v>1607</v>
      </c>
      <c r="G13" s="46"/>
      <c r="H13" s="46">
        <v>226</v>
      </c>
      <c r="I13" s="54"/>
      <c r="J13" s="54"/>
      <c r="K13" s="54"/>
      <c r="L13" s="27"/>
    </row>
    <row r="14" spans="1:11" ht="15.75">
      <c r="A14" s="36" t="s">
        <v>77</v>
      </c>
      <c r="B14" s="22">
        <v>1.3</v>
      </c>
      <c r="C14" s="44"/>
      <c r="D14" s="44"/>
      <c r="E14" s="44"/>
      <c r="F14" s="46">
        <f aca="true" t="shared" si="0" ref="F14:F39">E14+D14</f>
        <v>0</v>
      </c>
      <c r="G14" s="46"/>
      <c r="H14" s="46"/>
      <c r="I14" s="54"/>
      <c r="J14" s="54"/>
      <c r="K14" s="56"/>
    </row>
    <row r="15" spans="1:11" ht="15.75">
      <c r="A15" s="36" t="s">
        <v>78</v>
      </c>
      <c r="B15" s="22">
        <v>1.4</v>
      </c>
      <c r="C15" s="44"/>
      <c r="D15" s="44"/>
      <c r="E15" s="44"/>
      <c r="F15" s="46">
        <f t="shared" si="0"/>
        <v>0</v>
      </c>
      <c r="G15" s="46"/>
      <c r="H15" s="46"/>
      <c r="I15" s="54"/>
      <c r="J15" s="54"/>
      <c r="K15" s="56"/>
    </row>
    <row r="16" spans="1:11" ht="15.75">
      <c r="A16" s="36" t="s">
        <v>79</v>
      </c>
      <c r="B16" s="22">
        <v>1.5</v>
      </c>
      <c r="C16" s="44">
        <v>7309</v>
      </c>
      <c r="D16" s="44"/>
      <c r="E16" s="44">
        <v>21958</v>
      </c>
      <c r="F16" s="46">
        <f t="shared" si="0"/>
        <v>21958</v>
      </c>
      <c r="G16" s="46">
        <v>15699</v>
      </c>
      <c r="H16" s="46">
        <f>54248-3645</f>
        <v>50603</v>
      </c>
      <c r="I16" s="54"/>
      <c r="J16" s="54"/>
      <c r="K16" s="56"/>
    </row>
    <row r="17" spans="1:16" ht="15.75">
      <c r="A17" s="36" t="s">
        <v>80</v>
      </c>
      <c r="B17" s="22">
        <v>1.6</v>
      </c>
      <c r="C17" s="44">
        <v>90</v>
      </c>
      <c r="D17" s="44"/>
      <c r="E17" s="44">
        <v>155</v>
      </c>
      <c r="F17" s="46">
        <f t="shared" si="0"/>
        <v>155</v>
      </c>
      <c r="G17" s="46">
        <v>1211</v>
      </c>
      <c r="H17" s="46">
        <v>1731</v>
      </c>
      <c r="I17" s="54"/>
      <c r="J17" s="54"/>
      <c r="K17" s="56"/>
      <c r="O17" s="17"/>
      <c r="P17" s="17"/>
    </row>
    <row r="18" spans="1:16" ht="15.75">
      <c r="A18" s="36" t="s">
        <v>81</v>
      </c>
      <c r="B18" s="22">
        <v>1.7</v>
      </c>
      <c r="C18" s="44"/>
      <c r="D18" s="44"/>
      <c r="E18" s="44"/>
      <c r="F18" s="46">
        <f t="shared" si="0"/>
        <v>0</v>
      </c>
      <c r="G18" s="46"/>
      <c r="H18" s="46"/>
      <c r="I18" s="54"/>
      <c r="J18" s="54"/>
      <c r="K18" s="56"/>
      <c r="O18" s="17"/>
      <c r="P18" s="17"/>
    </row>
    <row r="19" spans="1:16" ht="15.75">
      <c r="A19" s="39" t="s">
        <v>6</v>
      </c>
      <c r="B19" s="41">
        <v>2</v>
      </c>
      <c r="C19" s="45">
        <f>C21+C22</f>
        <v>0</v>
      </c>
      <c r="D19" s="45"/>
      <c r="E19" s="45">
        <f>E21+E22</f>
        <v>0</v>
      </c>
      <c r="F19" s="45">
        <f t="shared" si="0"/>
        <v>0</v>
      </c>
      <c r="G19" s="45">
        <f>G21+G22</f>
        <v>0</v>
      </c>
      <c r="H19" s="45">
        <f>H21+H22</f>
        <v>52359</v>
      </c>
      <c r="I19" s="54"/>
      <c r="J19" s="56"/>
      <c r="K19" s="56"/>
      <c r="O19" s="17"/>
      <c r="P19" s="17"/>
    </row>
    <row r="20" spans="1:16" ht="15.75">
      <c r="A20" s="36" t="s">
        <v>58</v>
      </c>
      <c r="C20" s="44"/>
      <c r="D20" s="44"/>
      <c r="E20" s="44"/>
      <c r="F20" s="46">
        <f t="shared" si="0"/>
        <v>0</v>
      </c>
      <c r="G20" s="46"/>
      <c r="H20" s="46"/>
      <c r="I20" s="54"/>
      <c r="J20" s="54"/>
      <c r="K20" s="56"/>
      <c r="O20" s="17"/>
      <c r="P20" s="17"/>
    </row>
    <row r="21" spans="1:16" ht="15.75">
      <c r="A21" s="36" t="s">
        <v>36</v>
      </c>
      <c r="B21" s="22">
        <v>2.1</v>
      </c>
      <c r="C21" s="44">
        <v>0</v>
      </c>
      <c r="D21" s="44"/>
      <c r="E21" s="44"/>
      <c r="F21" s="46">
        <f t="shared" si="0"/>
        <v>0</v>
      </c>
      <c r="G21" s="46"/>
      <c r="H21" s="46">
        <v>20285</v>
      </c>
      <c r="I21" s="54"/>
      <c r="J21" s="56"/>
      <c r="K21" s="56"/>
      <c r="O21" s="17"/>
      <c r="P21" s="17"/>
    </row>
    <row r="22" spans="1:16" ht="15.75">
      <c r="A22" s="36" t="s">
        <v>82</v>
      </c>
      <c r="B22" s="22">
        <v>2.2</v>
      </c>
      <c r="C22" s="44">
        <v>0</v>
      </c>
      <c r="D22" s="44"/>
      <c r="E22" s="46"/>
      <c r="F22" s="46">
        <f t="shared" si="0"/>
        <v>0</v>
      </c>
      <c r="G22" s="46"/>
      <c r="H22" s="46">
        <v>32074</v>
      </c>
      <c r="I22" s="54"/>
      <c r="J22" s="54"/>
      <c r="K22" s="56"/>
      <c r="L22" s="16"/>
      <c r="O22" s="17"/>
      <c r="P22" s="17"/>
    </row>
    <row r="23" spans="1:16" ht="31.5">
      <c r="A23" s="39" t="s">
        <v>83</v>
      </c>
      <c r="B23" s="41">
        <v>3</v>
      </c>
      <c r="C23" s="45">
        <f>SUM(C24:C30)</f>
        <v>0</v>
      </c>
      <c r="D23" s="45"/>
      <c r="E23" s="45">
        <f>SUM(E24:E30)</f>
        <v>0</v>
      </c>
      <c r="F23" s="45">
        <f t="shared" si="0"/>
        <v>0</v>
      </c>
      <c r="G23" s="45">
        <f>SUM(G24:G30)</f>
        <v>0</v>
      </c>
      <c r="H23" s="45">
        <f>SUM(H24:H30)</f>
        <v>0</v>
      </c>
      <c r="I23" s="54"/>
      <c r="J23" s="56"/>
      <c r="K23" s="55"/>
      <c r="L23" s="16"/>
      <c r="O23" s="17"/>
      <c r="P23" s="17"/>
    </row>
    <row r="24" spans="1:11" ht="15.75">
      <c r="A24" s="36" t="s">
        <v>7</v>
      </c>
      <c r="B24" s="22"/>
      <c r="C24" s="44"/>
      <c r="D24" s="44"/>
      <c r="E24" s="44"/>
      <c r="F24" s="46">
        <f t="shared" si="0"/>
        <v>0</v>
      </c>
      <c r="G24" s="46"/>
      <c r="H24" s="46"/>
      <c r="I24" s="54"/>
      <c r="J24" s="56"/>
      <c r="K24" s="56"/>
    </row>
    <row r="25" spans="1:11" ht="15.75">
      <c r="A25" s="36" t="s">
        <v>84</v>
      </c>
      <c r="B25" s="22">
        <v>3.1</v>
      </c>
      <c r="C25" s="44"/>
      <c r="D25" s="44"/>
      <c r="E25" s="44"/>
      <c r="F25" s="46">
        <f t="shared" si="0"/>
        <v>0</v>
      </c>
      <c r="G25" s="46"/>
      <c r="H25" s="46"/>
      <c r="I25" s="54"/>
      <c r="J25" s="56"/>
      <c r="K25" s="55"/>
    </row>
    <row r="26" spans="1:11" ht="15.75">
      <c r="A26" s="36" t="s">
        <v>85</v>
      </c>
      <c r="B26" s="22">
        <v>3.2</v>
      </c>
      <c r="C26" s="44"/>
      <c r="D26" s="44"/>
      <c r="E26" s="44"/>
      <c r="F26" s="46">
        <f t="shared" si="0"/>
        <v>0</v>
      </c>
      <c r="G26" s="46"/>
      <c r="H26" s="46"/>
      <c r="I26" s="54"/>
      <c r="J26" s="56"/>
      <c r="K26" s="56"/>
    </row>
    <row r="27" spans="1:11" ht="15.75">
      <c r="A27" s="36" t="s">
        <v>86</v>
      </c>
      <c r="B27" s="22">
        <v>3.3</v>
      </c>
      <c r="C27" s="44"/>
      <c r="D27" s="44"/>
      <c r="E27" s="44"/>
      <c r="F27" s="46">
        <f t="shared" si="0"/>
        <v>0</v>
      </c>
      <c r="G27" s="46"/>
      <c r="H27" s="46"/>
      <c r="I27" s="54"/>
      <c r="J27" s="56"/>
      <c r="K27" s="56"/>
    </row>
    <row r="28" spans="1:11" ht="15.75">
      <c r="A28" s="36" t="s">
        <v>87</v>
      </c>
      <c r="B28" s="22">
        <v>3.4</v>
      </c>
      <c r="C28" s="44"/>
      <c r="D28" s="44"/>
      <c r="E28" s="44"/>
      <c r="F28" s="46">
        <f t="shared" si="0"/>
        <v>0</v>
      </c>
      <c r="G28" s="46"/>
      <c r="H28" s="46"/>
      <c r="I28" s="54"/>
      <c r="J28" s="56"/>
      <c r="K28" s="56"/>
    </row>
    <row r="29" spans="1:11" ht="15.75">
      <c r="A29" s="36" t="s">
        <v>88</v>
      </c>
      <c r="B29" s="22">
        <v>3.5</v>
      </c>
      <c r="C29" s="44"/>
      <c r="D29" s="44"/>
      <c r="E29" s="44"/>
      <c r="F29" s="46">
        <f t="shared" si="0"/>
        <v>0</v>
      </c>
      <c r="G29" s="46"/>
      <c r="H29" s="46"/>
      <c r="I29" s="54"/>
      <c r="J29" s="56"/>
      <c r="K29" s="56"/>
    </row>
    <row r="30" spans="1:11" ht="31.5">
      <c r="A30" s="36" t="s">
        <v>89</v>
      </c>
      <c r="B30" s="22">
        <v>3.6</v>
      </c>
      <c r="C30" s="44"/>
      <c r="D30" s="44"/>
      <c r="E30" s="44"/>
      <c r="F30" s="46">
        <f t="shared" si="0"/>
        <v>0</v>
      </c>
      <c r="G30" s="46"/>
      <c r="H30" s="46"/>
      <c r="I30" s="54"/>
      <c r="J30" s="54"/>
      <c r="K30" s="56"/>
    </row>
    <row r="31" spans="1:11" ht="15.75">
      <c r="A31" s="39" t="s">
        <v>90</v>
      </c>
      <c r="B31" s="41">
        <v>4</v>
      </c>
      <c r="C31" s="45">
        <f>SUM(C33:C34)</f>
        <v>-2686</v>
      </c>
      <c r="D31" s="45">
        <f>SUM(D33:D34)</f>
        <v>61751</v>
      </c>
      <c r="E31" s="45">
        <f>SUM(E33:E34)</f>
        <v>-88391</v>
      </c>
      <c r="F31" s="45">
        <f t="shared" si="0"/>
        <v>-26640</v>
      </c>
      <c r="G31" s="45">
        <f>SUM(G33:G34)</f>
        <v>11558</v>
      </c>
      <c r="H31" s="45">
        <f>SUM(H33:H34)</f>
        <v>11706</v>
      </c>
      <c r="I31" s="54"/>
      <c r="J31" s="56"/>
      <c r="K31" s="56"/>
    </row>
    <row r="32" spans="1:11" ht="15.75">
      <c r="A32" s="36" t="s">
        <v>58</v>
      </c>
      <c r="B32" s="22"/>
      <c r="C32" s="44"/>
      <c r="D32" s="44"/>
      <c r="E32" s="44"/>
      <c r="F32" s="46">
        <f t="shared" si="0"/>
        <v>0</v>
      </c>
      <c r="G32" s="46"/>
      <c r="H32" s="46"/>
      <c r="I32" s="54"/>
      <c r="J32" s="56"/>
      <c r="K32" s="56"/>
    </row>
    <row r="33" spans="1:11" ht="31.5">
      <c r="A33" s="36" t="s">
        <v>91</v>
      </c>
      <c r="B33" s="22">
        <v>4.1</v>
      </c>
      <c r="C33" s="46"/>
      <c r="D33" s="46">
        <v>-3303</v>
      </c>
      <c r="E33" s="46">
        <v>-5096</v>
      </c>
      <c r="F33" s="46">
        <f t="shared" si="0"/>
        <v>-8399</v>
      </c>
      <c r="G33" s="46">
        <v>4131</v>
      </c>
      <c r="H33" s="46">
        <v>5937</v>
      </c>
      <c r="I33" s="54"/>
      <c r="J33" s="56"/>
      <c r="K33" s="55"/>
    </row>
    <row r="34" spans="1:11" ht="47.25">
      <c r="A34" s="36" t="s">
        <v>92</v>
      </c>
      <c r="B34" s="22">
        <v>4.2</v>
      </c>
      <c r="C34" s="44">
        <v>-2686</v>
      </c>
      <c r="D34" s="44">
        <v>65054</v>
      </c>
      <c r="E34" s="44">
        <v>-83295</v>
      </c>
      <c r="F34" s="46">
        <f t="shared" si="0"/>
        <v>-18241</v>
      </c>
      <c r="G34" s="46">
        <v>7427</v>
      </c>
      <c r="H34" s="46">
        <v>5769</v>
      </c>
      <c r="I34" s="54"/>
      <c r="J34" s="56"/>
      <c r="K34" s="56"/>
    </row>
    <row r="35" spans="1:11" ht="31.5">
      <c r="A35" s="39" t="s">
        <v>93</v>
      </c>
      <c r="B35" s="41">
        <v>5</v>
      </c>
      <c r="C35" s="45">
        <v>5982</v>
      </c>
      <c r="D35" s="45">
        <v>5162</v>
      </c>
      <c r="E35" s="45">
        <v>-8731</v>
      </c>
      <c r="F35" s="45">
        <f t="shared" si="0"/>
        <v>-3569</v>
      </c>
      <c r="G35" s="45">
        <v>-8239</v>
      </c>
      <c r="H35" s="45">
        <v>198668</v>
      </c>
      <c r="I35" s="54"/>
      <c r="J35" s="56"/>
      <c r="K35" s="56"/>
    </row>
    <row r="36" spans="1:11" ht="15.75">
      <c r="A36" s="39" t="s">
        <v>94</v>
      </c>
      <c r="B36" s="41">
        <v>6</v>
      </c>
      <c r="C36" s="45"/>
      <c r="D36" s="45"/>
      <c r="E36" s="45">
        <v>4240</v>
      </c>
      <c r="F36" s="45">
        <f t="shared" si="0"/>
        <v>4240</v>
      </c>
      <c r="G36" s="45"/>
      <c r="H36" s="45">
        <v>3645</v>
      </c>
      <c r="I36" s="54"/>
      <c r="J36" s="56"/>
      <c r="K36" s="56"/>
    </row>
    <row r="37" spans="1:11" ht="31.5">
      <c r="A37" s="39" t="s">
        <v>95</v>
      </c>
      <c r="B37" s="41">
        <v>7</v>
      </c>
      <c r="C37" s="45"/>
      <c r="D37" s="45"/>
      <c r="E37" s="45"/>
      <c r="F37" s="45">
        <f t="shared" si="0"/>
        <v>0</v>
      </c>
      <c r="G37" s="45"/>
      <c r="H37" s="45"/>
      <c r="I37" s="54"/>
      <c r="J37" s="56"/>
      <c r="K37" s="56"/>
    </row>
    <row r="38" spans="1:12" ht="15.75">
      <c r="A38" s="39" t="s">
        <v>96</v>
      </c>
      <c r="B38" s="41">
        <v>8</v>
      </c>
      <c r="C38" s="45"/>
      <c r="D38" s="45"/>
      <c r="E38" s="45"/>
      <c r="F38" s="45">
        <f t="shared" si="0"/>
        <v>0</v>
      </c>
      <c r="G38" s="45">
        <v>105</v>
      </c>
      <c r="H38" s="45">
        <v>179</v>
      </c>
      <c r="I38" s="54"/>
      <c r="J38" s="57"/>
      <c r="K38" s="56"/>
      <c r="L38" s="17"/>
    </row>
    <row r="39" spans="1:11" ht="15.75">
      <c r="A39" s="39" t="s">
        <v>17</v>
      </c>
      <c r="B39" s="41">
        <v>9</v>
      </c>
      <c r="C39" s="45">
        <v>76</v>
      </c>
      <c r="D39" s="45">
        <v>1514</v>
      </c>
      <c r="E39" s="45">
        <v>196</v>
      </c>
      <c r="F39" s="45">
        <f t="shared" si="0"/>
        <v>1710</v>
      </c>
      <c r="G39" s="45">
        <v>21408</v>
      </c>
      <c r="H39" s="45">
        <v>21506</v>
      </c>
      <c r="I39" s="54"/>
      <c r="J39" s="56"/>
      <c r="K39" s="56"/>
    </row>
    <row r="40" spans="1:11" ht="15.75">
      <c r="A40" s="39" t="s">
        <v>97</v>
      </c>
      <c r="B40" s="41">
        <v>10</v>
      </c>
      <c r="C40" s="45">
        <f>C39+C38+C37+C36+C35+C31+C23+C19+C10</f>
        <v>10777</v>
      </c>
      <c r="D40" s="45">
        <f>D39+D38+D37+D36+D35+D31+D23+D19+D10</f>
        <v>70016</v>
      </c>
      <c r="E40" s="45">
        <f>E39+E38+E37+E36+E35+E31+E23+E19+E10</f>
        <v>-70555</v>
      </c>
      <c r="F40" s="45">
        <f>F39+F38+F37+F36+F35+F31+F23+F19+F10</f>
        <v>-539</v>
      </c>
      <c r="G40" s="45">
        <f>G39+G38+G37+G36+G35+G31+G23+G19+G10</f>
        <v>41742</v>
      </c>
      <c r="H40" s="45">
        <f>H39+H38+H37+H36+H35+H31+H23+H19+H10</f>
        <v>340623</v>
      </c>
      <c r="I40" s="54"/>
      <c r="J40" s="56"/>
      <c r="K40" s="56"/>
    </row>
    <row r="41" spans="1:11" ht="15.75">
      <c r="A41" s="36"/>
      <c r="B41" s="25"/>
      <c r="C41" s="46"/>
      <c r="D41" s="46"/>
      <c r="E41" s="46"/>
      <c r="F41" s="46"/>
      <c r="G41" s="46"/>
      <c r="H41" s="46"/>
      <c r="I41" s="54"/>
      <c r="J41" s="56"/>
      <c r="K41" s="56"/>
    </row>
    <row r="42" spans="1:11" ht="15.75">
      <c r="A42" s="39" t="s">
        <v>98</v>
      </c>
      <c r="B42" s="41">
        <v>11</v>
      </c>
      <c r="C42" s="45">
        <f>SUM(C44:C49)</f>
        <v>0</v>
      </c>
      <c r="D42" s="45"/>
      <c r="E42" s="45">
        <f>SUM(E44:E49)</f>
        <v>0</v>
      </c>
      <c r="F42" s="45">
        <f>SUM(F44:F49)</f>
        <v>0</v>
      </c>
      <c r="G42" s="45">
        <f>SUM(G44:G49)</f>
        <v>13</v>
      </c>
      <c r="H42" s="45">
        <f>SUM(H44:H49)</f>
        <v>37</v>
      </c>
      <c r="I42" s="54"/>
      <c r="J42" s="56"/>
      <c r="K42" s="56"/>
    </row>
    <row r="43" spans="1:11" ht="15.75">
      <c r="A43" s="36" t="s">
        <v>7</v>
      </c>
      <c r="B43" s="22"/>
      <c r="C43" s="44"/>
      <c r="D43" s="44"/>
      <c r="E43" s="44"/>
      <c r="F43" s="44"/>
      <c r="G43" s="46"/>
      <c r="H43" s="46"/>
      <c r="I43" s="54"/>
      <c r="J43" s="56"/>
      <c r="K43" s="56"/>
    </row>
    <row r="44" spans="1:12" ht="15.75">
      <c r="A44" s="36" t="s">
        <v>99</v>
      </c>
      <c r="B44" s="22">
        <v>11.1</v>
      </c>
      <c r="C44" s="44"/>
      <c r="D44" s="44"/>
      <c r="E44" s="44"/>
      <c r="F44" s="44"/>
      <c r="G44" s="46"/>
      <c r="H44" s="46"/>
      <c r="I44" s="54"/>
      <c r="J44" s="56"/>
      <c r="K44" s="56"/>
      <c r="L44" s="20"/>
    </row>
    <row r="45" spans="1:11" ht="15.75">
      <c r="A45" s="36" t="s">
        <v>100</v>
      </c>
      <c r="B45" s="22">
        <v>11.2</v>
      </c>
      <c r="C45" s="44"/>
      <c r="D45" s="44"/>
      <c r="E45" s="44"/>
      <c r="F45" s="44"/>
      <c r="G45" s="46"/>
      <c r="H45" s="46"/>
      <c r="I45" s="54"/>
      <c r="J45" s="56"/>
      <c r="K45" s="53"/>
    </row>
    <row r="46" spans="1:11" ht="15.75">
      <c r="A46" s="36" t="s">
        <v>101</v>
      </c>
      <c r="B46" s="22">
        <v>11.3</v>
      </c>
      <c r="C46" s="44"/>
      <c r="D46" s="44"/>
      <c r="E46" s="44"/>
      <c r="F46" s="44"/>
      <c r="G46" s="46"/>
      <c r="H46" s="46"/>
      <c r="I46" s="54"/>
      <c r="J46" s="56"/>
      <c r="K46" s="53"/>
    </row>
    <row r="47" spans="1:11" ht="15.75">
      <c r="A47" s="36" t="s">
        <v>102</v>
      </c>
      <c r="B47" s="22">
        <v>11.4</v>
      </c>
      <c r="C47" s="44"/>
      <c r="D47" s="44"/>
      <c r="E47" s="44"/>
      <c r="F47" s="44"/>
      <c r="G47" s="46">
        <v>13</v>
      </c>
      <c r="H47" s="46">
        <v>37</v>
      </c>
      <c r="I47" s="54"/>
      <c r="J47" s="56"/>
      <c r="K47" s="53"/>
    </row>
    <row r="48" spans="1:11" ht="15.75">
      <c r="A48" s="36" t="s">
        <v>103</v>
      </c>
      <c r="B48" s="25">
        <v>11.5</v>
      </c>
      <c r="C48" s="46"/>
      <c r="D48" s="46"/>
      <c r="E48" s="46"/>
      <c r="F48" s="46"/>
      <c r="G48" s="46"/>
      <c r="H48" s="46"/>
      <c r="I48" s="54"/>
      <c r="J48" s="56"/>
      <c r="K48" s="53"/>
    </row>
    <row r="49" spans="1:11" ht="15.75">
      <c r="A49" s="36" t="s">
        <v>104</v>
      </c>
      <c r="B49" s="25">
        <v>11.6</v>
      </c>
      <c r="C49" s="46"/>
      <c r="D49" s="46"/>
      <c r="E49" s="46"/>
      <c r="F49" s="46"/>
      <c r="G49" s="46"/>
      <c r="H49" s="46"/>
      <c r="I49" s="54"/>
      <c r="J49" s="56"/>
      <c r="K49" s="55"/>
    </row>
    <row r="50" spans="1:11" ht="15.75">
      <c r="A50" s="39" t="s">
        <v>105</v>
      </c>
      <c r="B50" s="41">
        <v>12</v>
      </c>
      <c r="C50" s="45">
        <f>SUM(C52:C54)</f>
        <v>46</v>
      </c>
      <c r="D50" s="45"/>
      <c r="E50" s="45">
        <f>SUM(E52:E54)</f>
        <v>120</v>
      </c>
      <c r="F50" s="45">
        <f>SUM(F52:F54)</f>
        <v>120</v>
      </c>
      <c r="G50" s="45">
        <f>SUM(G52:G54)</f>
        <v>133</v>
      </c>
      <c r="H50" s="45">
        <f>SUM(H52:H54)</f>
        <v>4036</v>
      </c>
      <c r="I50" s="54"/>
      <c r="J50" s="56"/>
      <c r="K50" s="58"/>
    </row>
    <row r="51" spans="1:11" ht="15.75">
      <c r="A51" s="36" t="s">
        <v>58</v>
      </c>
      <c r="B51" s="22"/>
      <c r="C51" s="44"/>
      <c r="D51" s="44"/>
      <c r="E51" s="44"/>
      <c r="F51" s="44"/>
      <c r="G51" s="46"/>
      <c r="H51" s="46"/>
      <c r="I51" s="54"/>
      <c r="J51" s="56"/>
      <c r="K51" s="55"/>
    </row>
    <row r="52" spans="1:11" ht="15.75">
      <c r="A52" s="36" t="s">
        <v>106</v>
      </c>
      <c r="B52" s="22">
        <v>12.1</v>
      </c>
      <c r="C52" s="44"/>
      <c r="D52" s="44"/>
      <c r="E52" s="44"/>
      <c r="F52" s="44"/>
      <c r="G52" s="46"/>
      <c r="H52" s="46"/>
      <c r="I52" s="54"/>
      <c r="J52" s="56"/>
      <c r="K52" s="53"/>
    </row>
    <row r="53" spans="1:11" ht="15.75">
      <c r="A53" s="36" t="s">
        <v>107</v>
      </c>
      <c r="B53" s="22">
        <v>12.2</v>
      </c>
      <c r="C53" s="44">
        <v>46</v>
      </c>
      <c r="D53" s="44"/>
      <c r="E53" s="44">
        <v>120</v>
      </c>
      <c r="F53" s="44">
        <f>D53+E53</f>
        <v>120</v>
      </c>
      <c r="G53" s="46">
        <v>133</v>
      </c>
      <c r="H53" s="46">
        <v>4036</v>
      </c>
      <c r="I53" s="54"/>
      <c r="J53" s="56"/>
      <c r="K53" s="53"/>
    </row>
    <row r="54" spans="1:13" ht="31.5">
      <c r="A54" s="39" t="s">
        <v>108</v>
      </c>
      <c r="B54" s="41">
        <v>13</v>
      </c>
      <c r="C54" s="45">
        <f>SUM(C55:C60)</f>
        <v>0</v>
      </c>
      <c r="D54" s="45"/>
      <c r="E54" s="45">
        <f>SUM(E55:E60)</f>
        <v>0</v>
      </c>
      <c r="F54" s="45"/>
      <c r="G54" s="45">
        <f>SUM(G55:G60)</f>
        <v>0</v>
      </c>
      <c r="H54" s="45">
        <f>SUM(H55:H60)</f>
        <v>0</v>
      </c>
      <c r="I54" s="54"/>
      <c r="J54" s="56"/>
      <c r="K54" s="59"/>
      <c r="L54" s="17"/>
      <c r="M54" s="17"/>
    </row>
    <row r="55" spans="1:11" ht="15.75">
      <c r="A55" s="36" t="s">
        <v>58</v>
      </c>
      <c r="B55" s="22"/>
      <c r="C55" s="44"/>
      <c r="D55" s="44"/>
      <c r="E55" s="44"/>
      <c r="F55" s="44"/>
      <c r="G55" s="46"/>
      <c r="H55" s="46"/>
      <c r="I55" s="54"/>
      <c r="J55" s="56"/>
      <c r="K55" s="55"/>
    </row>
    <row r="56" spans="1:11" ht="15.75">
      <c r="A56" s="36" t="s">
        <v>109</v>
      </c>
      <c r="B56" s="22">
        <v>13.1</v>
      </c>
      <c r="C56" s="44"/>
      <c r="D56" s="44"/>
      <c r="E56" s="44"/>
      <c r="F56" s="44"/>
      <c r="G56" s="46"/>
      <c r="H56" s="46"/>
      <c r="I56" s="54"/>
      <c r="J56" s="56"/>
      <c r="K56" s="53"/>
    </row>
    <row r="57" spans="1:11" ht="15.75">
      <c r="A57" s="36" t="s">
        <v>110</v>
      </c>
      <c r="B57" s="22">
        <v>13.2</v>
      </c>
      <c r="C57" s="44"/>
      <c r="D57" s="44"/>
      <c r="E57" s="44"/>
      <c r="F57" s="44"/>
      <c r="G57" s="46"/>
      <c r="H57" s="46"/>
      <c r="I57" s="54"/>
      <c r="J57" s="56"/>
      <c r="K57" s="53"/>
    </row>
    <row r="58" spans="1:11" ht="15.75">
      <c r="A58" s="36" t="s">
        <v>111</v>
      </c>
      <c r="B58" s="22">
        <v>13.3</v>
      </c>
      <c r="C58" s="44"/>
      <c r="D58" s="44"/>
      <c r="E58" s="44"/>
      <c r="F58" s="44"/>
      <c r="G58" s="46"/>
      <c r="H58" s="46"/>
      <c r="I58" s="54"/>
      <c r="J58" s="56"/>
      <c r="K58" s="56"/>
    </row>
    <row r="59" spans="1:11" ht="15.75">
      <c r="A59" s="36" t="s">
        <v>112</v>
      </c>
      <c r="B59" s="22">
        <v>13.4</v>
      </c>
      <c r="C59" s="44"/>
      <c r="D59" s="44"/>
      <c r="E59" s="44"/>
      <c r="F59" s="44"/>
      <c r="G59" s="46"/>
      <c r="H59" s="46"/>
      <c r="I59" s="54"/>
      <c r="J59" s="56"/>
      <c r="K59" s="56"/>
    </row>
    <row r="60" spans="1:14" ht="15.75">
      <c r="A60" s="36" t="s">
        <v>113</v>
      </c>
      <c r="B60" s="25">
        <v>13.5</v>
      </c>
      <c r="C60" s="46"/>
      <c r="D60" s="46"/>
      <c r="E60" s="46"/>
      <c r="F60" s="46"/>
      <c r="G60" s="46"/>
      <c r="H60" s="46"/>
      <c r="I60" s="54"/>
      <c r="J60" s="60"/>
      <c r="K60" s="55"/>
      <c r="L60" s="16"/>
      <c r="N60" s="17"/>
    </row>
    <row r="61" spans="1:11" ht="15.75">
      <c r="A61" s="42" t="s">
        <v>114</v>
      </c>
      <c r="B61" s="41">
        <v>14</v>
      </c>
      <c r="C61" s="45">
        <f>SUM(C63:C66)</f>
        <v>15884</v>
      </c>
      <c r="D61" s="45">
        <f>SUM(D63:D66)</f>
        <v>2423</v>
      </c>
      <c r="E61" s="45">
        <f>SUM(E63:E66)</f>
        <v>55202</v>
      </c>
      <c r="F61" s="45">
        <f>SUM(F63:F66)</f>
        <v>57625</v>
      </c>
      <c r="G61" s="45">
        <f>SUM(G63:G66)</f>
        <v>72844</v>
      </c>
      <c r="H61" s="45">
        <f>SUM(H63:H66)</f>
        <v>133057</v>
      </c>
      <c r="I61" s="54"/>
      <c r="J61" s="56"/>
      <c r="K61" s="53"/>
    </row>
    <row r="62" spans="1:13" ht="15.75">
      <c r="A62" s="40" t="s">
        <v>58</v>
      </c>
      <c r="B62" s="25"/>
      <c r="C62" s="47"/>
      <c r="D62" s="47"/>
      <c r="E62" s="51"/>
      <c r="F62" s="51"/>
      <c r="G62" s="51"/>
      <c r="H62" s="48"/>
      <c r="I62" s="54"/>
      <c r="J62" s="56"/>
      <c r="K62" s="61"/>
      <c r="L62" s="17"/>
      <c r="M62" s="16"/>
    </row>
    <row r="63" spans="1:11" ht="15.75">
      <c r="A63" s="40" t="s">
        <v>115</v>
      </c>
      <c r="B63" s="25">
        <v>14.1</v>
      </c>
      <c r="C63" s="47">
        <v>12500</v>
      </c>
      <c r="D63" s="47">
        <v>264</v>
      </c>
      <c r="E63" s="47">
        <v>43775</v>
      </c>
      <c r="F63" s="47">
        <f>E63+D63</f>
        <v>44039</v>
      </c>
      <c r="G63" s="46">
        <v>64339</v>
      </c>
      <c r="H63" s="46">
        <v>113354</v>
      </c>
      <c r="I63" s="54"/>
      <c r="J63" s="43"/>
      <c r="K63" s="49"/>
    </row>
    <row r="64" spans="1:11" ht="15.75">
      <c r="A64" s="40" t="s">
        <v>116</v>
      </c>
      <c r="B64" s="25">
        <v>14.2</v>
      </c>
      <c r="C64" s="47">
        <v>1884</v>
      </c>
      <c r="D64" s="47">
        <v>0</v>
      </c>
      <c r="E64" s="47">
        <v>5760</v>
      </c>
      <c r="F64" s="47">
        <f>E64+D64</f>
        <v>5760</v>
      </c>
      <c r="G64" s="46">
        <v>2246</v>
      </c>
      <c r="H64" s="46">
        <v>7496</v>
      </c>
      <c r="I64" s="54"/>
      <c r="J64" s="43"/>
      <c r="K64" s="49"/>
    </row>
    <row r="65" spans="1:11" ht="15.75">
      <c r="A65" s="40" t="s">
        <v>117</v>
      </c>
      <c r="B65" s="25">
        <v>14.3</v>
      </c>
      <c r="C65" s="47">
        <v>265</v>
      </c>
      <c r="D65" s="47">
        <v>0</v>
      </c>
      <c r="E65" s="47">
        <v>1238</v>
      </c>
      <c r="F65" s="47">
        <f>E65+D65</f>
        <v>1238</v>
      </c>
      <c r="G65" s="46">
        <v>764</v>
      </c>
      <c r="H65" s="46">
        <v>2020</v>
      </c>
      <c r="I65" s="54"/>
      <c r="J65" s="43"/>
      <c r="K65" s="49"/>
    </row>
    <row r="66" spans="1:10" ht="31.5">
      <c r="A66" s="40" t="s">
        <v>118</v>
      </c>
      <c r="B66" s="25">
        <v>14.4</v>
      </c>
      <c r="C66" s="47">
        <v>1235</v>
      </c>
      <c r="D66" s="47">
        <v>2159</v>
      </c>
      <c r="E66" s="47">
        <v>4429</v>
      </c>
      <c r="F66" s="47">
        <f>E66+D66</f>
        <v>6588</v>
      </c>
      <c r="G66" s="46">
        <v>5495</v>
      </c>
      <c r="H66" s="46">
        <v>10187</v>
      </c>
      <c r="I66" s="54"/>
      <c r="J66" s="62"/>
    </row>
    <row r="67" spans="1:10" ht="15.75">
      <c r="A67" s="40" t="s">
        <v>119</v>
      </c>
      <c r="B67" s="41">
        <v>15</v>
      </c>
      <c r="C67" s="47">
        <v>434</v>
      </c>
      <c r="D67" s="47"/>
      <c r="E67" s="47">
        <v>434</v>
      </c>
      <c r="F67" s="47">
        <f>E67+D67</f>
        <v>434</v>
      </c>
      <c r="G67" s="46">
        <v>203</v>
      </c>
      <c r="H67" s="46">
        <v>21117</v>
      </c>
      <c r="I67" s="54"/>
      <c r="J67" s="63"/>
    </row>
    <row r="68" spans="1:9" ht="15.75">
      <c r="A68" s="40" t="s">
        <v>18</v>
      </c>
      <c r="B68" s="41">
        <v>16</v>
      </c>
      <c r="C68" s="47">
        <f>9+2317+4774-265+1</f>
        <v>6836</v>
      </c>
      <c r="D68" s="47">
        <f>10445+11432-D63-D66</f>
        <v>19454</v>
      </c>
      <c r="E68" s="47">
        <v>25990</v>
      </c>
      <c r="F68" s="47">
        <f>E68+D68</f>
        <v>45444</v>
      </c>
      <c r="G68" s="46">
        <f>22+2585+4061-764</f>
        <v>5904</v>
      </c>
      <c r="H68" s="46">
        <f>-135050+13201+13271-2020</f>
        <v>-110598</v>
      </c>
      <c r="I68" s="54"/>
    </row>
    <row r="69" spans="1:10" ht="15.75">
      <c r="A69" s="40" t="s">
        <v>120</v>
      </c>
      <c r="B69" s="25">
        <v>17</v>
      </c>
      <c r="C69" s="45">
        <f>C42+C50+C61+C54+C67+C68</f>
        <v>23200</v>
      </c>
      <c r="D69" s="45">
        <f>D42+D50+D61+D54+D67+D68</f>
        <v>21877</v>
      </c>
      <c r="E69" s="45">
        <f>E42+E50+E61+E54+E67+E68</f>
        <v>81746</v>
      </c>
      <c r="F69" s="45">
        <f>F42+F50+F61+F54+F67+F68</f>
        <v>103623</v>
      </c>
      <c r="G69" s="45">
        <f>G42+G50+G61+G54+G67+G68</f>
        <v>79097</v>
      </c>
      <c r="H69" s="45">
        <f>H42+H50+H61+H54+H67+H68</f>
        <v>47649</v>
      </c>
      <c r="I69" s="54"/>
      <c r="J69" s="63"/>
    </row>
    <row r="70" spans="1:10" ht="15.75">
      <c r="A70" s="40"/>
      <c r="B70" s="25"/>
      <c r="C70" s="48"/>
      <c r="D70" s="48"/>
      <c r="E70" s="48"/>
      <c r="F70" s="48"/>
      <c r="G70" s="48"/>
      <c r="H70" s="48"/>
      <c r="I70" s="54"/>
      <c r="J70" s="63"/>
    </row>
    <row r="71" spans="1:10" ht="31.5">
      <c r="A71" s="40" t="s">
        <v>121</v>
      </c>
      <c r="B71" s="41">
        <v>18</v>
      </c>
      <c r="C71" s="45">
        <f>C40-C69</f>
        <v>-12423</v>
      </c>
      <c r="D71" s="45">
        <f>D40-D69</f>
        <v>48139</v>
      </c>
      <c r="E71" s="45">
        <f>E40-E69</f>
        <v>-152301</v>
      </c>
      <c r="F71" s="45">
        <f>F40-F69</f>
        <v>-104162</v>
      </c>
      <c r="G71" s="45">
        <f>G40-G69</f>
        <v>-37355</v>
      </c>
      <c r="H71" s="45">
        <f>H40-H69</f>
        <v>292974</v>
      </c>
      <c r="I71" s="54"/>
      <c r="J71" s="63"/>
    </row>
    <row r="72" spans="1:9" ht="31.5">
      <c r="A72" s="40" t="s">
        <v>122</v>
      </c>
      <c r="B72" s="41">
        <v>19</v>
      </c>
      <c r="C72" s="45">
        <v>0</v>
      </c>
      <c r="D72" s="45"/>
      <c r="E72" s="45">
        <v>0</v>
      </c>
      <c r="F72" s="45"/>
      <c r="G72" s="45">
        <v>0</v>
      </c>
      <c r="H72" s="45">
        <v>0</v>
      </c>
      <c r="I72" s="54"/>
    </row>
    <row r="73" spans="1:9" ht="15.75">
      <c r="A73" s="40"/>
      <c r="B73" s="25"/>
      <c r="C73" s="48"/>
      <c r="D73" s="48"/>
      <c r="E73" s="48"/>
      <c r="F73" s="48"/>
      <c r="G73" s="48"/>
      <c r="H73" s="48"/>
      <c r="I73" s="54"/>
    </row>
    <row r="74" spans="1:9" ht="31.5">
      <c r="A74" s="40" t="s">
        <v>123</v>
      </c>
      <c r="B74" s="41">
        <v>20</v>
      </c>
      <c r="C74" s="45">
        <f>C71-C72</f>
        <v>-12423</v>
      </c>
      <c r="D74" s="45">
        <f>D71-D72</f>
        <v>48139</v>
      </c>
      <c r="E74" s="45">
        <f>E71-E72</f>
        <v>-152301</v>
      </c>
      <c r="F74" s="45">
        <f>F71-F72</f>
        <v>-104162</v>
      </c>
      <c r="G74" s="45">
        <f>G71-G72</f>
        <v>-37355</v>
      </c>
      <c r="H74" s="45">
        <f>H71-H72</f>
        <v>292974</v>
      </c>
      <c r="I74" s="54"/>
    </row>
    <row r="75" spans="1:9" ht="15.75">
      <c r="A75" s="40"/>
      <c r="B75" s="25"/>
      <c r="C75" s="48"/>
      <c r="D75" s="48"/>
      <c r="E75" s="48"/>
      <c r="F75" s="48"/>
      <c r="G75" s="48"/>
      <c r="H75" s="48"/>
      <c r="I75" s="54"/>
    </row>
    <row r="76" spans="1:9" ht="15.75">
      <c r="A76" s="40" t="s">
        <v>124</v>
      </c>
      <c r="B76" s="25">
        <v>21</v>
      </c>
      <c r="C76" s="46"/>
      <c r="D76" s="46"/>
      <c r="E76" s="46">
        <v>10352</v>
      </c>
      <c r="F76" s="46">
        <f>D76+E76</f>
        <v>10352</v>
      </c>
      <c r="G76" s="46">
        <v>-7471</v>
      </c>
      <c r="H76" s="46">
        <v>58595</v>
      </c>
      <c r="I76" s="54"/>
    </row>
    <row r="77" spans="1:10" ht="15.75">
      <c r="A77" s="40"/>
      <c r="B77" s="25"/>
      <c r="C77" s="48"/>
      <c r="D77" s="48"/>
      <c r="E77" s="48"/>
      <c r="F77" s="48"/>
      <c r="G77" s="48"/>
      <c r="H77" s="48"/>
      <c r="I77" s="54"/>
      <c r="J77" s="64"/>
    </row>
    <row r="78" spans="1:9" ht="31.5">
      <c r="A78" s="40" t="s">
        <v>125</v>
      </c>
      <c r="B78" s="25">
        <v>22</v>
      </c>
      <c r="C78" s="45">
        <f>C74-C76</f>
        <v>-12423</v>
      </c>
      <c r="D78" s="45">
        <f>D74-D76</f>
        <v>48139</v>
      </c>
      <c r="E78" s="45">
        <f>E74-E76</f>
        <v>-162653</v>
      </c>
      <c r="F78" s="45">
        <f>F74-F76</f>
        <v>-114514</v>
      </c>
      <c r="G78" s="45">
        <f>G74-G76</f>
        <v>-29884</v>
      </c>
      <c r="H78" s="45">
        <f>H74-H76</f>
        <v>234379</v>
      </c>
      <c r="I78" s="54"/>
    </row>
    <row r="79" spans="1:9" ht="15.75">
      <c r="A79" s="40" t="s">
        <v>26</v>
      </c>
      <c r="B79" s="25">
        <v>23</v>
      </c>
      <c r="C79" s="48"/>
      <c r="D79" s="48"/>
      <c r="E79" s="48"/>
      <c r="F79" s="48"/>
      <c r="G79" s="48"/>
      <c r="H79" s="48"/>
      <c r="I79" s="54"/>
    </row>
    <row r="80" spans="1:9" ht="15.75">
      <c r="A80" s="40"/>
      <c r="B80" s="25"/>
      <c r="C80" s="48"/>
      <c r="D80" s="48"/>
      <c r="E80" s="48"/>
      <c r="F80" s="48"/>
      <c r="G80" s="48"/>
      <c r="H80" s="48"/>
      <c r="I80" s="54"/>
    </row>
    <row r="81" spans="1:10" ht="15.75">
      <c r="A81" s="40" t="s">
        <v>12</v>
      </c>
      <c r="B81" s="25">
        <v>24</v>
      </c>
      <c r="C81" s="48"/>
      <c r="D81" s="48"/>
      <c r="E81" s="48"/>
      <c r="F81" s="48"/>
      <c r="G81" s="48"/>
      <c r="H81" s="48"/>
      <c r="I81" s="54"/>
      <c r="J81" s="64"/>
    </row>
    <row r="82" spans="1:9" ht="15.75">
      <c r="A82" s="40"/>
      <c r="B82" s="25"/>
      <c r="C82" s="48"/>
      <c r="D82" s="48"/>
      <c r="E82" s="48"/>
      <c r="F82" s="48"/>
      <c r="G82" s="48"/>
      <c r="H82" s="48"/>
      <c r="I82" s="54"/>
    </row>
    <row r="83" spans="1:9" ht="31.5">
      <c r="A83" s="40" t="s">
        <v>126</v>
      </c>
      <c r="B83" s="25">
        <v>25</v>
      </c>
      <c r="C83" s="45">
        <f>C78-C79</f>
        <v>-12423</v>
      </c>
      <c r="D83" s="45">
        <f>D78-D79</f>
        <v>48139</v>
      </c>
      <c r="E83" s="45">
        <f>E78-E79</f>
        <v>-162653</v>
      </c>
      <c r="F83" s="45">
        <f>F78-F79</f>
        <v>-114514</v>
      </c>
      <c r="G83" s="45">
        <f>G78-G79</f>
        <v>-29884</v>
      </c>
      <c r="H83" s="45">
        <f>H78-H79</f>
        <v>234379</v>
      </c>
      <c r="I83" s="54"/>
    </row>
    <row r="84" spans="9:10" ht="12.75">
      <c r="I84" s="54"/>
      <c r="J84" s="63"/>
    </row>
    <row r="85" spans="1:9" ht="15.75">
      <c r="A85" s="11" t="s">
        <v>133</v>
      </c>
      <c r="B85" s="1"/>
      <c r="C85" s="50"/>
      <c r="D85" s="50"/>
      <c r="E85" s="50"/>
      <c r="F85" s="50"/>
      <c r="I85" s="54"/>
    </row>
    <row r="86" spans="1:10" ht="15.75">
      <c r="A86" s="11" t="s">
        <v>134</v>
      </c>
      <c r="B86" s="1"/>
      <c r="C86" s="50"/>
      <c r="D86" s="50"/>
      <c r="E86" s="50"/>
      <c r="F86" s="50"/>
      <c r="I86" s="54"/>
      <c r="J86" s="63"/>
    </row>
    <row r="87" spans="1:9" ht="15.75">
      <c r="A87" s="11" t="s">
        <v>137</v>
      </c>
      <c r="B87" s="1"/>
      <c r="C87" s="50"/>
      <c r="D87" s="50"/>
      <c r="E87" s="50"/>
      <c r="F87" s="50"/>
      <c r="I87" s="54"/>
    </row>
    <row r="88" spans="1:9" ht="15.75">
      <c r="A88" s="1" t="s">
        <v>60</v>
      </c>
      <c r="B88" s="1"/>
      <c r="C88" s="50"/>
      <c r="D88" s="50"/>
      <c r="E88" s="50"/>
      <c r="F88" s="50"/>
      <c r="I88" s="54"/>
    </row>
    <row r="89" spans="1:9" ht="15.75">
      <c r="A89" s="1" t="s">
        <v>0</v>
      </c>
      <c r="B89" s="1"/>
      <c r="C89" s="50"/>
      <c r="D89" s="50"/>
      <c r="E89" s="50"/>
      <c r="F89" s="50"/>
      <c r="I89" s="54"/>
    </row>
    <row r="90" spans="9:10" ht="12.75">
      <c r="I90" s="54"/>
      <c r="J90" s="63"/>
    </row>
    <row r="91" ht="12.75">
      <c r="I91" s="54"/>
    </row>
    <row r="92" spans="9:11" ht="12.75">
      <c r="I92" s="54"/>
      <c r="J92" s="64"/>
      <c r="K92" s="64"/>
    </row>
    <row r="93" ht="12.75">
      <c r="I93" s="54"/>
    </row>
    <row r="94" spans="2:10" ht="12.75">
      <c r="B94" s="18"/>
      <c r="I94" s="54"/>
      <c r="J94" s="64"/>
    </row>
    <row r="95" spans="9:10" ht="12.75">
      <c r="I95" s="54"/>
      <c r="J95" s="49"/>
    </row>
    <row r="96" ht="12.75">
      <c r="I96" s="54"/>
    </row>
    <row r="97" spans="9:10" ht="12.75">
      <c r="I97" s="54"/>
      <c r="J97" s="64"/>
    </row>
    <row r="98" ht="12.75">
      <c r="I98" s="54"/>
    </row>
    <row r="99" ht="12.75">
      <c r="I99" s="54"/>
    </row>
    <row r="100" ht="12.75">
      <c r="I100" s="54"/>
    </row>
    <row r="101" ht="12.75">
      <c r="I101" s="54"/>
    </row>
    <row r="102" ht="12.75">
      <c r="I102" s="54"/>
    </row>
    <row r="103" ht="12.75">
      <c r="I103" s="54"/>
    </row>
    <row r="104" ht="12.75">
      <c r="I104" s="54"/>
    </row>
    <row r="105" ht="12.75">
      <c r="I105" s="54"/>
    </row>
  </sheetData>
  <sheetProtection/>
  <mergeCells count="5">
    <mergeCell ref="A7:H7"/>
    <mergeCell ref="A2:H2"/>
    <mergeCell ref="A3:H3"/>
    <mergeCell ref="A4:H4"/>
    <mergeCell ref="A5:H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6" r:id="rId1"/>
  <rowBreaks count="1" manualBreakCount="1">
    <brk id="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nsmirnova</cp:lastModifiedBy>
  <cp:lastPrinted>2015-05-08T08:49:00Z</cp:lastPrinted>
  <dcterms:created xsi:type="dcterms:W3CDTF">1996-10-08T23:32:33Z</dcterms:created>
  <dcterms:modified xsi:type="dcterms:W3CDTF">2015-05-08T08:54:22Z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