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'Ф1'!$A$1:$D$78</definedName>
    <definedName name="_xlnm.Print_Area" localSheetId="1">'Ф2'!$A$1:$H$89</definedName>
  </definedNames>
  <calcPr fullCalcOnLoad="1"/>
</workbook>
</file>

<file path=xl/sharedStrings.xml><?xml version="1.0" encoding="utf-8"?>
<sst xmlns="http://schemas.openxmlformats.org/spreadsheetml/2006/main" count="162" uniqueCount="137">
  <si>
    <t>Место для печати</t>
  </si>
  <si>
    <t>Примечание</t>
  </si>
  <si>
    <t>Наименование статьи</t>
  </si>
  <si>
    <t>Активы</t>
  </si>
  <si>
    <t>Прочие активы</t>
  </si>
  <si>
    <t>Запасы</t>
  </si>
  <si>
    <t>Комиссионные вознаграждения</t>
  </si>
  <si>
    <t>в том числе:</t>
  </si>
  <si>
    <t>Итого активы:</t>
  </si>
  <si>
    <t>Изъятый капитал</t>
  </si>
  <si>
    <t>Резервный капитал</t>
  </si>
  <si>
    <t>Итого капитал:</t>
  </si>
  <si>
    <t>Доля меньшинства</t>
  </si>
  <si>
    <t>Обязательства</t>
  </si>
  <si>
    <t>Начисленные расходы по расчетам с акционерами по акциям</t>
  </si>
  <si>
    <t>Операция "РЕПО"</t>
  </si>
  <si>
    <t>Прочие обязательства</t>
  </si>
  <si>
    <t>Прочие доходы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</si>
  <si>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</si>
  <si>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</si>
  <si>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</si>
  <si>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</si>
  <si>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</si>
  <si>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простые акции</t>
  </si>
  <si>
    <t>привилегированные акции</t>
  </si>
  <si>
    <t>на конец предыдущего года</t>
  </si>
  <si>
    <t>Прибыль (убыток) от прекращенной деятельности</t>
  </si>
  <si>
    <t>Отчет о прибылях и убытках</t>
  </si>
  <si>
    <t>Производные инструменты</t>
  </si>
  <si>
    <t>Инвестиционное имущество</t>
  </si>
  <si>
    <t>Кредиторская задолженность</t>
  </si>
  <si>
    <t>на конец отчетного периода </t>
  </si>
  <si>
    <t>  </t>
  </si>
  <si>
    <t>Денежные средства и эквиваленты денежных средств</t>
  </si>
  <si>
    <t>  наличные деньги в кассе</t>
  </si>
  <si>
    <t>  деньги на счетах в банках и организациях, осуществляющих отдельные виды банковских операций</t>
  </si>
  <si>
    <t>Ценные бумаги, имеющиеся в наличии для продажи (за вычетом резервов на обесценение)</t>
  </si>
  <si>
    <t>от пенсионных активов</t>
  </si>
  <si>
    <t>Ценные бумаги, удерживаемые до погашения (за вычетом резервов на обесценение)</t>
  </si>
  <si>
    <t>Отложенное налоговое требование</t>
  </si>
  <si>
    <t>Отложенное налоговое обязательство</t>
  </si>
  <si>
    <t>Итого обязательства</t>
  </si>
  <si>
    <t>Собственный капитал</t>
  </si>
  <si>
    <t>Уставный капитал  </t>
  </si>
  <si>
    <t>Премии (дополнительный оплаченный капитал)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</si>
  <si>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</si>
  <si>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</si>
  <si>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</si>
  <si>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Итого капитал и обязательства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</si>
  <si>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</si>
  <si>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</si>
  <si>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</si>
  <si>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</si>
  <si>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Прочие резервы </t>
  </si>
  <si>
    <t>                        (в тысячах  тенге)   </t>
  </si>
  <si>
    <t>Ценные бумаги, оцениваемые по справедливой стоимости, изменение которой отражается в составе прибыли или убытка</t>
  </si>
  <si>
    <t>Операция "обратное РЕПО"</t>
  </si>
  <si>
    <t>от инвестиционного дохода (убытка) по пенсионным активам</t>
  </si>
  <si>
    <t>Резервы</t>
  </si>
  <si>
    <t>из них: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</si>
  <si>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</si>
  <si>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</si>
  <si>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</si>
  <si>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</si>
  <si>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</si>
  <si>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Займы( микрокредиты) предоставленные (за вычетом резервов на обесценение)</t>
  </si>
  <si>
    <t>Инвестиции в капитал других юридических лиц и субординированный долг</t>
  </si>
  <si>
    <t>Долгосрочные активы(выбывающие группы), предназначенные для продажи</t>
  </si>
  <si>
    <t>Текущее налоговое требование</t>
  </si>
  <si>
    <t>Вклады привлеченные</t>
  </si>
  <si>
    <t>Выпущенные долговые ценные бумаги</t>
  </si>
  <si>
    <t xml:space="preserve">Займы полученные </t>
  </si>
  <si>
    <t>Субординированный долг</t>
  </si>
  <si>
    <t>Текущее налоговое обязательство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</si>
  <si>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</si>
  <si>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</si>
  <si>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</si>
  <si>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</si>
  <si>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по предоставленной финансовой аренде</t>
  </si>
  <si>
    <t>по приобретенным ценным бумагам</t>
  </si>
  <si>
    <t>по операциям «обратное РЕПО»</t>
  </si>
  <si>
    <t>прочие доходы, связанные с получением вознаграждения</t>
  </si>
  <si>
    <t>от инвестиционного дохода (убытка) по пенсионным активам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</si>
  <si>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</si>
  <si>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</si>
  <si>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</si>
  <si>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</si>
  <si>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доходы от осуществления сейфовых операций</t>
  </si>
  <si>
    <t>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</si>
  <si>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</si>
  <si>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</si>
  <si>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купли-продажи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</si>
  <si>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</si>
  <si>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</si>
  <si>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</si>
  <si>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</si>
  <si>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</si>
  <si>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</si>
  <si>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</si>
  <si>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</si>
  <si>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</si>
  <si>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</si>
  <si>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</si>
  <si>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</si>
  <si>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</si>
  <si>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</si>
  <si>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вознаграждение управляющему агенту</t>
  </si>
  <si>
    <t>вознаграждение за кастодиальное обслуживание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</si>
  <si>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</si>
  <si>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</si>
  <si>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расходы от осуществления клиринговых операций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</si>
  <si>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</si>
  <si>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</si>
  <si>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</si>
  <si>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</si>
  <si>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расходы на оплату труда и командировочные</t>
  </si>
  <si>
    <t>амортизационные отчисления</t>
  </si>
  <si>
    <t>расходы на материалы</t>
  </si>
  <si>
    <t>расходы по уплате налогов и других обязательных платежей в бюджет, за исключением корпоративного подоходного налога</t>
  </si>
  <si>
    <t>Расходы от реализации или безвозмездной передачи активов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</si>
  <si>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</si>
  <si>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</si>
  <si>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</si>
  <si>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</si>
  <si>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</si>
  <si>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</si>
  <si>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Итого чистая прибыль (убыток) за период (стр.22+/-стр.23-стр.24)</t>
  </si>
  <si>
    <t>Акционерное общество "Инвестиционный Дом "Астана-Инвест"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</si>
  <si>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</si>
  <si>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Телефон 3307094</t>
  </si>
  <si>
    <t>Телефон 330 70 94</t>
  </si>
  <si>
    <t>      по состоянию на "01" апреля 2016 года</t>
  </si>
  <si>
    <t>Первый руководитель (на период его отсутствия - лицо, его  замещающее)______________    Карягин А.В.    дата 07.04.16</t>
  </si>
  <si>
    <t>Главный бухгалтер__________________________    Смирнова Н.В.    Дата 07.04.16</t>
  </si>
  <si>
    <t>Исполнитель ______________________________       дата 07.04.16</t>
  </si>
  <si>
    <t>январь</t>
  </si>
  <si>
    <t>февраль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</si>
</sst>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7" fillId="41" borderId="16" xfId="0" applyNumberFormat="1" applyFont="1" applyFill="1" applyBorder="1" applyAlignment="1">
      <alignment horizontal="center" vertical="top" wrapText="1"/>
    </xf>
    <xf numFmtId="3" fontId="7" fillId="41" borderId="0" xfId="0" applyNumberFormat="1" applyFont="1" applyFill="1" applyAlignment="1">
      <alignment horizontal="center"/>
    </xf>
    <xf numFmtId="3" fontId="7" fillId="41" borderId="0" xfId="0" applyNumberFormat="1" applyFont="1" applyFill="1" applyBorder="1" applyAlignment="1">
      <alignment horizontal="center" vertical="top" wrapText="1"/>
    </xf>
    <xf numFmtId="0" fontId="32" fillId="41" borderId="0" xfId="0" applyFont="1" applyFill="1" applyAlignment="1">
      <alignment/>
    </xf>
    <xf numFmtId="3" fontId="32" fillId="41" borderId="0" xfId="0" applyNumberFormat="1" applyFont="1" applyFill="1" applyAlignment="1">
      <alignment/>
    </xf>
    <xf numFmtId="4" fontId="32" fillId="41" borderId="0" xfId="0" applyNumberFormat="1" applyFont="1" applyFill="1" applyAlignment="1">
      <alignment/>
    </xf>
    <xf numFmtId="3" fontId="32" fillId="41" borderId="0" xfId="0" applyNumberFormat="1" applyFont="1" applyFill="1" applyAlignment="1">
      <alignment horizontal="center"/>
    </xf>
    <xf numFmtId="0" fontId="32" fillId="41" borderId="0" xfId="0" applyFont="1" applyFill="1" applyAlignment="1">
      <alignment horizontal="center"/>
    </xf>
    <xf numFmtId="3" fontId="31" fillId="41" borderId="0" xfId="0" applyNumberFormat="1" applyFont="1" applyFill="1" applyBorder="1" applyAlignment="1">
      <alignment horizontal="center" vertical="top" wrapText="1"/>
    </xf>
    <xf numFmtId="0" fontId="7" fillId="41" borderId="16" xfId="0" applyFont="1" applyFill="1" applyBorder="1" applyAlignment="1">
      <alignment horizontal="center" vertical="top" wrapText="1"/>
    </xf>
    <xf numFmtId="0" fontId="34" fillId="41" borderId="0" xfId="0" applyFont="1" applyFill="1" applyAlignment="1">
      <alignment/>
    </xf>
    <xf numFmtId="0" fontId="34" fillId="41" borderId="0" xfId="0" applyFont="1" applyFill="1" applyAlignment="1">
      <alignment horizontal="center"/>
    </xf>
    <xf numFmtId="0" fontId="7" fillId="41" borderId="16" xfId="0" applyFont="1" applyFill="1" applyBorder="1" applyAlignment="1">
      <alignment horizontal="center" vertical="top" wrapText="1"/>
    </xf>
    <xf numFmtId="3" fontId="7" fillId="41" borderId="1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3" fontId="11" fillId="41" borderId="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horizontal="center" vertical="top" wrapText="1"/>
    </xf>
    <xf numFmtId="0" fontId="4" fillId="41" borderId="16" xfId="0" applyFont="1" applyFill="1" applyBorder="1" applyAlignment="1">
      <alignment vertical="top" wrapText="1"/>
    </xf>
    <xf numFmtId="0" fontId="5" fillId="41" borderId="16" xfId="0" applyFont="1" applyFill="1" applyBorder="1" applyAlignment="1">
      <alignment vertical="top" wrapText="1"/>
    </xf>
    <xf numFmtId="0" fontId="11" fillId="41" borderId="16" xfId="0" applyFont="1" applyFill="1" applyBorder="1" applyAlignment="1">
      <alignment horizontal="center" vertical="top" wrapText="1"/>
    </xf>
    <xf numFmtId="3" fontId="34" fillId="41" borderId="0" xfId="0" applyNumberFormat="1" applyFont="1" applyFill="1" applyAlignment="1">
      <alignment horizontal="center"/>
    </xf>
    <xf numFmtId="3" fontId="7" fillId="41" borderId="16" xfId="0" applyNumberFormat="1" applyFont="1" applyFill="1" applyBorder="1" applyAlignment="1">
      <alignment horizontal="center" vertical="top" wrapText="1"/>
    </xf>
    <xf numFmtId="3" fontId="11" fillId="41" borderId="16" xfId="0" applyNumberFormat="1" applyFont="1" applyFill="1" applyBorder="1" applyAlignment="1">
      <alignment horizontal="center" vertical="top" wrapText="1"/>
    </xf>
    <xf numFmtId="3" fontId="7" fillId="41" borderId="16" xfId="0" applyNumberFormat="1" applyFont="1" applyFill="1" applyBorder="1" applyAlignment="1">
      <alignment horizontal="center"/>
    </xf>
    <xf numFmtId="3" fontId="32" fillId="41" borderId="16" xfId="0" applyNumberFormat="1" applyFont="1" applyFill="1" applyBorder="1" applyAlignment="1">
      <alignment horizontal="center"/>
    </xf>
    <xf numFmtId="0" fontId="32" fillId="41" borderId="0" xfId="0" applyFont="1" applyFill="1" applyBorder="1" applyAlignment="1">
      <alignment/>
    </xf>
    <xf numFmtId="3" fontId="33" fillId="41" borderId="0" xfId="0" applyNumberFormat="1" applyFont="1" applyFill="1" applyBorder="1" applyAlignment="1">
      <alignment/>
    </xf>
    <xf numFmtId="0" fontId="32" fillId="41" borderId="16" xfId="0" applyFont="1" applyFill="1" applyBorder="1" applyAlignment="1">
      <alignment horizontal="center"/>
    </xf>
    <xf numFmtId="3" fontId="11" fillId="42" borderId="16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/>
    </xf>
    <xf numFmtId="3" fontId="32" fillId="42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33" fillId="41" borderId="0" xfId="0" applyNumberFormat="1" applyFont="1" applyFill="1" applyBorder="1" applyAlignment="1">
      <alignment horizontal="left"/>
    </xf>
    <xf numFmtId="3" fontId="7" fillId="42" borderId="16" xfId="0" applyNumberFormat="1" applyFont="1" applyFill="1" applyBorder="1" applyAlignment="1">
      <alignment horizontal="center" vertical="top" wrapText="1"/>
    </xf>
    <xf numFmtId="3" fontId="12" fillId="42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11" fillId="42" borderId="0" xfId="0" applyNumberFormat="1" applyFont="1" applyFill="1" applyBorder="1" applyAlignment="1">
      <alignment horizontal="center" vertical="top" wrapText="1"/>
    </xf>
    <xf numFmtId="4" fontId="0" fillId="41" borderId="0" xfId="0" applyNumberFormat="1" applyFill="1" applyBorder="1" applyAlignment="1">
      <alignment/>
    </xf>
    <xf numFmtId="3" fontId="34" fillId="42" borderId="0" xfId="0" applyNumberFormat="1" applyFont="1" applyFill="1" applyAlignment="1">
      <alignment horizontal="center"/>
    </xf>
    <xf numFmtId="3" fontId="7" fillId="42" borderId="16" xfId="0" applyNumberFormat="1" applyFont="1" applyFill="1" applyBorder="1" applyAlignment="1">
      <alignment horizontal="center" vertical="top" wrapText="1"/>
    </xf>
    <xf numFmtId="3" fontId="32" fillId="42" borderId="0" xfId="0" applyNumberFormat="1" applyFont="1" applyFill="1" applyAlignment="1">
      <alignment horizontal="center"/>
    </xf>
    <xf numFmtId="183" fontId="32" fillId="41" borderId="0" xfId="687" applyFont="1" applyFill="1" applyAlignment="1">
      <alignment horizontal="center"/>
    </xf>
    <xf numFmtId="3" fontId="7" fillId="42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Border="1" applyAlignment="1">
      <alignment horizontal="center"/>
    </xf>
    <xf numFmtId="3" fontId="34" fillId="42" borderId="0" xfId="0" applyNumberFormat="1" applyFont="1" applyFill="1" applyBorder="1" applyAlignment="1">
      <alignment horizontal="center"/>
    </xf>
    <xf numFmtId="3" fontId="32" fillId="42" borderId="0" xfId="0" applyNumberFormat="1" applyFont="1" applyFill="1" applyBorder="1" applyAlignment="1">
      <alignment horizontal="center"/>
    </xf>
    <xf numFmtId="3" fontId="32" fillId="41" borderId="0" xfId="0" applyNumberFormat="1" applyFont="1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4" fontId="32" fillId="41" borderId="0" xfId="0" applyNumberFormat="1" applyFont="1" applyFill="1" applyBorder="1" applyAlignment="1">
      <alignment/>
    </xf>
    <xf numFmtId="3" fontId="7" fillId="41" borderId="16" xfId="0" applyNumberFormat="1" applyFont="1" applyFill="1" applyBorder="1" applyAlignment="1">
      <alignment horizontal="center" vertical="center" wrapText="1"/>
    </xf>
    <xf numFmtId="3" fontId="7" fillId="41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41" borderId="17" xfId="0" applyFont="1" applyFill="1" applyBorder="1" applyAlignment="1">
      <alignment horizontal="right"/>
    </xf>
    <xf numFmtId="0" fontId="7" fillId="41" borderId="17" xfId="0" applyFont="1" applyFill="1" applyBorder="1" applyAlignment="1">
      <alignment horizontal="right"/>
    </xf>
    <xf numFmtId="0" fontId="35" fillId="41" borderId="0" xfId="0" applyFont="1" applyFill="1" applyAlignment="1">
      <alignment horizontal="center"/>
    </xf>
    <xf numFmtId="0" fontId="36" fillId="41" borderId="0" xfId="0" applyFont="1" applyFill="1" applyAlignment="1">
      <alignment horizontal="center"/>
    </xf>
  </cellXfs>
  <cellStyles count="72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8" xfId="594"/>
    <cellStyle name="Обычный 9" xfId="595"/>
    <cellStyle name="Followed Hyperlink" xfId="596"/>
    <cellStyle name="Плохой" xfId="597"/>
    <cellStyle name="Плохой 2" xfId="598"/>
    <cellStyle name="Плохой 3" xfId="599"/>
    <cellStyle name="Плохой 4" xfId="600"/>
    <cellStyle name="Плохой 5" xfId="601"/>
    <cellStyle name="Плохой 6" xfId="602"/>
    <cellStyle name="Плохой 7" xfId="603"/>
    <cellStyle name="Плохой 8" xfId="604"/>
    <cellStyle name="Плохой 9" xfId="605"/>
    <cellStyle name="Пояснение" xfId="606"/>
    <cellStyle name="Пояснение 2" xfId="607"/>
    <cellStyle name="Пояснение 3" xfId="608"/>
    <cellStyle name="Пояснение 4" xfId="609"/>
    <cellStyle name="Пояснение 5" xfId="610"/>
    <cellStyle name="Пояснение 6" xfId="611"/>
    <cellStyle name="Пояснение 7" xfId="612"/>
    <cellStyle name="Пояснение 8" xfId="613"/>
    <cellStyle name="Пояснение 9" xfId="614"/>
    <cellStyle name="Примечание" xfId="615"/>
    <cellStyle name="Примечание 2" xfId="616"/>
    <cellStyle name="Примечание 2 10" xfId="617"/>
    <cellStyle name="Примечание 2 11" xfId="618"/>
    <cellStyle name="Примечание 2 12" xfId="619"/>
    <cellStyle name="Примечание 2 13" xfId="620"/>
    <cellStyle name="Примечание 2 14" xfId="621"/>
    <cellStyle name="Примечание 2 15" xfId="622"/>
    <cellStyle name="Примечание 2 16" xfId="623"/>
    <cellStyle name="Примечание 2 17" xfId="624"/>
    <cellStyle name="Примечание 2 18" xfId="625"/>
    <cellStyle name="Примечание 2 19" xfId="626"/>
    <cellStyle name="Примечание 2 2" xfId="627"/>
    <cellStyle name="Примечание 2 20" xfId="628"/>
    <cellStyle name="Примечание 2 21" xfId="629"/>
    <cellStyle name="Примечание 2 22" xfId="630"/>
    <cellStyle name="Примечание 2 23" xfId="631"/>
    <cellStyle name="Примечание 2 24" xfId="632"/>
    <cellStyle name="Примечание 2 25" xfId="633"/>
    <cellStyle name="Примечание 2 26" xfId="634"/>
    <cellStyle name="Примечание 2 27" xfId="635"/>
    <cellStyle name="Примечание 2 28" xfId="636"/>
    <cellStyle name="Примечание 2 29" xfId="637"/>
    <cellStyle name="Примечание 2 3" xfId="638"/>
    <cellStyle name="Примечание 2 30" xfId="639"/>
    <cellStyle name="Примечание 2 31" xfId="640"/>
    <cellStyle name="Примечание 2 32" xfId="641"/>
    <cellStyle name="Примечание 2 33" xfId="642"/>
    <cellStyle name="Примечание 2 34" xfId="643"/>
    <cellStyle name="Примечание 2 4" xfId="644"/>
    <cellStyle name="Примечание 2 5" xfId="645"/>
    <cellStyle name="Примечание 2 6" xfId="646"/>
    <cellStyle name="Примечание 2 7" xfId="647"/>
    <cellStyle name="Примечание 2 8" xfId="648"/>
    <cellStyle name="Примечание 2 9" xfId="649"/>
    <cellStyle name="Примечание 3" xfId="650"/>
    <cellStyle name="Примечание 4" xfId="651"/>
    <cellStyle name="Примечание 5" xfId="652"/>
    <cellStyle name="Примечание 6" xfId="653"/>
    <cellStyle name="Примечание 7" xfId="654"/>
    <cellStyle name="Примечание 8" xfId="655"/>
    <cellStyle name="Примечание 9" xfId="656"/>
    <cellStyle name="Percent" xfId="657"/>
    <cellStyle name="Процентный 2" xfId="658"/>
    <cellStyle name="Процентный 2 2" xfId="659"/>
    <cellStyle name="Процентный 3" xfId="660"/>
    <cellStyle name="Процентный 3 2" xfId="661"/>
    <cellStyle name="Процентный 3 3" xfId="662"/>
    <cellStyle name="Процентный 3 4" xfId="663"/>
    <cellStyle name="Процентный 3 5" xfId="664"/>
    <cellStyle name="Процентный 4" xfId="665"/>
    <cellStyle name="Процентный 5" xfId="666"/>
    <cellStyle name="Процентный 6" xfId="667"/>
    <cellStyle name="Процентный 7" xfId="668"/>
    <cellStyle name="Связанная ячейка" xfId="669"/>
    <cellStyle name="Связанная ячейка 2" xfId="670"/>
    <cellStyle name="Связанная ячейка 3" xfId="671"/>
    <cellStyle name="Связанная ячейка 4" xfId="672"/>
    <cellStyle name="Связанная ячейка 5" xfId="673"/>
    <cellStyle name="Связанная ячейка 6" xfId="674"/>
    <cellStyle name="Связанная ячейка 7" xfId="675"/>
    <cellStyle name="Связанная ячейка 8" xfId="676"/>
    <cellStyle name="Связанная ячейка 9" xfId="677"/>
    <cellStyle name="Текст предупреждения" xfId="678"/>
    <cellStyle name="Текст предупреждения 2" xfId="679"/>
    <cellStyle name="Текст предупреждения 3" xfId="680"/>
    <cellStyle name="Текст предупреждения 4" xfId="681"/>
    <cellStyle name="Текст предупреждения 5" xfId="682"/>
    <cellStyle name="Текст предупреждения 6" xfId="683"/>
    <cellStyle name="Текст предупреждения 7" xfId="684"/>
    <cellStyle name="Текст предупреждения 8" xfId="685"/>
    <cellStyle name="Текст предупреждения 9" xfId="686"/>
    <cellStyle name="Comma" xfId="687"/>
    <cellStyle name="Comma [0]" xfId="688"/>
    <cellStyle name="Финансовый 10" xfId="689"/>
    <cellStyle name="Финансовый 10 2" xfId="690"/>
    <cellStyle name="Финансовый 11" xfId="691"/>
    <cellStyle name="Финансовый 11 2" xfId="692"/>
    <cellStyle name="Финансовый 12" xfId="693"/>
    <cellStyle name="Финансовый 13" xfId="694"/>
    <cellStyle name="Финансовый 14" xfId="695"/>
    <cellStyle name="Финансовый 14 2" xfId="696"/>
    <cellStyle name="Финансовый 15" xfId="697"/>
    <cellStyle name="Финансовый 2" xfId="698"/>
    <cellStyle name="Финансовый 2 10" xfId="699"/>
    <cellStyle name="Финансовый 2 11" xfId="700"/>
    <cellStyle name="Финансовый 2 12" xfId="701"/>
    <cellStyle name="Финансовый 2 2" xfId="702"/>
    <cellStyle name="Финансовый 2 2 2" xfId="703"/>
    <cellStyle name="Финансовый 2 3" xfId="704"/>
    <cellStyle name="Финансовый 2 4" xfId="705"/>
    <cellStyle name="Финансовый 2 5" xfId="706"/>
    <cellStyle name="Финансовый 2 6" xfId="707"/>
    <cellStyle name="Финансовый 2 7" xfId="708"/>
    <cellStyle name="Финансовый 2 8" xfId="709"/>
    <cellStyle name="Финансовый 2 9" xfId="710"/>
    <cellStyle name="Финансовый 3" xfId="711"/>
    <cellStyle name="Финансовый 3 2" xfId="712"/>
    <cellStyle name="Финансовый 3 3" xfId="713"/>
    <cellStyle name="Финансовый 3 4" xfId="714"/>
    <cellStyle name="Финансовый 3 5" xfId="715"/>
    <cellStyle name="Финансовый 3 6" xfId="716"/>
    <cellStyle name="Финансовый 4" xfId="717"/>
    <cellStyle name="Финансовый 4 2" xfId="718"/>
    <cellStyle name="Финансовый 4 3" xfId="719"/>
    <cellStyle name="Финансовый 5" xfId="720"/>
    <cellStyle name="Финансовый 5 2" xfId="721"/>
    <cellStyle name="Финансовый 5 3" xfId="722"/>
    <cellStyle name="Финансовый 6" xfId="723"/>
    <cellStyle name="Финансовый 6 2" xfId="724"/>
    <cellStyle name="Финансовый 6 3" xfId="725"/>
    <cellStyle name="Финансовый 7" xfId="726"/>
    <cellStyle name="Финансовый 7 2" xfId="727"/>
    <cellStyle name="Финансовый 7 3" xfId="728"/>
    <cellStyle name="Финансовый 8" xfId="729"/>
    <cellStyle name="Финансовый 8 2" xfId="730"/>
    <cellStyle name="Финансовый 8 3" xfId="731"/>
    <cellStyle name="Финансовый 9" xfId="732"/>
    <cellStyle name="Финансовый 9 2" xfId="733"/>
    <cellStyle name="Хороший" xfId="734"/>
    <cellStyle name="Хороший 2" xfId="735"/>
    <cellStyle name="Хороший 3" xfId="736"/>
    <cellStyle name="Хороший 4" xfId="737"/>
    <cellStyle name="Хороший 5" xfId="738"/>
    <cellStyle name="Хороший 6" xfId="739"/>
    <cellStyle name="Хороший 7" xfId="740"/>
    <cellStyle name="Хороший 8" xfId="741"/>
    <cellStyle name="Хороший 9" xfId="7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O284"/>
  <sheetViews>
    <sheetView view="pageBreakPreview" zoomScale="75" zoomScaleSheetLayoutView="75" workbookViewId="0" topLeftCell="A1">
      <selection activeCell="E54" sqref="E54:G69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5" customWidth="1"/>
    <col min="4" max="4" width="16.57421875" style="14" customWidth="1"/>
    <col min="5" max="5" width="20.8515625" style="7" customWidth="1"/>
    <col min="6" max="6" width="22.8515625" style="7" customWidth="1"/>
    <col min="7" max="7" width="15.7109375" style="7" bestFit="1" customWidth="1"/>
    <col min="8" max="8" width="21.28125" style="7" customWidth="1"/>
    <col min="9" max="9" width="9.28125" style="7" bestFit="1" customWidth="1"/>
    <col min="10" max="10" width="21.28125" style="7" customWidth="1"/>
    <col min="11" max="15" width="15.57421875" style="7" customWidth="1"/>
    <col min="16" max="16384" width="9.140625" style="7" customWidth="1"/>
  </cols>
  <sheetData>
    <row r="2" spans="1:4" ht="15.75">
      <c r="A2" s="72" t="s">
        <v>128</v>
      </c>
      <c r="B2" s="73"/>
      <c r="C2" s="73"/>
      <c r="D2" s="73"/>
    </row>
    <row r="3" spans="1:4" ht="15.75">
      <c r="A3" s="74" t="s">
        <v>127</v>
      </c>
      <c r="B3" s="74"/>
      <c r="C3" s="74"/>
      <c r="D3" s="74"/>
    </row>
    <row r="4" spans="1:4" ht="15.75">
      <c r="A4" s="74" t="s">
        <v>131</v>
      </c>
      <c r="B4" s="74"/>
      <c r="C4" s="74"/>
      <c r="D4" s="74"/>
    </row>
    <row r="6" spans="1:4" ht="15.75">
      <c r="A6" s="71" t="s">
        <v>54</v>
      </c>
      <c r="B6" s="71"/>
      <c r="C6" s="71"/>
      <c r="D6" s="71"/>
    </row>
    <row r="7" spans="1:4" ht="56.25" customHeight="1">
      <c r="A7" s="2" t="s">
        <v>2</v>
      </c>
      <c r="B7" s="2" t="s">
        <v>1</v>
      </c>
      <c r="C7" s="53" t="s">
        <v>31</v>
      </c>
      <c r="D7" s="13" t="s">
        <v>25</v>
      </c>
    </row>
    <row r="8" spans="1:4" ht="15.75">
      <c r="A8" s="2">
        <v>1</v>
      </c>
      <c r="B8" s="2">
        <v>2</v>
      </c>
      <c r="C8" s="53">
        <v>3</v>
      </c>
      <c r="D8" s="13">
        <v>4</v>
      </c>
    </row>
    <row r="9" spans="1:4" ht="15.75">
      <c r="A9" s="34" t="s">
        <v>3</v>
      </c>
      <c r="B9" s="32"/>
      <c r="C9" s="53" t="s">
        <v>32</v>
      </c>
      <c r="D9" s="53" t="s">
        <v>32</v>
      </c>
    </row>
    <row r="10" spans="1:6" ht="15.75">
      <c r="A10" s="31" t="s">
        <v>33</v>
      </c>
      <c r="B10" s="32">
        <v>1</v>
      </c>
      <c r="C10" s="13">
        <f>C12+C13</f>
        <v>90329</v>
      </c>
      <c r="D10" s="13">
        <f>D12+D13</f>
        <v>16994</v>
      </c>
      <c r="E10" s="12"/>
      <c r="F10" s="12"/>
    </row>
    <row r="11" spans="1:6" ht="15.75">
      <c r="A11" s="31" t="s">
        <v>7</v>
      </c>
      <c r="B11" s="32"/>
      <c r="C11" s="53"/>
      <c r="D11" s="53"/>
      <c r="E11" s="12"/>
      <c r="F11" s="12"/>
    </row>
    <row r="12" spans="1:6" ht="15.75">
      <c r="A12" s="31" t="s">
        <v>34</v>
      </c>
      <c r="B12" s="32">
        <v>1.1</v>
      </c>
      <c r="C12" s="53"/>
      <c r="D12" s="53"/>
      <c r="E12" s="12"/>
      <c r="F12" s="12"/>
    </row>
    <row r="13" spans="1:6" ht="31.5">
      <c r="A13" s="31" t="s">
        <v>35</v>
      </c>
      <c r="B13" s="32">
        <v>1.2</v>
      </c>
      <c r="C13" s="53">
        <v>90329</v>
      </c>
      <c r="D13" s="53">
        <v>16994</v>
      </c>
      <c r="E13" s="12"/>
      <c r="F13" s="12"/>
    </row>
    <row r="14" spans="1:6" ht="15.75">
      <c r="A14" s="31" t="s">
        <v>22</v>
      </c>
      <c r="B14" s="32">
        <v>2</v>
      </c>
      <c r="C14" s="53"/>
      <c r="D14" s="53"/>
      <c r="E14" s="12"/>
      <c r="F14" s="12"/>
    </row>
    <row r="15" spans="1:6" ht="31.5">
      <c r="A15" s="31" t="s">
        <v>55</v>
      </c>
      <c r="B15" s="32">
        <v>3</v>
      </c>
      <c r="C15" s="45">
        <v>670144</v>
      </c>
      <c r="D15" s="45">
        <v>2537866</v>
      </c>
      <c r="E15" s="12"/>
      <c r="F15" s="12"/>
    </row>
    <row r="16" spans="1:6" ht="15.75">
      <c r="A16" s="31" t="s">
        <v>28</v>
      </c>
      <c r="B16" s="32">
        <v>4</v>
      </c>
      <c r="C16" s="53"/>
      <c r="D16" s="53"/>
      <c r="E16" s="12"/>
      <c r="F16" s="12"/>
    </row>
    <row r="17" spans="1:6" ht="31.5">
      <c r="A17" s="31" t="s">
        <v>36</v>
      </c>
      <c r="B17" s="32">
        <v>5</v>
      </c>
      <c r="C17" s="53"/>
      <c r="D17" s="53"/>
      <c r="E17" s="12"/>
      <c r="F17" s="12"/>
    </row>
    <row r="18" spans="1:6" ht="15.75">
      <c r="A18" s="33" t="s">
        <v>19</v>
      </c>
      <c r="B18" s="32">
        <v>6</v>
      </c>
      <c r="C18" s="53">
        <v>3375295</v>
      </c>
      <c r="D18" s="53">
        <v>3408284</v>
      </c>
      <c r="E18" s="12"/>
      <c r="F18" s="12"/>
    </row>
    <row r="19" spans="1:6" ht="15.75">
      <c r="A19" s="31" t="s">
        <v>6</v>
      </c>
      <c r="B19" s="32">
        <v>7</v>
      </c>
      <c r="C19" s="53">
        <v>554</v>
      </c>
      <c r="D19" s="53">
        <v>572</v>
      </c>
      <c r="E19" s="12"/>
      <c r="F19" s="12"/>
    </row>
    <row r="20" spans="1:6" ht="15.75">
      <c r="A20" s="3" t="s">
        <v>7</v>
      </c>
      <c r="B20" s="2"/>
      <c r="C20" s="53"/>
      <c r="D20" s="53"/>
      <c r="E20" s="12"/>
      <c r="F20" s="12"/>
    </row>
    <row r="21" spans="1:6" ht="15.75">
      <c r="A21" s="3" t="s">
        <v>37</v>
      </c>
      <c r="B21" s="2">
        <v>7.1</v>
      </c>
      <c r="C21" s="53"/>
      <c r="D21" s="53"/>
      <c r="E21" s="12"/>
      <c r="F21" s="12"/>
    </row>
    <row r="22" spans="1:6" ht="15.75">
      <c r="A22" s="3" t="s">
        <v>57</v>
      </c>
      <c r="B22" s="2">
        <v>7.2</v>
      </c>
      <c r="C22" s="53"/>
      <c r="D22" s="53"/>
      <c r="F22" s="12"/>
    </row>
    <row r="23" spans="1:6" ht="31.5">
      <c r="A23" s="3" t="s">
        <v>38</v>
      </c>
      <c r="B23" s="2">
        <v>8</v>
      </c>
      <c r="C23" s="53"/>
      <c r="D23" s="53"/>
      <c r="E23" s="12"/>
      <c r="F23" s="12"/>
    </row>
    <row r="24" spans="1:6" ht="15.75">
      <c r="A24" s="30" t="s">
        <v>56</v>
      </c>
      <c r="B24" s="2">
        <v>9</v>
      </c>
      <c r="C24" s="53">
        <v>214001</v>
      </c>
      <c r="D24" s="53">
        <v>5010</v>
      </c>
      <c r="E24" s="12"/>
      <c r="F24" s="12"/>
    </row>
    <row r="25" spans="1:7" ht="15.75">
      <c r="A25" s="30" t="s">
        <v>63</v>
      </c>
      <c r="B25" s="2">
        <v>10</v>
      </c>
      <c r="C25" s="53">
        <v>414000</v>
      </c>
      <c r="D25" s="53">
        <v>414000</v>
      </c>
      <c r="E25" s="12"/>
      <c r="F25" s="12"/>
      <c r="G25" s="12"/>
    </row>
    <row r="26" spans="1:7" ht="31.5">
      <c r="A26" s="30" t="s">
        <v>64</v>
      </c>
      <c r="B26" s="2">
        <v>11</v>
      </c>
      <c r="C26" s="53"/>
      <c r="D26" s="53"/>
      <c r="E26" s="12"/>
      <c r="F26" s="12"/>
      <c r="G26" s="12"/>
    </row>
    <row r="27" spans="1:7" ht="31.5">
      <c r="A27" s="30" t="s">
        <v>65</v>
      </c>
      <c r="B27" s="2">
        <v>12</v>
      </c>
      <c r="C27" s="53"/>
      <c r="D27" s="53"/>
      <c r="F27" s="12"/>
      <c r="G27" s="12"/>
    </row>
    <row r="28" spans="1:7" ht="15.75">
      <c r="A28" s="30" t="s">
        <v>29</v>
      </c>
      <c r="B28" s="2">
        <v>13</v>
      </c>
      <c r="C28" s="53"/>
      <c r="D28" s="53"/>
      <c r="F28" s="12"/>
      <c r="G28" s="12"/>
    </row>
    <row r="29" spans="1:7" ht="31.5">
      <c r="A29" s="30" t="s">
        <v>66</v>
      </c>
      <c r="B29" s="2">
        <v>14</v>
      </c>
      <c r="C29" s="53">
        <v>1729379</v>
      </c>
      <c r="D29" s="53">
        <v>185</v>
      </c>
      <c r="E29" s="12"/>
      <c r="F29" s="12"/>
      <c r="G29" s="12"/>
    </row>
    <row r="30" spans="1:7" ht="15.75">
      <c r="A30" s="30" t="s">
        <v>5</v>
      </c>
      <c r="B30" s="2">
        <v>15</v>
      </c>
      <c r="C30" s="53">
        <v>141</v>
      </c>
      <c r="D30" s="53">
        <v>130</v>
      </c>
      <c r="F30" s="12"/>
      <c r="G30" s="12"/>
    </row>
    <row r="31" spans="1:7" ht="31.5">
      <c r="A31" s="30" t="s">
        <v>67</v>
      </c>
      <c r="B31" s="2">
        <v>16</v>
      </c>
      <c r="C31" s="53"/>
      <c r="D31" s="53"/>
      <c r="E31" s="12"/>
      <c r="F31" s="12"/>
      <c r="G31" s="12"/>
    </row>
    <row r="32" spans="1:7" ht="31.5">
      <c r="A32" s="3" t="s">
        <v>20</v>
      </c>
      <c r="B32" s="2">
        <v>17</v>
      </c>
      <c r="C32" s="45">
        <v>4575</v>
      </c>
      <c r="D32" s="45">
        <v>5526</v>
      </c>
      <c r="E32" s="12"/>
      <c r="F32" s="12"/>
      <c r="G32" s="12"/>
    </row>
    <row r="33" spans="1:6" ht="31.5">
      <c r="A33" s="3" t="s">
        <v>21</v>
      </c>
      <c r="B33" s="2">
        <v>18</v>
      </c>
      <c r="C33" s="45">
        <v>51764</v>
      </c>
      <c r="D33" s="45">
        <v>47673</v>
      </c>
      <c r="E33" s="12"/>
      <c r="F33" s="12"/>
    </row>
    <row r="34" spans="1:6" ht="15.75">
      <c r="A34" s="3" t="s">
        <v>68</v>
      </c>
      <c r="B34" s="2">
        <v>19</v>
      </c>
      <c r="C34" s="53">
        <v>61719</v>
      </c>
      <c r="D34" s="53">
        <v>61711</v>
      </c>
      <c r="E34" s="12"/>
      <c r="F34" s="12"/>
    </row>
    <row r="35" spans="1:6" ht="15.75">
      <c r="A35" s="3" t="s">
        <v>39</v>
      </c>
      <c r="B35" s="2">
        <v>21</v>
      </c>
      <c r="C35" s="53">
        <v>50109</v>
      </c>
      <c r="D35" s="53">
        <v>50109</v>
      </c>
      <c r="E35" s="12"/>
      <c r="F35" s="12"/>
    </row>
    <row r="36" spans="1:6" ht="15.75">
      <c r="A36" s="3" t="s">
        <v>4</v>
      </c>
      <c r="B36" s="2">
        <v>21</v>
      </c>
      <c r="C36" s="53"/>
      <c r="D36" s="53"/>
      <c r="E36" s="12"/>
      <c r="F36" s="12"/>
    </row>
    <row r="37" spans="1:7" ht="15.75">
      <c r="A37" s="8" t="s">
        <v>8</v>
      </c>
      <c r="B37" s="9">
        <v>22</v>
      </c>
      <c r="C37" s="44">
        <f>C10+C14+C15+C16+C17+C18+C19+C23+C24+C25+C26+C27+C32+C33+C34+C35+C36+C30+C29</f>
        <v>6662010</v>
      </c>
      <c r="D37" s="44">
        <f>D10+D14+D15+D16+D17+D18+D19+D23+D24+D25+D26+D27+D32+D33+D34+D35+D36+D30+D29</f>
        <v>6548060</v>
      </c>
      <c r="E37" s="12"/>
      <c r="F37" s="12"/>
      <c r="G37" s="12"/>
    </row>
    <row r="38" spans="1:6" ht="15.75">
      <c r="A38" s="4"/>
      <c r="B38" s="2"/>
      <c r="C38" s="53"/>
      <c r="D38" s="53"/>
      <c r="F38" s="12"/>
    </row>
    <row r="39" spans="1:6" ht="15.75">
      <c r="A39" s="8" t="s">
        <v>13</v>
      </c>
      <c r="B39" s="2"/>
      <c r="C39" s="53"/>
      <c r="D39" s="53"/>
      <c r="E39" s="12"/>
      <c r="F39" s="12"/>
    </row>
    <row r="40" spans="1:6" ht="15.75">
      <c r="A40" s="3" t="s">
        <v>69</v>
      </c>
      <c r="B40" s="2">
        <v>23</v>
      </c>
      <c r="C40" s="53"/>
      <c r="D40" s="53"/>
      <c r="F40" s="12"/>
    </row>
    <row r="41" spans="1:6" ht="15.75">
      <c r="A41" s="3" t="s">
        <v>28</v>
      </c>
      <c r="B41" s="2">
        <v>24</v>
      </c>
      <c r="C41" s="53"/>
      <c r="D41" s="53"/>
      <c r="F41" s="12"/>
    </row>
    <row r="42" spans="1:6" ht="15.75">
      <c r="A42" s="30" t="s">
        <v>70</v>
      </c>
      <c r="B42" s="2">
        <v>25</v>
      </c>
      <c r="C42" s="53"/>
      <c r="D42" s="53"/>
      <c r="F42" s="12"/>
    </row>
    <row r="43" spans="1:6" ht="15.75">
      <c r="A43" s="3" t="s">
        <v>15</v>
      </c>
      <c r="B43" s="2">
        <v>26</v>
      </c>
      <c r="C43" s="53"/>
      <c r="D43" s="53"/>
      <c r="F43" s="12"/>
    </row>
    <row r="44" spans="1:6" ht="15.75">
      <c r="A44" s="30" t="s">
        <v>71</v>
      </c>
      <c r="B44" s="2">
        <v>27</v>
      </c>
      <c r="C44" s="53"/>
      <c r="D44" s="53"/>
      <c r="E44" s="12"/>
      <c r="F44" s="12"/>
    </row>
    <row r="45" spans="1:6" ht="15.75">
      <c r="A45" s="3" t="s">
        <v>30</v>
      </c>
      <c r="B45" s="2">
        <v>28</v>
      </c>
      <c r="C45" s="53">
        <v>9793</v>
      </c>
      <c r="D45" s="53">
        <v>1893</v>
      </c>
      <c r="E45" s="12"/>
      <c r="F45" s="12"/>
    </row>
    <row r="46" spans="1:6" ht="15.75">
      <c r="A46" s="3" t="s">
        <v>58</v>
      </c>
      <c r="B46" s="2">
        <v>29</v>
      </c>
      <c r="C46" s="53"/>
      <c r="D46" s="53"/>
      <c r="F46" s="12"/>
    </row>
    <row r="47" spans="1:6" ht="15.75">
      <c r="A47" s="3" t="s">
        <v>14</v>
      </c>
      <c r="B47" s="2">
        <v>30</v>
      </c>
      <c r="C47" s="45"/>
      <c r="D47" s="45"/>
      <c r="F47" s="12"/>
    </row>
    <row r="48" spans="1:6" ht="15.75">
      <c r="A48" s="30" t="s">
        <v>72</v>
      </c>
      <c r="B48" s="2">
        <v>31</v>
      </c>
      <c r="C48" s="53"/>
      <c r="D48" s="53"/>
      <c r="F48" s="12"/>
    </row>
    <row r="49" spans="1:15" ht="15.75">
      <c r="A49" s="30" t="s">
        <v>73</v>
      </c>
      <c r="B49" s="2">
        <v>32</v>
      </c>
      <c r="C49" s="53">
        <v>3767</v>
      </c>
      <c r="D49" s="53">
        <v>2640</v>
      </c>
      <c r="E49" s="12"/>
      <c r="F49" s="28"/>
      <c r="K49" s="10"/>
      <c r="L49" s="10"/>
      <c r="M49" s="10"/>
      <c r="O49" s="10"/>
    </row>
    <row r="50" spans="1:6" ht="15.75">
      <c r="A50" s="3" t="s">
        <v>40</v>
      </c>
      <c r="B50" s="2">
        <v>33</v>
      </c>
      <c r="C50" s="53"/>
      <c r="D50" s="53"/>
      <c r="E50" s="12"/>
      <c r="F50" s="28"/>
    </row>
    <row r="51" spans="1:6" ht="15.75">
      <c r="A51" s="3" t="s">
        <v>16</v>
      </c>
      <c r="B51" s="2">
        <v>34</v>
      </c>
      <c r="C51" s="53">
        <v>12299</v>
      </c>
      <c r="D51" s="53">
        <v>14614</v>
      </c>
      <c r="E51" s="12"/>
      <c r="F51" s="29"/>
    </row>
    <row r="52" spans="1:7" ht="15.75">
      <c r="A52" s="8" t="s">
        <v>41</v>
      </c>
      <c r="B52" s="9">
        <v>35</v>
      </c>
      <c r="C52" s="44">
        <f>SUM(C41:C51)</f>
        <v>25859</v>
      </c>
      <c r="D52" s="44">
        <f>SUM(D41:D51)</f>
        <v>19147</v>
      </c>
      <c r="E52" s="12"/>
      <c r="F52" s="27"/>
      <c r="G52" s="10"/>
    </row>
    <row r="53" spans="1:7" ht="15.75">
      <c r="A53" s="4"/>
      <c r="B53" s="2"/>
      <c r="C53" s="53"/>
      <c r="D53" s="53"/>
      <c r="E53" s="12"/>
      <c r="G53" s="10"/>
    </row>
    <row r="54" spans="1:4" ht="15.75">
      <c r="A54" s="8" t="s">
        <v>42</v>
      </c>
      <c r="B54" s="2"/>
      <c r="C54" s="53"/>
      <c r="D54" s="53"/>
    </row>
    <row r="55" spans="1:7" ht="15.75">
      <c r="A55" s="3" t="s">
        <v>43</v>
      </c>
      <c r="B55" s="2">
        <v>36</v>
      </c>
      <c r="C55" s="53">
        <f>C57</f>
        <v>5088794</v>
      </c>
      <c r="D55" s="53">
        <f>D57</f>
        <v>5088794</v>
      </c>
      <c r="E55" s="12"/>
      <c r="F55" s="12"/>
      <c r="G55" s="10"/>
    </row>
    <row r="56" spans="1:7" ht="15.75">
      <c r="A56" s="3" t="s">
        <v>7</v>
      </c>
      <c r="B56" s="2"/>
      <c r="C56" s="53"/>
      <c r="D56" s="53"/>
      <c r="F56" s="12"/>
      <c r="G56" s="10"/>
    </row>
    <row r="57" spans="1:7" ht="15.75">
      <c r="A57" s="3" t="s">
        <v>23</v>
      </c>
      <c r="B57" s="2">
        <v>36.1</v>
      </c>
      <c r="C57" s="53">
        <v>5088794</v>
      </c>
      <c r="D57" s="53">
        <v>5088794</v>
      </c>
      <c r="E57" s="12"/>
      <c r="F57" s="12"/>
      <c r="G57" s="10"/>
    </row>
    <row r="58" spans="1:4" ht="15.75">
      <c r="A58" s="3" t="s">
        <v>24</v>
      </c>
      <c r="B58" s="2">
        <v>36.2</v>
      </c>
      <c r="C58" s="53"/>
      <c r="D58" s="53"/>
    </row>
    <row r="59" spans="1:6" ht="15.75">
      <c r="A59" s="3" t="s">
        <v>44</v>
      </c>
      <c r="B59" s="2">
        <v>37</v>
      </c>
      <c r="C59" s="53">
        <v>-296405</v>
      </c>
      <c r="D59" s="53">
        <v>-296405</v>
      </c>
      <c r="E59" s="12"/>
      <c r="F59" s="12"/>
    </row>
    <row r="60" spans="1:7" ht="15.75">
      <c r="A60" s="3" t="s">
        <v>9</v>
      </c>
      <c r="B60" s="2">
        <v>38</v>
      </c>
      <c r="C60" s="53">
        <v>-334171</v>
      </c>
      <c r="D60" s="53">
        <v>-334171</v>
      </c>
      <c r="E60" s="12"/>
      <c r="F60" s="12"/>
      <c r="G60" s="12"/>
    </row>
    <row r="61" spans="1:6" ht="15.75">
      <c r="A61" s="30" t="s">
        <v>10</v>
      </c>
      <c r="B61" s="2">
        <v>39</v>
      </c>
      <c r="C61" s="53"/>
      <c r="D61" s="53"/>
      <c r="F61" s="12"/>
    </row>
    <row r="62" spans="1:12" ht="15.75">
      <c r="A62" s="3" t="s">
        <v>53</v>
      </c>
      <c r="B62" s="2">
        <v>40</v>
      </c>
      <c r="C62" s="53">
        <v>10538</v>
      </c>
      <c r="D62" s="53">
        <v>1725</v>
      </c>
      <c r="E62" s="12"/>
      <c r="F62" s="12"/>
      <c r="G62" s="27"/>
      <c r="H62" s="48"/>
      <c r="I62" s="27"/>
      <c r="J62" s="27"/>
      <c r="K62" s="27"/>
      <c r="L62" s="27"/>
    </row>
    <row r="63" spans="1:12" ht="15.75">
      <c r="A63" s="3" t="s">
        <v>45</v>
      </c>
      <c r="B63" s="2">
        <v>41</v>
      </c>
      <c r="C63" s="53">
        <f>C65+C66</f>
        <v>2167395</v>
      </c>
      <c r="D63" s="53">
        <f>D65+D66</f>
        <v>2068970</v>
      </c>
      <c r="E63" s="12"/>
      <c r="F63" s="12"/>
      <c r="G63" s="48"/>
      <c r="H63" s="48"/>
      <c r="I63" s="27"/>
      <c r="J63" s="27"/>
      <c r="K63" s="27"/>
      <c r="L63" s="27"/>
    </row>
    <row r="64" spans="1:12" ht="15.75">
      <c r="A64" s="3" t="s">
        <v>7</v>
      </c>
      <c r="B64" s="2"/>
      <c r="C64" s="53"/>
      <c r="D64" s="53"/>
      <c r="F64" s="12"/>
      <c r="G64" s="27"/>
      <c r="H64" s="48"/>
      <c r="I64" s="27"/>
      <c r="J64" s="27"/>
      <c r="K64" s="27"/>
      <c r="L64" s="27"/>
    </row>
    <row r="65" spans="1:12" ht="15.75">
      <c r="A65" s="3" t="s">
        <v>46</v>
      </c>
      <c r="B65" s="2">
        <v>41.1</v>
      </c>
      <c r="C65" s="53">
        <v>2068970</v>
      </c>
      <c r="D65" s="53">
        <v>1688734</v>
      </c>
      <c r="E65" s="12"/>
      <c r="F65" s="12"/>
      <c r="G65" s="48"/>
      <c r="H65" s="49"/>
      <c r="I65" s="49"/>
      <c r="J65" s="50"/>
      <c r="K65" s="27"/>
      <c r="L65" s="27"/>
    </row>
    <row r="66" spans="1:12" ht="15.75">
      <c r="A66" s="3" t="s">
        <v>47</v>
      </c>
      <c r="B66" s="2">
        <v>41.2</v>
      </c>
      <c r="C66" s="45">
        <v>98425</v>
      </c>
      <c r="D66" s="45">
        <v>380236</v>
      </c>
      <c r="E66" s="12"/>
      <c r="F66" s="12"/>
      <c r="G66" s="48"/>
      <c r="H66" s="49"/>
      <c r="I66" s="27"/>
      <c r="J66" s="27"/>
      <c r="K66" s="27"/>
      <c r="L66" s="27"/>
    </row>
    <row r="67" spans="1:12" ht="15.75">
      <c r="A67" s="3" t="s">
        <v>12</v>
      </c>
      <c r="B67" s="2">
        <v>42</v>
      </c>
      <c r="C67" s="53"/>
      <c r="D67" s="53"/>
      <c r="F67" s="12"/>
      <c r="G67" s="27"/>
      <c r="H67" s="49"/>
      <c r="I67" s="27"/>
      <c r="J67" s="27"/>
      <c r="K67" s="27"/>
      <c r="L67" s="27"/>
    </row>
    <row r="68" spans="1:12" ht="15.75">
      <c r="A68" s="8" t="s">
        <v>11</v>
      </c>
      <c r="B68" s="9">
        <v>43</v>
      </c>
      <c r="C68" s="44">
        <f>C55+C62+C63+C59+C60</f>
        <v>6636151</v>
      </c>
      <c r="D68" s="44">
        <f>D55+D62+D63+D59+D60</f>
        <v>6528913</v>
      </c>
      <c r="E68" s="12"/>
      <c r="F68" s="10"/>
      <c r="G68" s="27"/>
      <c r="H68" s="49"/>
      <c r="I68" s="27"/>
      <c r="J68" s="27"/>
      <c r="K68" s="27"/>
      <c r="L68" s="27"/>
    </row>
    <row r="69" spans="1:12" ht="15.75">
      <c r="A69" s="3" t="s">
        <v>32</v>
      </c>
      <c r="B69" s="2"/>
      <c r="C69" s="53" t="s">
        <v>32</v>
      </c>
      <c r="D69" s="53" t="s">
        <v>32</v>
      </c>
      <c r="F69" s="12"/>
      <c r="G69" s="49"/>
      <c r="H69" s="27"/>
      <c r="I69" s="27"/>
      <c r="J69" s="27"/>
      <c r="K69" s="27"/>
      <c r="L69" s="27"/>
    </row>
    <row r="70" spans="1:12" ht="15.75">
      <c r="A70" s="8" t="s">
        <v>48</v>
      </c>
      <c r="B70" s="9">
        <v>44</v>
      </c>
      <c r="C70" s="44">
        <f>C52+C68</f>
        <v>6662010</v>
      </c>
      <c r="D70" s="44">
        <f>D52+D68</f>
        <v>6548060</v>
      </c>
      <c r="E70" s="12"/>
      <c r="F70" s="12"/>
      <c r="G70" s="57"/>
      <c r="H70" s="27"/>
      <c r="I70" s="27"/>
      <c r="J70" s="27"/>
      <c r="K70" s="27"/>
      <c r="L70" s="27"/>
    </row>
    <row r="71" spans="1:12" ht="15.75">
      <c r="A71" s="5"/>
      <c r="B71" s="6"/>
      <c r="C71" s="54">
        <f>C37-C70</f>
        <v>0</v>
      </c>
      <c r="D71" s="15"/>
      <c r="F71" s="10"/>
      <c r="G71" s="27"/>
      <c r="H71" s="27"/>
      <c r="I71" s="27"/>
      <c r="J71" s="27"/>
      <c r="K71" s="27"/>
      <c r="L71" s="27"/>
    </row>
    <row r="72" spans="1:12" ht="15.75">
      <c r="A72" s="11" t="s">
        <v>132</v>
      </c>
      <c r="F72" s="10"/>
      <c r="G72" s="27"/>
      <c r="H72" s="27"/>
      <c r="I72" s="27"/>
      <c r="J72" s="27"/>
      <c r="K72" s="27"/>
      <c r="L72" s="27"/>
    </row>
    <row r="73" spans="1:12" ht="15.75">
      <c r="A73" s="11" t="s">
        <v>133</v>
      </c>
      <c r="F73" s="10"/>
      <c r="G73" s="27"/>
      <c r="H73" s="27"/>
      <c r="I73" s="27"/>
      <c r="J73" s="27"/>
      <c r="K73" s="27"/>
      <c r="L73" s="27"/>
    </row>
    <row r="74" spans="1:12" ht="15.75">
      <c r="A74" s="11" t="s">
        <v>134</v>
      </c>
      <c r="F74" s="10"/>
      <c r="G74" s="27"/>
      <c r="H74" s="27"/>
      <c r="I74" s="27"/>
      <c r="J74" s="27"/>
      <c r="K74" s="27"/>
      <c r="L74" s="27"/>
    </row>
    <row r="75" spans="1:12" ht="15.75">
      <c r="A75" s="11" t="s">
        <v>129</v>
      </c>
      <c r="F75" s="12"/>
      <c r="G75" s="27"/>
      <c r="H75" s="27"/>
      <c r="I75" s="27"/>
      <c r="J75" s="27"/>
      <c r="K75" s="27"/>
      <c r="L75" s="27"/>
    </row>
    <row r="76" spans="1:12" ht="15.75">
      <c r="A76" s="1" t="s">
        <v>0</v>
      </c>
      <c r="G76" s="49"/>
      <c r="H76" s="27"/>
      <c r="I76" s="48"/>
      <c r="J76" s="27"/>
      <c r="K76" s="27"/>
      <c r="L76" s="27"/>
    </row>
    <row r="77" spans="7:12" ht="15.75">
      <c r="G77" s="49"/>
      <c r="H77" s="27"/>
      <c r="I77" s="27"/>
      <c r="J77" s="51"/>
      <c r="K77" s="27"/>
      <c r="L77" s="27"/>
    </row>
    <row r="78" spans="1:12" ht="15.75">
      <c r="A78" s="1" t="s">
        <v>49</v>
      </c>
      <c r="G78" s="27"/>
      <c r="H78" s="27"/>
      <c r="I78" s="27"/>
      <c r="J78" s="49"/>
      <c r="K78" s="27"/>
      <c r="L78" s="27"/>
    </row>
    <row r="79" spans="7:12" ht="15.75">
      <c r="G79" s="49"/>
      <c r="H79" s="27"/>
      <c r="I79" s="27"/>
      <c r="J79" s="49"/>
      <c r="K79" s="27"/>
      <c r="L79" s="27"/>
    </row>
    <row r="80" spans="7:12" ht="15.75">
      <c r="G80" s="27"/>
      <c r="H80" s="27"/>
      <c r="I80" s="27"/>
      <c r="J80" s="49"/>
      <c r="K80" s="27"/>
      <c r="L80" s="27"/>
    </row>
    <row r="81" spans="7:12" ht="15.75">
      <c r="G81" s="27"/>
      <c r="H81" s="49"/>
      <c r="I81" s="27"/>
      <c r="J81" s="49"/>
      <c r="K81" s="27"/>
      <c r="L81" s="27"/>
    </row>
    <row r="82" spans="7:12" ht="15.75">
      <c r="G82" s="49"/>
      <c r="H82" s="27"/>
      <c r="I82" s="27"/>
      <c r="J82" s="27"/>
      <c r="K82" s="27"/>
      <c r="L82" s="27"/>
    </row>
    <row r="83" ht="15.75">
      <c r="G83" s="10"/>
    </row>
    <row r="84" spans="5:8" ht="15.75">
      <c r="E84" s="10"/>
      <c r="H84" s="10"/>
    </row>
    <row r="85" spans="5:7" ht="15.75">
      <c r="E85" s="10"/>
      <c r="F85" s="12"/>
      <c r="G85" s="10"/>
    </row>
    <row r="86" spans="5:10" ht="15.75">
      <c r="E86" s="10"/>
      <c r="F86" s="10"/>
      <c r="G86" s="10"/>
      <c r="H86" s="10"/>
      <c r="J86" s="10"/>
    </row>
    <row r="87" spans="5:10" ht="15.75">
      <c r="E87" s="10"/>
      <c r="F87" s="10"/>
      <c r="H87" s="10"/>
      <c r="J87" s="12"/>
    </row>
    <row r="88" spans="5:10" ht="15.75">
      <c r="E88" s="10"/>
      <c r="F88" s="10"/>
      <c r="G88" s="10"/>
      <c r="J88" s="10"/>
    </row>
    <row r="89" spans="5:10" ht="15.75">
      <c r="E89" s="10"/>
      <c r="F89" s="10"/>
      <c r="H89" s="10"/>
      <c r="J89" s="10"/>
    </row>
    <row r="90" spans="5:10" ht="15.75">
      <c r="E90" s="10"/>
      <c r="F90" s="10"/>
      <c r="H90" s="10"/>
      <c r="J90" s="10"/>
    </row>
    <row r="91" spans="5:10" ht="15.75">
      <c r="E91" s="10"/>
      <c r="F91" s="10"/>
      <c r="J91" s="10"/>
    </row>
    <row r="223" ht="15.75">
      <c r="A223" s="1" t="s">
        <v>49</v>
      </c>
    </row>
    <row r="284" ht="15.75">
      <c r="A284" s="1" t="s">
        <v>49</v>
      </c>
    </row>
  </sheetData>
  <sheetProtection/>
  <mergeCells count="4">
    <mergeCell ref="A6:D6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70" r:id="rId1"/>
  <rowBreaks count="2" manualBreakCount="2">
    <brk id="52" max="3" man="1"/>
    <brk id="16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P105"/>
  <sheetViews>
    <sheetView tabSelected="1" view="pageBreakPreview" zoomScaleSheetLayoutView="100" workbookViewId="0" topLeftCell="A49">
      <selection activeCell="I82" sqref="I82"/>
    </sheetView>
  </sheetViews>
  <sheetFormatPr defaultColWidth="9.140625" defaultRowHeight="12.75"/>
  <cols>
    <col min="1" max="1" width="65.57421875" style="16" customWidth="1"/>
    <col min="2" max="2" width="14.00390625" style="20" customWidth="1"/>
    <col min="3" max="3" width="15.7109375" style="19" customWidth="1"/>
    <col min="4" max="4" width="18.7109375" style="19" customWidth="1"/>
    <col min="5" max="5" width="16.00390625" style="19" customWidth="1"/>
    <col min="6" max="7" width="16.00390625" style="19" hidden="1" customWidth="1"/>
    <col min="8" max="8" width="23.00390625" style="60" customWidth="1"/>
    <col min="9" max="10" width="25.421875" style="41" customWidth="1"/>
    <col min="11" max="11" width="13.28125" style="41" customWidth="1"/>
    <col min="12" max="12" width="15.00390625" style="41" customWidth="1"/>
    <col min="13" max="13" width="13.28125" style="41" bestFit="1" customWidth="1"/>
    <col min="14" max="14" width="16.140625" style="41" customWidth="1"/>
    <col min="15" max="15" width="12.7109375" style="16" customWidth="1"/>
    <col min="16" max="16" width="15.57421875" style="16" customWidth="1"/>
    <col min="17" max="16384" width="9.140625" style="16" customWidth="1"/>
  </cols>
  <sheetData>
    <row r="2" spans="1:8" ht="18.75">
      <c r="A2" s="77" t="s">
        <v>27</v>
      </c>
      <c r="B2" s="77"/>
      <c r="C2" s="77"/>
      <c r="D2" s="77"/>
      <c r="E2" s="77"/>
      <c r="F2" s="77"/>
      <c r="G2" s="77"/>
      <c r="H2" s="77"/>
    </row>
    <row r="3" spans="1:8" ht="18.75">
      <c r="A3" s="78" t="str">
        <f>'Ф1'!A3</f>
        <v>Акционерное общество "Инвестиционный Дом "Астана-Инвест"</v>
      </c>
      <c r="B3" s="78"/>
      <c r="C3" s="78"/>
      <c r="D3" s="78"/>
      <c r="E3" s="78"/>
      <c r="F3" s="78"/>
      <c r="G3" s="78"/>
      <c r="H3" s="78"/>
    </row>
    <row r="4" spans="1:8" ht="18.75">
      <c r="A4" s="77"/>
      <c r="B4" s="77"/>
      <c r="C4" s="77"/>
      <c r="D4" s="77"/>
      <c r="E4" s="77"/>
      <c r="F4" s="77"/>
      <c r="G4" s="77"/>
      <c r="H4" s="77"/>
    </row>
    <row r="5" spans="1:8" ht="18.75">
      <c r="A5" s="77" t="str">
        <f>'Ф1'!A4</f>
        <v>      по состоянию на "01" апреля 2016 года</v>
      </c>
      <c r="B5" s="77"/>
      <c r="C5" s="77"/>
      <c r="D5" s="77"/>
      <c r="E5" s="77"/>
      <c r="F5" s="77"/>
      <c r="G5" s="77"/>
      <c r="H5" s="77"/>
    </row>
    <row r="6" spans="1:8" ht="12.75">
      <c r="A6" s="23"/>
      <c r="B6" s="24"/>
      <c r="C6" s="36"/>
      <c r="D6" s="36"/>
      <c r="E6" s="36"/>
      <c r="F6" s="36"/>
      <c r="G6" s="36"/>
      <c r="H6" s="58"/>
    </row>
    <row r="7" spans="1:8" ht="15.75">
      <c r="A7" s="75" t="s">
        <v>60</v>
      </c>
      <c r="B7" s="76"/>
      <c r="C7" s="76"/>
      <c r="D7" s="76"/>
      <c r="E7" s="76"/>
      <c r="F7" s="76"/>
      <c r="G7" s="76"/>
      <c r="H7" s="76"/>
    </row>
    <row r="8" spans="1:8" ht="110.25">
      <c r="A8" s="69" t="s">
        <v>50</v>
      </c>
      <c r="B8" s="69" t="s">
        <v>1</v>
      </c>
      <c r="C8" s="69" t="s">
        <v>62</v>
      </c>
      <c r="D8" s="69" t="s">
        <v>52</v>
      </c>
      <c r="E8" s="69" t="s">
        <v>61</v>
      </c>
      <c r="F8" s="69" t="s">
        <v>135</v>
      </c>
      <c r="G8" s="70" t="s">
        <v>136</v>
      </c>
      <c r="H8" s="69" t="s">
        <v>51</v>
      </c>
    </row>
    <row r="9" spans="1:8" ht="15.75">
      <c r="A9" s="22">
        <v>1</v>
      </c>
      <c r="B9" s="22">
        <v>2</v>
      </c>
      <c r="C9" s="37">
        <v>3</v>
      </c>
      <c r="D9" s="37">
        <v>4</v>
      </c>
      <c r="E9" s="37">
        <v>5</v>
      </c>
      <c r="F9" s="37"/>
      <c r="G9" s="37"/>
      <c r="H9" s="59">
        <v>6</v>
      </c>
    </row>
    <row r="10" spans="1:14" ht="15.75">
      <c r="A10" s="34" t="s">
        <v>74</v>
      </c>
      <c r="B10" s="35">
        <v>1</v>
      </c>
      <c r="C10" s="38">
        <f aca="true" t="shared" si="0" ref="C10:H10">SUM(C12:C18)</f>
        <v>10937</v>
      </c>
      <c r="D10" s="38">
        <f t="shared" si="0"/>
        <v>33573</v>
      </c>
      <c r="E10" s="44">
        <f t="shared" si="0"/>
        <v>7405</v>
      </c>
      <c r="F10" s="44">
        <f t="shared" si="0"/>
        <v>7304</v>
      </c>
      <c r="G10" s="44">
        <f t="shared" si="0"/>
        <v>7421</v>
      </c>
      <c r="H10" s="44">
        <f t="shared" si="0"/>
        <v>22131</v>
      </c>
      <c r="I10" s="56"/>
      <c r="J10" s="56"/>
      <c r="K10" s="56"/>
      <c r="L10" s="66"/>
      <c r="M10" s="56"/>
      <c r="N10" s="56"/>
    </row>
    <row r="11" spans="1:14" ht="15.75">
      <c r="A11" s="31" t="s">
        <v>7</v>
      </c>
      <c r="B11" s="22"/>
      <c r="C11" s="37"/>
      <c r="D11" s="37"/>
      <c r="E11" s="45"/>
      <c r="F11" s="45"/>
      <c r="G11" s="45"/>
      <c r="H11" s="45"/>
      <c r="I11" s="56"/>
      <c r="J11" s="62"/>
      <c r="K11" s="21"/>
      <c r="L11" s="66"/>
      <c r="M11" s="56"/>
      <c r="N11" s="62"/>
    </row>
    <row r="12" spans="1:14" ht="15.75">
      <c r="A12" s="31" t="s">
        <v>75</v>
      </c>
      <c r="B12" s="22">
        <v>1.1</v>
      </c>
      <c r="C12" s="37"/>
      <c r="D12" s="37"/>
      <c r="E12" s="45"/>
      <c r="F12" s="45"/>
      <c r="G12" s="45"/>
      <c r="H12" s="45"/>
      <c r="I12" s="56"/>
      <c r="J12" s="62"/>
      <c r="K12" s="21"/>
      <c r="L12" s="66"/>
      <c r="M12" s="56"/>
      <c r="N12" s="62"/>
    </row>
    <row r="13" spans="1:14" ht="15.75">
      <c r="A13" s="31" t="s">
        <v>76</v>
      </c>
      <c r="B13" s="22">
        <v>1.2</v>
      </c>
      <c r="C13" s="37">
        <v>2234</v>
      </c>
      <c r="D13" s="37">
        <v>6858</v>
      </c>
      <c r="E13" s="45">
        <v>6</v>
      </c>
      <c r="F13" s="45">
        <v>6</v>
      </c>
      <c r="G13" s="45">
        <v>6</v>
      </c>
      <c r="H13" s="45">
        <f>SUM(E13:G13)</f>
        <v>18</v>
      </c>
      <c r="I13" s="56"/>
      <c r="J13" s="62"/>
      <c r="K13" s="67"/>
      <c r="L13" s="66"/>
      <c r="M13" s="56"/>
      <c r="N13" s="62"/>
    </row>
    <row r="14" spans="1:14" ht="15.75">
      <c r="A14" s="31" t="s">
        <v>77</v>
      </c>
      <c r="B14" s="22">
        <v>1.3</v>
      </c>
      <c r="C14" s="37"/>
      <c r="D14" s="37"/>
      <c r="E14" s="45"/>
      <c r="F14" s="45"/>
      <c r="G14" s="45"/>
      <c r="H14" s="45">
        <f aca="true" t="shared" si="1" ref="H14:H70">SUM(E14:G14)</f>
        <v>0</v>
      </c>
      <c r="I14" s="56"/>
      <c r="J14" s="62"/>
      <c r="K14" s="67"/>
      <c r="L14" s="66"/>
      <c r="M14" s="56"/>
      <c r="N14" s="62"/>
    </row>
    <row r="15" spans="1:14" ht="15.75">
      <c r="A15" s="31" t="s">
        <v>78</v>
      </c>
      <c r="B15" s="22">
        <v>1.4</v>
      </c>
      <c r="C15" s="37"/>
      <c r="D15" s="37"/>
      <c r="E15" s="45"/>
      <c r="F15" s="45"/>
      <c r="G15" s="45"/>
      <c r="H15" s="45">
        <f t="shared" si="1"/>
        <v>0</v>
      </c>
      <c r="I15" s="56"/>
      <c r="J15" s="62"/>
      <c r="K15" s="67"/>
      <c r="L15" s="66"/>
      <c r="M15" s="56"/>
      <c r="N15" s="62"/>
    </row>
    <row r="16" spans="1:14" ht="15.75">
      <c r="A16" s="31" t="s">
        <v>79</v>
      </c>
      <c r="B16" s="22">
        <v>1.5</v>
      </c>
      <c r="C16" s="37">
        <v>5988</v>
      </c>
      <c r="D16" s="37">
        <v>21465</v>
      </c>
      <c r="E16" s="45">
        <v>7309</v>
      </c>
      <c r="F16" s="45">
        <v>7298</v>
      </c>
      <c r="G16" s="45">
        <v>7350</v>
      </c>
      <c r="H16" s="45">
        <f>SUM(E16:G16)+1</f>
        <v>21958</v>
      </c>
      <c r="I16" s="56"/>
      <c r="J16" s="62"/>
      <c r="K16" s="67"/>
      <c r="L16" s="66"/>
      <c r="M16" s="56"/>
      <c r="N16" s="62"/>
    </row>
    <row r="17" spans="1:16" ht="15.75">
      <c r="A17" s="31" t="s">
        <v>80</v>
      </c>
      <c r="B17" s="22">
        <v>1.6</v>
      </c>
      <c r="C17" s="37">
        <v>2715</v>
      </c>
      <c r="D17" s="37">
        <v>5250</v>
      </c>
      <c r="E17" s="45">
        <v>90</v>
      </c>
      <c r="F17" s="45"/>
      <c r="G17" s="45">
        <v>65</v>
      </c>
      <c r="H17" s="45">
        <f t="shared" si="1"/>
        <v>155</v>
      </c>
      <c r="I17" s="56"/>
      <c r="J17" s="62"/>
      <c r="K17" s="67"/>
      <c r="L17" s="66"/>
      <c r="M17" s="56"/>
      <c r="N17" s="62"/>
      <c r="O17" s="18"/>
      <c r="P17" s="18"/>
    </row>
    <row r="18" spans="1:16" ht="15.75">
      <c r="A18" s="31" t="s">
        <v>81</v>
      </c>
      <c r="B18" s="22">
        <v>1.7</v>
      </c>
      <c r="C18" s="37"/>
      <c r="D18" s="37"/>
      <c r="E18" s="45"/>
      <c r="F18" s="45"/>
      <c r="G18" s="45"/>
      <c r="H18" s="45">
        <f t="shared" si="1"/>
        <v>0</v>
      </c>
      <c r="I18" s="56"/>
      <c r="J18" s="62"/>
      <c r="K18" s="21"/>
      <c r="L18" s="66"/>
      <c r="M18" s="56"/>
      <c r="N18" s="62"/>
      <c r="O18" s="18"/>
      <c r="P18" s="18"/>
    </row>
    <row r="19" spans="1:16" ht="15.75">
      <c r="A19" s="34" t="s">
        <v>6</v>
      </c>
      <c r="B19" s="35">
        <v>2</v>
      </c>
      <c r="C19" s="38">
        <v>2045</v>
      </c>
      <c r="D19" s="38">
        <v>4844</v>
      </c>
      <c r="E19" s="44">
        <f>E21+E22</f>
        <v>0</v>
      </c>
      <c r="F19" s="44">
        <f>F21+F22</f>
        <v>0</v>
      </c>
      <c r="G19" s="44">
        <f>G21+G22</f>
        <v>0</v>
      </c>
      <c r="H19" s="44">
        <f t="shared" si="1"/>
        <v>0</v>
      </c>
      <c r="I19" s="56"/>
      <c r="J19" s="56"/>
      <c r="K19" s="21"/>
      <c r="L19" s="66"/>
      <c r="M19" s="56"/>
      <c r="N19" s="56"/>
      <c r="O19" s="18"/>
      <c r="P19" s="18"/>
    </row>
    <row r="20" spans="1:16" ht="15.75">
      <c r="A20" s="31" t="s">
        <v>59</v>
      </c>
      <c r="B20" s="43"/>
      <c r="C20" s="37"/>
      <c r="D20" s="37"/>
      <c r="E20" s="45"/>
      <c r="F20" s="45"/>
      <c r="G20" s="45"/>
      <c r="H20" s="44">
        <f t="shared" si="1"/>
        <v>0</v>
      </c>
      <c r="I20" s="56"/>
      <c r="J20" s="62"/>
      <c r="K20" s="21"/>
      <c r="L20" s="66"/>
      <c r="M20" s="56"/>
      <c r="N20" s="62"/>
      <c r="O20" s="18"/>
      <c r="P20" s="18"/>
    </row>
    <row r="21" spans="1:16" ht="15.75">
      <c r="A21" s="31" t="s">
        <v>37</v>
      </c>
      <c r="B21" s="22">
        <v>2.1</v>
      </c>
      <c r="C21" s="37">
        <v>0</v>
      </c>
      <c r="D21" s="37">
        <v>0</v>
      </c>
      <c r="E21" s="45">
        <v>0</v>
      </c>
      <c r="F21" s="45">
        <v>0</v>
      </c>
      <c r="G21" s="45">
        <v>0</v>
      </c>
      <c r="H21" s="45">
        <f t="shared" si="1"/>
        <v>0</v>
      </c>
      <c r="I21" s="56"/>
      <c r="J21" s="62"/>
      <c r="K21" s="21"/>
      <c r="L21" s="66"/>
      <c r="M21" s="56"/>
      <c r="N21" s="62"/>
      <c r="O21" s="18"/>
      <c r="P21" s="18"/>
    </row>
    <row r="22" spans="1:16" ht="15.75">
      <c r="A22" s="31" t="s">
        <v>82</v>
      </c>
      <c r="B22" s="22">
        <v>2.2</v>
      </c>
      <c r="C22" s="37">
        <v>0</v>
      </c>
      <c r="D22" s="37">
        <v>0</v>
      </c>
      <c r="E22" s="45">
        <v>0</v>
      </c>
      <c r="F22" s="45">
        <v>0</v>
      </c>
      <c r="G22" s="45">
        <v>0</v>
      </c>
      <c r="H22" s="45">
        <f t="shared" si="1"/>
        <v>0</v>
      </c>
      <c r="I22" s="56"/>
      <c r="J22" s="62"/>
      <c r="K22" s="21"/>
      <c r="L22" s="66"/>
      <c r="M22" s="56"/>
      <c r="N22" s="62"/>
      <c r="O22" s="18"/>
      <c r="P22" s="18"/>
    </row>
    <row r="23" spans="1:16" ht="31.5">
      <c r="A23" s="34" t="s">
        <v>83</v>
      </c>
      <c r="B23" s="35">
        <v>3</v>
      </c>
      <c r="C23" s="38">
        <f>SUM(C24:C30)</f>
        <v>0</v>
      </c>
      <c r="D23" s="38">
        <f>SUM(D24:D30)</f>
        <v>0</v>
      </c>
      <c r="E23" s="44">
        <f>SUM(E24:E30)</f>
        <v>0</v>
      </c>
      <c r="F23" s="44">
        <f>SUM(F24:F30)</f>
        <v>0</v>
      </c>
      <c r="G23" s="44">
        <f>SUM(G24:G30)</f>
        <v>0</v>
      </c>
      <c r="H23" s="44">
        <f t="shared" si="1"/>
        <v>0</v>
      </c>
      <c r="I23" s="56"/>
      <c r="J23" s="56"/>
      <c r="K23" s="21"/>
      <c r="L23" s="66"/>
      <c r="M23" s="56"/>
      <c r="N23" s="56"/>
      <c r="O23" s="18"/>
      <c r="P23" s="18"/>
    </row>
    <row r="24" spans="1:14" ht="15.75">
      <c r="A24" s="31" t="s">
        <v>7</v>
      </c>
      <c r="B24" s="22"/>
      <c r="C24" s="37"/>
      <c r="D24" s="37"/>
      <c r="E24" s="45"/>
      <c r="F24" s="45"/>
      <c r="G24" s="45"/>
      <c r="H24" s="44"/>
      <c r="I24" s="56"/>
      <c r="J24" s="62"/>
      <c r="K24" s="21"/>
      <c r="L24" s="66"/>
      <c r="M24" s="56"/>
      <c r="N24" s="62"/>
    </row>
    <row r="25" spans="1:14" ht="15.75">
      <c r="A25" s="31" t="s">
        <v>84</v>
      </c>
      <c r="B25" s="22">
        <v>3.1</v>
      </c>
      <c r="C25" s="37"/>
      <c r="D25" s="37"/>
      <c r="E25" s="45"/>
      <c r="F25" s="45"/>
      <c r="G25" s="45"/>
      <c r="H25" s="44"/>
      <c r="I25" s="56"/>
      <c r="J25" s="62"/>
      <c r="K25" s="21"/>
      <c r="L25" s="66"/>
      <c r="M25" s="56"/>
      <c r="N25" s="62"/>
    </row>
    <row r="26" spans="1:14" ht="15.75">
      <c r="A26" s="31" t="s">
        <v>85</v>
      </c>
      <c r="B26" s="22">
        <v>3.2</v>
      </c>
      <c r="C26" s="37"/>
      <c r="D26" s="37"/>
      <c r="E26" s="45"/>
      <c r="F26" s="45"/>
      <c r="G26" s="45"/>
      <c r="H26" s="44"/>
      <c r="I26" s="56"/>
      <c r="J26" s="62"/>
      <c r="K26" s="21"/>
      <c r="L26" s="66"/>
      <c r="M26" s="56"/>
      <c r="N26" s="62"/>
    </row>
    <row r="27" spans="1:14" ht="15.75">
      <c r="A27" s="31" t="s">
        <v>86</v>
      </c>
      <c r="B27" s="22">
        <v>3.3</v>
      </c>
      <c r="C27" s="37"/>
      <c r="D27" s="37"/>
      <c r="E27" s="45"/>
      <c r="F27" s="45"/>
      <c r="G27" s="45"/>
      <c r="H27" s="44"/>
      <c r="I27" s="56"/>
      <c r="J27" s="62"/>
      <c r="K27" s="21"/>
      <c r="L27" s="66"/>
      <c r="M27" s="56"/>
      <c r="N27" s="62"/>
    </row>
    <row r="28" spans="1:14" ht="15.75">
      <c r="A28" s="31" t="s">
        <v>87</v>
      </c>
      <c r="B28" s="22">
        <v>3.4</v>
      </c>
      <c r="C28" s="37"/>
      <c r="D28" s="37"/>
      <c r="E28" s="45"/>
      <c r="F28" s="45"/>
      <c r="G28" s="45"/>
      <c r="H28" s="44"/>
      <c r="I28" s="56"/>
      <c r="J28" s="62"/>
      <c r="K28" s="21"/>
      <c r="L28" s="66"/>
      <c r="M28" s="56"/>
      <c r="N28" s="62"/>
    </row>
    <row r="29" spans="1:14" ht="15.75">
      <c r="A29" s="31" t="s">
        <v>88</v>
      </c>
      <c r="B29" s="22">
        <v>3.5</v>
      </c>
      <c r="C29" s="37"/>
      <c r="D29" s="37"/>
      <c r="E29" s="45"/>
      <c r="F29" s="45"/>
      <c r="G29" s="45"/>
      <c r="H29" s="44"/>
      <c r="I29" s="56"/>
      <c r="J29" s="62"/>
      <c r="K29" s="21"/>
      <c r="L29" s="66"/>
      <c r="M29" s="56"/>
      <c r="N29" s="62"/>
    </row>
    <row r="30" spans="1:14" ht="31.5">
      <c r="A30" s="31" t="s">
        <v>89</v>
      </c>
      <c r="B30" s="22">
        <v>3.6</v>
      </c>
      <c r="C30" s="37"/>
      <c r="D30" s="37"/>
      <c r="E30" s="45"/>
      <c r="F30" s="45"/>
      <c r="G30" s="45"/>
      <c r="H30" s="44"/>
      <c r="I30" s="56"/>
      <c r="J30" s="62"/>
      <c r="K30" s="21"/>
      <c r="L30" s="66"/>
      <c r="M30" s="56"/>
      <c r="N30" s="62"/>
    </row>
    <row r="31" spans="1:14" ht="15.75">
      <c r="A31" s="34" t="s">
        <v>90</v>
      </c>
      <c r="B31" s="35">
        <v>4</v>
      </c>
      <c r="C31" s="38">
        <f>SUM(C33:C34)</f>
        <v>123</v>
      </c>
      <c r="D31" s="38">
        <f>SUM(D33:D34)</f>
        <v>-24986</v>
      </c>
      <c r="E31" s="44">
        <f>SUM(E33:E34)</f>
        <v>-2686</v>
      </c>
      <c r="F31" s="44">
        <f>SUM(F33:F34)</f>
        <v>-47083</v>
      </c>
      <c r="G31" s="44">
        <f>SUM(G33:G34)</f>
        <v>-38622</v>
      </c>
      <c r="H31" s="44">
        <f t="shared" si="1"/>
        <v>-88391</v>
      </c>
      <c r="I31" s="56"/>
      <c r="J31" s="56"/>
      <c r="K31" s="56"/>
      <c r="L31" s="66"/>
      <c r="M31" s="56"/>
      <c r="N31" s="56"/>
    </row>
    <row r="32" spans="1:14" ht="15.75">
      <c r="A32" s="31" t="s">
        <v>59</v>
      </c>
      <c r="B32" s="22"/>
      <c r="C32" s="37"/>
      <c r="D32" s="37"/>
      <c r="E32" s="45"/>
      <c r="F32" s="45"/>
      <c r="G32" s="45"/>
      <c r="H32" s="44">
        <f t="shared" si="1"/>
        <v>0</v>
      </c>
      <c r="I32" s="56"/>
      <c r="J32" s="62"/>
      <c r="K32" s="21"/>
      <c r="L32" s="66"/>
      <c r="M32" s="56"/>
      <c r="N32" s="62"/>
    </row>
    <row r="33" spans="1:14" ht="31.5">
      <c r="A33" s="31" t="s">
        <v>91</v>
      </c>
      <c r="B33" s="22">
        <v>4.1</v>
      </c>
      <c r="C33" s="26"/>
      <c r="D33" s="26">
        <v>-20</v>
      </c>
      <c r="E33" s="45"/>
      <c r="F33" s="45">
        <v>-1024</v>
      </c>
      <c r="G33" s="45">
        <v>-4072</v>
      </c>
      <c r="H33" s="45">
        <f t="shared" si="1"/>
        <v>-5096</v>
      </c>
      <c r="I33" s="56"/>
      <c r="J33" s="62"/>
      <c r="K33" s="21"/>
      <c r="L33" s="66"/>
      <c r="M33" s="56"/>
      <c r="N33" s="62"/>
    </row>
    <row r="34" spans="1:14" ht="47.25">
      <c r="A34" s="31" t="s">
        <v>92</v>
      </c>
      <c r="B34" s="22">
        <v>4.2</v>
      </c>
      <c r="C34" s="37">
        <v>123</v>
      </c>
      <c r="D34" s="37">
        <v>-24966</v>
      </c>
      <c r="E34" s="45">
        <v>-2686</v>
      </c>
      <c r="F34" s="45">
        <v>-46059</v>
      </c>
      <c r="G34" s="45">
        <v>-34550</v>
      </c>
      <c r="H34" s="45">
        <f t="shared" si="1"/>
        <v>-83295</v>
      </c>
      <c r="I34" s="56"/>
      <c r="J34" s="62"/>
      <c r="K34" s="21"/>
      <c r="L34" s="66"/>
      <c r="M34" s="56"/>
      <c r="N34" s="62"/>
    </row>
    <row r="35" spans="1:14" ht="31.5">
      <c r="A35" s="34" t="s">
        <v>93</v>
      </c>
      <c r="B35" s="35">
        <v>5</v>
      </c>
      <c r="C35" s="38">
        <v>-1096</v>
      </c>
      <c r="D35" s="38">
        <v>139317</v>
      </c>
      <c r="E35" s="44">
        <v>5982</v>
      </c>
      <c r="F35" s="44">
        <v>-45097</v>
      </c>
      <c r="G35" s="44">
        <v>30384</v>
      </c>
      <c r="H35" s="44">
        <f t="shared" si="1"/>
        <v>-8731</v>
      </c>
      <c r="I35" s="56"/>
      <c r="J35" s="56"/>
      <c r="K35" s="21"/>
      <c r="L35" s="66"/>
      <c r="M35" s="56"/>
      <c r="N35" s="56"/>
    </row>
    <row r="36" spans="1:14" ht="15.75">
      <c r="A36" s="34" t="s">
        <v>94</v>
      </c>
      <c r="B36" s="35">
        <v>6</v>
      </c>
      <c r="C36" s="38"/>
      <c r="D36" s="38">
        <v>7748</v>
      </c>
      <c r="E36" s="44"/>
      <c r="F36" s="44">
        <v>4240</v>
      </c>
      <c r="G36" s="44">
        <v>0</v>
      </c>
      <c r="H36" s="44">
        <f t="shared" si="1"/>
        <v>4240</v>
      </c>
      <c r="I36" s="56"/>
      <c r="J36" s="56"/>
      <c r="K36" s="21"/>
      <c r="L36" s="66"/>
      <c r="M36" s="56"/>
      <c r="N36" s="56"/>
    </row>
    <row r="37" spans="1:14" ht="31.5">
      <c r="A37" s="34" t="s">
        <v>95</v>
      </c>
      <c r="B37" s="35">
        <v>7</v>
      </c>
      <c r="C37" s="38"/>
      <c r="D37" s="38"/>
      <c r="E37" s="44"/>
      <c r="F37" s="44"/>
      <c r="G37" s="44"/>
      <c r="H37" s="44">
        <f t="shared" si="1"/>
        <v>0</v>
      </c>
      <c r="I37" s="56"/>
      <c r="J37" s="56"/>
      <c r="K37" s="21"/>
      <c r="L37" s="66"/>
      <c r="M37" s="56"/>
      <c r="N37" s="56"/>
    </row>
    <row r="38" spans="1:14" ht="15.75">
      <c r="A38" s="34" t="s">
        <v>96</v>
      </c>
      <c r="B38" s="35">
        <v>8</v>
      </c>
      <c r="C38" s="38"/>
      <c r="D38" s="38"/>
      <c r="E38" s="44"/>
      <c r="F38" s="44"/>
      <c r="G38" s="44"/>
      <c r="H38" s="44">
        <f t="shared" si="1"/>
        <v>0</v>
      </c>
      <c r="I38" s="56"/>
      <c r="J38" s="56"/>
      <c r="K38" s="21"/>
      <c r="L38" s="66"/>
      <c r="M38" s="56"/>
      <c r="N38" s="56"/>
    </row>
    <row r="39" spans="1:14" ht="15.75">
      <c r="A39" s="34" t="s">
        <v>17</v>
      </c>
      <c r="B39" s="35">
        <v>9</v>
      </c>
      <c r="C39" s="38">
        <v>2198</v>
      </c>
      <c r="D39" s="38">
        <v>3096</v>
      </c>
      <c r="E39" s="44">
        <v>76</v>
      </c>
      <c r="F39" s="44">
        <v>34</v>
      </c>
      <c r="G39" s="44">
        <v>86</v>
      </c>
      <c r="H39" s="44">
        <f t="shared" si="1"/>
        <v>196</v>
      </c>
      <c r="I39" s="56"/>
      <c r="J39" s="56"/>
      <c r="K39" s="21"/>
      <c r="L39" s="66"/>
      <c r="M39" s="56"/>
      <c r="N39" s="56"/>
    </row>
    <row r="40" spans="1:14" ht="15.75">
      <c r="A40" s="34" t="s">
        <v>97</v>
      </c>
      <c r="B40" s="35">
        <v>10</v>
      </c>
      <c r="C40" s="38">
        <f aca="true" t="shared" si="2" ref="C40:H40">C39+C38+C37+C36+C35+C31+C23+C19+C10</f>
        <v>14207</v>
      </c>
      <c r="D40" s="38">
        <f t="shared" si="2"/>
        <v>163592</v>
      </c>
      <c r="E40" s="44">
        <f t="shared" si="2"/>
        <v>10777</v>
      </c>
      <c r="F40" s="44">
        <f t="shared" si="2"/>
        <v>-80602</v>
      </c>
      <c r="G40" s="44">
        <f t="shared" si="2"/>
        <v>-731</v>
      </c>
      <c r="H40" s="44">
        <f t="shared" si="2"/>
        <v>-70555</v>
      </c>
      <c r="I40" s="56"/>
      <c r="J40" s="56"/>
      <c r="K40" s="56"/>
      <c r="L40" s="66"/>
      <c r="M40" s="56"/>
      <c r="N40" s="56"/>
    </row>
    <row r="41" spans="1:14" ht="15.75">
      <c r="A41" s="31"/>
      <c r="B41" s="25"/>
      <c r="C41" s="26"/>
      <c r="D41" s="26"/>
      <c r="E41" s="45"/>
      <c r="F41" s="45"/>
      <c r="G41" s="45"/>
      <c r="H41" s="44">
        <f t="shared" si="1"/>
        <v>0</v>
      </c>
      <c r="I41" s="56"/>
      <c r="J41" s="62"/>
      <c r="K41" s="21"/>
      <c r="L41" s="66"/>
      <c r="M41" s="56"/>
      <c r="N41" s="62"/>
    </row>
    <row r="42" spans="1:14" ht="15.75">
      <c r="A42" s="34" t="s">
        <v>98</v>
      </c>
      <c r="B42" s="35">
        <v>11</v>
      </c>
      <c r="C42" s="38">
        <f>SUM(C44:C49)</f>
        <v>0</v>
      </c>
      <c r="D42" s="38">
        <f>SUM(D44:D49)</f>
        <v>88</v>
      </c>
      <c r="E42" s="44">
        <f>SUM(E44:E49)</f>
        <v>0</v>
      </c>
      <c r="F42" s="44">
        <f>SUM(F44:F49)</f>
        <v>0</v>
      </c>
      <c r="G42" s="44">
        <f>SUM(G44:G49)</f>
        <v>0</v>
      </c>
      <c r="H42" s="44">
        <f t="shared" si="1"/>
        <v>0</v>
      </c>
      <c r="I42" s="56"/>
      <c r="J42" s="56"/>
      <c r="K42" s="56"/>
      <c r="L42" s="66"/>
      <c r="M42" s="56"/>
      <c r="N42" s="56"/>
    </row>
    <row r="43" spans="1:14" ht="15.75">
      <c r="A43" s="31" t="s">
        <v>7</v>
      </c>
      <c r="B43" s="22"/>
      <c r="C43" s="37"/>
      <c r="D43" s="37"/>
      <c r="E43" s="45"/>
      <c r="F43" s="45"/>
      <c r="G43" s="45"/>
      <c r="H43" s="44"/>
      <c r="I43" s="56"/>
      <c r="J43" s="62"/>
      <c r="K43" s="21"/>
      <c r="L43" s="66"/>
      <c r="M43" s="56"/>
      <c r="N43" s="62"/>
    </row>
    <row r="44" spans="1:14" ht="15.75">
      <c r="A44" s="31" t="s">
        <v>99</v>
      </c>
      <c r="B44" s="22">
        <v>11.1</v>
      </c>
      <c r="C44" s="37"/>
      <c r="D44" s="37"/>
      <c r="E44" s="45"/>
      <c r="F44" s="45"/>
      <c r="G44" s="45"/>
      <c r="H44" s="44"/>
      <c r="I44" s="56"/>
      <c r="J44" s="62"/>
      <c r="K44" s="21"/>
      <c r="L44" s="66"/>
      <c r="M44" s="56"/>
      <c r="N44" s="62"/>
    </row>
    <row r="45" spans="1:14" ht="15.75">
      <c r="A45" s="31" t="s">
        <v>100</v>
      </c>
      <c r="B45" s="22">
        <v>11.2</v>
      </c>
      <c r="C45" s="37"/>
      <c r="D45" s="37"/>
      <c r="E45" s="45"/>
      <c r="F45" s="45"/>
      <c r="G45" s="45"/>
      <c r="H45" s="44"/>
      <c r="I45" s="56"/>
      <c r="J45" s="62"/>
      <c r="K45" s="21"/>
      <c r="L45" s="66"/>
      <c r="M45" s="56"/>
      <c r="N45" s="62"/>
    </row>
    <row r="46" spans="1:14" ht="15.75">
      <c r="A46" s="31" t="s">
        <v>101</v>
      </c>
      <c r="B46" s="22">
        <v>11.3</v>
      </c>
      <c r="C46" s="37"/>
      <c r="D46" s="37"/>
      <c r="E46" s="45"/>
      <c r="F46" s="45"/>
      <c r="G46" s="45"/>
      <c r="H46" s="44"/>
      <c r="I46" s="56"/>
      <c r="J46" s="62"/>
      <c r="K46" s="21"/>
      <c r="L46" s="66"/>
      <c r="M46" s="56"/>
      <c r="N46" s="62"/>
    </row>
    <row r="47" spans="1:14" ht="15.75">
      <c r="A47" s="31" t="s">
        <v>102</v>
      </c>
      <c r="B47" s="22">
        <v>11.4</v>
      </c>
      <c r="C47" s="37"/>
      <c r="D47" s="37"/>
      <c r="E47" s="45"/>
      <c r="F47" s="45"/>
      <c r="G47" s="45"/>
      <c r="H47" s="44"/>
      <c r="I47" s="56"/>
      <c r="J47" s="62"/>
      <c r="K47" s="21"/>
      <c r="L47" s="66"/>
      <c r="M47" s="56"/>
      <c r="N47" s="62"/>
    </row>
    <row r="48" spans="1:14" ht="15.75">
      <c r="A48" s="31" t="s">
        <v>103</v>
      </c>
      <c r="B48" s="25">
        <v>11.5</v>
      </c>
      <c r="C48" s="26"/>
      <c r="D48" s="26"/>
      <c r="E48" s="45"/>
      <c r="F48" s="45"/>
      <c r="G48" s="45"/>
      <c r="H48" s="44"/>
      <c r="I48" s="56"/>
      <c r="J48" s="62"/>
      <c r="K48" s="21"/>
      <c r="L48" s="66"/>
      <c r="M48" s="56"/>
      <c r="N48" s="62"/>
    </row>
    <row r="49" spans="1:14" ht="15.75">
      <c r="A49" s="31" t="s">
        <v>104</v>
      </c>
      <c r="B49" s="25">
        <v>11.6</v>
      </c>
      <c r="C49" s="26"/>
      <c r="D49" s="26">
        <v>88</v>
      </c>
      <c r="E49" s="45"/>
      <c r="F49" s="45"/>
      <c r="G49" s="45"/>
      <c r="H49" s="44"/>
      <c r="I49" s="56"/>
      <c r="J49" s="62"/>
      <c r="K49" s="21"/>
      <c r="L49" s="66"/>
      <c r="M49" s="56"/>
      <c r="N49" s="62"/>
    </row>
    <row r="50" spans="1:15" ht="15.75">
      <c r="A50" s="34" t="s">
        <v>105</v>
      </c>
      <c r="B50" s="35">
        <v>12</v>
      </c>
      <c r="C50" s="38">
        <f>260-31</f>
        <v>229</v>
      </c>
      <c r="D50" s="38">
        <v>678</v>
      </c>
      <c r="E50" s="44">
        <f>SUM(E52:E54)</f>
        <v>46</v>
      </c>
      <c r="F50" s="44">
        <f>SUM(F52:F54)</f>
        <v>25</v>
      </c>
      <c r="G50" s="44">
        <f>SUM(G52:G54)</f>
        <v>49</v>
      </c>
      <c r="H50" s="44">
        <f t="shared" si="1"/>
        <v>120</v>
      </c>
      <c r="I50" s="56"/>
      <c r="J50" s="56"/>
      <c r="K50" s="21"/>
      <c r="L50" s="66"/>
      <c r="M50" s="56"/>
      <c r="N50" s="56"/>
      <c r="O50" s="16">
        <f>90-37</f>
        <v>53</v>
      </c>
    </row>
    <row r="51" spans="1:14" ht="15.75">
      <c r="A51" s="31" t="s">
        <v>59</v>
      </c>
      <c r="B51" s="22"/>
      <c r="C51" s="37"/>
      <c r="D51" s="37"/>
      <c r="E51" s="45"/>
      <c r="F51" s="45"/>
      <c r="G51" s="45"/>
      <c r="H51" s="44"/>
      <c r="I51" s="56"/>
      <c r="J51" s="62"/>
      <c r="K51" s="21"/>
      <c r="L51" s="66"/>
      <c r="M51" s="56"/>
      <c r="N51" s="62"/>
    </row>
    <row r="52" spans="1:14" ht="15.75">
      <c r="A52" s="31" t="s">
        <v>106</v>
      </c>
      <c r="B52" s="22">
        <v>12.1</v>
      </c>
      <c r="C52" s="37"/>
      <c r="D52" s="37"/>
      <c r="E52" s="45"/>
      <c r="F52" s="45"/>
      <c r="G52" s="45"/>
      <c r="H52" s="44"/>
      <c r="I52" s="56"/>
      <c r="J52" s="62"/>
      <c r="K52" s="21"/>
      <c r="L52" s="66"/>
      <c r="M52" s="56"/>
      <c r="N52" s="62"/>
    </row>
    <row r="53" spans="1:14" ht="15.75">
      <c r="A53" s="31" t="s">
        <v>107</v>
      </c>
      <c r="B53" s="22">
        <v>12.2</v>
      </c>
      <c r="C53" s="37">
        <v>11</v>
      </c>
      <c r="D53" s="37">
        <v>35</v>
      </c>
      <c r="E53" s="45">
        <v>46</v>
      </c>
      <c r="F53" s="45">
        <v>25</v>
      </c>
      <c r="G53" s="45">
        <v>49</v>
      </c>
      <c r="H53" s="44">
        <f t="shared" si="1"/>
        <v>120</v>
      </c>
      <c r="I53" s="56"/>
      <c r="J53" s="62"/>
      <c r="K53" s="21"/>
      <c r="L53" s="66"/>
      <c r="M53" s="56"/>
      <c r="N53" s="62"/>
    </row>
    <row r="54" spans="1:14" ht="31.5">
      <c r="A54" s="34" t="s">
        <v>108</v>
      </c>
      <c r="B54" s="35">
        <v>13</v>
      </c>
      <c r="C54" s="38">
        <f>SUM(C55:C60)</f>
        <v>0</v>
      </c>
      <c r="D54" s="38">
        <f>SUM(D55:D60)</f>
        <v>0</v>
      </c>
      <c r="E54" s="44">
        <f>SUM(E55:E60)</f>
        <v>0</v>
      </c>
      <c r="F54" s="44">
        <f>SUM(F55:F60)</f>
        <v>0</v>
      </c>
      <c r="G54" s="44">
        <f>SUM(G55:G60)</f>
        <v>0</v>
      </c>
      <c r="H54" s="44"/>
      <c r="I54" s="56"/>
      <c r="J54" s="56"/>
      <c r="K54" s="21"/>
      <c r="L54" s="66"/>
      <c r="M54" s="56"/>
      <c r="N54" s="56"/>
    </row>
    <row r="55" spans="1:14" ht="15.75">
      <c r="A55" s="31" t="s">
        <v>59</v>
      </c>
      <c r="B55" s="22"/>
      <c r="C55" s="37"/>
      <c r="D55" s="37"/>
      <c r="E55" s="45"/>
      <c r="F55" s="45"/>
      <c r="G55" s="45"/>
      <c r="H55" s="44"/>
      <c r="I55" s="56"/>
      <c r="J55" s="62"/>
      <c r="K55" s="21"/>
      <c r="L55" s="66"/>
      <c r="M55" s="56"/>
      <c r="N55" s="62"/>
    </row>
    <row r="56" spans="1:14" ht="15.75">
      <c r="A56" s="31" t="s">
        <v>109</v>
      </c>
      <c r="B56" s="22">
        <v>13.1</v>
      </c>
      <c r="C56" s="37"/>
      <c r="D56" s="37"/>
      <c r="E56" s="45"/>
      <c r="F56" s="45"/>
      <c r="G56" s="45"/>
      <c r="H56" s="44"/>
      <c r="I56" s="56"/>
      <c r="J56" s="62"/>
      <c r="K56" s="21"/>
      <c r="L56" s="66"/>
      <c r="M56" s="56"/>
      <c r="N56" s="62"/>
    </row>
    <row r="57" spans="1:14" ht="15.75">
      <c r="A57" s="31" t="s">
        <v>110</v>
      </c>
      <c r="B57" s="22">
        <v>13.2</v>
      </c>
      <c r="C57" s="37"/>
      <c r="D57" s="37"/>
      <c r="E57" s="45"/>
      <c r="F57" s="45"/>
      <c r="G57" s="45"/>
      <c r="H57" s="44"/>
      <c r="I57" s="56"/>
      <c r="J57" s="62"/>
      <c r="K57" s="21"/>
      <c r="L57" s="66"/>
      <c r="M57" s="56"/>
      <c r="N57" s="62"/>
    </row>
    <row r="58" spans="1:14" ht="15.75">
      <c r="A58" s="31" t="s">
        <v>111</v>
      </c>
      <c r="B58" s="22">
        <v>13.3</v>
      </c>
      <c r="C58" s="37"/>
      <c r="D58" s="37"/>
      <c r="E58" s="45"/>
      <c r="F58" s="45"/>
      <c r="G58" s="45"/>
      <c r="H58" s="44"/>
      <c r="I58" s="56"/>
      <c r="J58" s="62"/>
      <c r="K58" s="21"/>
      <c r="L58" s="66"/>
      <c r="M58" s="56"/>
      <c r="N58" s="62"/>
    </row>
    <row r="59" spans="1:14" ht="15.75">
      <c r="A59" s="31" t="s">
        <v>112</v>
      </c>
      <c r="B59" s="22">
        <v>13.4</v>
      </c>
      <c r="C59" s="37"/>
      <c r="D59" s="37"/>
      <c r="E59" s="45"/>
      <c r="F59" s="45"/>
      <c r="G59" s="45"/>
      <c r="H59" s="44"/>
      <c r="I59" s="56"/>
      <c r="J59" s="62"/>
      <c r="K59" s="21"/>
      <c r="L59" s="66"/>
      <c r="M59" s="56"/>
      <c r="N59" s="62"/>
    </row>
    <row r="60" spans="1:14" ht="15.75">
      <c r="A60" s="31" t="s">
        <v>113</v>
      </c>
      <c r="B60" s="25">
        <v>13.5</v>
      </c>
      <c r="C60" s="26"/>
      <c r="D60" s="26"/>
      <c r="E60" s="45"/>
      <c r="F60" s="45"/>
      <c r="G60" s="45"/>
      <c r="H60" s="44"/>
      <c r="I60" s="56"/>
      <c r="J60" s="62"/>
      <c r="K60" s="21"/>
      <c r="L60" s="66"/>
      <c r="M60" s="56"/>
      <c r="N60" s="62"/>
    </row>
    <row r="61" spans="1:14" ht="15.75">
      <c r="A61" s="34" t="s">
        <v>114</v>
      </c>
      <c r="B61" s="35">
        <v>14</v>
      </c>
      <c r="C61" s="38">
        <f>C63+C64+C65+C66+10461-7264-72+32</f>
        <v>16986</v>
      </c>
      <c r="D61" s="38">
        <v>51803</v>
      </c>
      <c r="E61" s="44">
        <f>SUM(E63:E66)+6836-9</f>
        <v>22711</v>
      </c>
      <c r="F61" s="44">
        <f>SUM(F63:F66)+8261</f>
        <v>29957</v>
      </c>
      <c r="G61" s="44">
        <f>SUM(G63:G66)+10894-1297</f>
        <v>27218</v>
      </c>
      <c r="H61" s="44">
        <f>SUM(H63:H66)+25990-1306</f>
        <v>79886</v>
      </c>
      <c r="I61" s="56"/>
      <c r="J61" s="56"/>
      <c r="K61" s="56"/>
      <c r="L61" s="66"/>
      <c r="M61" s="56"/>
      <c r="N61" s="56"/>
    </row>
    <row r="62" spans="1:14" ht="15.75">
      <c r="A62" s="31" t="s">
        <v>59</v>
      </c>
      <c r="B62" s="25"/>
      <c r="C62" s="39"/>
      <c r="D62" s="39"/>
      <c r="E62" s="46"/>
      <c r="F62" s="46"/>
      <c r="G62" s="46"/>
      <c r="H62" s="44"/>
      <c r="I62" s="56"/>
      <c r="J62" s="64"/>
      <c r="K62" s="21"/>
      <c r="L62" s="66"/>
      <c r="M62" s="56"/>
      <c r="N62" s="64"/>
    </row>
    <row r="63" spans="1:14" ht="15.75">
      <c r="A63" s="31" t="s">
        <v>115</v>
      </c>
      <c r="B63" s="25">
        <v>14.1</v>
      </c>
      <c r="C63" s="39">
        <v>11081</v>
      </c>
      <c r="D63" s="39">
        <v>13350</v>
      </c>
      <c r="E63" s="46">
        <v>12500</v>
      </c>
      <c r="F63" s="46">
        <v>17422</v>
      </c>
      <c r="G63" s="46">
        <v>13852</v>
      </c>
      <c r="H63" s="46">
        <f>SUM(E63:G63)+1</f>
        <v>43775</v>
      </c>
      <c r="I63" s="56"/>
      <c r="J63" s="63"/>
      <c r="K63" s="21"/>
      <c r="L63" s="66"/>
      <c r="M63" s="56"/>
      <c r="N63" s="63"/>
    </row>
    <row r="64" spans="1:14" ht="15.75">
      <c r="A64" s="31" t="s">
        <v>116</v>
      </c>
      <c r="B64" s="25">
        <v>14.2</v>
      </c>
      <c r="C64" s="39">
        <v>1320</v>
      </c>
      <c r="D64" s="39">
        <v>3994</v>
      </c>
      <c r="E64" s="46">
        <v>1884</v>
      </c>
      <c r="F64" s="46">
        <v>1938</v>
      </c>
      <c r="G64" s="46">
        <v>1938</v>
      </c>
      <c r="H64" s="46">
        <f t="shared" si="1"/>
        <v>5760</v>
      </c>
      <c r="I64" s="56"/>
      <c r="J64" s="63"/>
      <c r="K64" s="21"/>
      <c r="L64" s="66"/>
      <c r="M64" s="56"/>
      <c r="N64" s="63"/>
    </row>
    <row r="65" spans="1:14" ht="15.75">
      <c r="A65" s="31" t="s">
        <v>117</v>
      </c>
      <c r="B65" s="25">
        <v>14.3</v>
      </c>
      <c r="C65" s="39">
        <v>72</v>
      </c>
      <c r="D65" s="39">
        <v>789</v>
      </c>
      <c r="E65" s="46">
        <v>265</v>
      </c>
      <c r="F65" s="46">
        <v>587</v>
      </c>
      <c r="G65" s="46">
        <v>386</v>
      </c>
      <c r="H65" s="46">
        <f t="shared" si="1"/>
        <v>1238</v>
      </c>
      <c r="I65" s="56"/>
      <c r="J65" s="63"/>
      <c r="K65" s="21"/>
      <c r="L65" s="66"/>
      <c r="M65" s="56"/>
      <c r="N65" s="63"/>
    </row>
    <row r="66" spans="1:14" ht="31.5">
      <c r="A66" s="31" t="s">
        <v>118</v>
      </c>
      <c r="B66" s="25">
        <v>14.4</v>
      </c>
      <c r="C66" s="39">
        <v>1356</v>
      </c>
      <c r="D66" s="39">
        <v>3715</v>
      </c>
      <c r="E66" s="46">
        <v>1235</v>
      </c>
      <c r="F66" s="46">
        <v>1749</v>
      </c>
      <c r="G66" s="46">
        <v>1445</v>
      </c>
      <c r="H66" s="46">
        <f t="shared" si="1"/>
        <v>4429</v>
      </c>
      <c r="I66" s="56"/>
      <c r="J66" s="63"/>
      <c r="K66" s="21"/>
      <c r="L66" s="66"/>
      <c r="M66" s="56"/>
      <c r="N66" s="63"/>
    </row>
    <row r="67" spans="1:14" ht="15.75">
      <c r="A67" s="31" t="s">
        <v>119</v>
      </c>
      <c r="B67" s="35">
        <v>15</v>
      </c>
      <c r="C67" s="39"/>
      <c r="D67" s="39">
        <v>1163</v>
      </c>
      <c r="E67" s="46">
        <v>434</v>
      </c>
      <c r="F67" s="46">
        <v>0</v>
      </c>
      <c r="G67" s="46">
        <v>0</v>
      </c>
      <c r="H67" s="46">
        <f t="shared" si="1"/>
        <v>434</v>
      </c>
      <c r="I67" s="56"/>
      <c r="J67" s="63"/>
      <c r="K67" s="21"/>
      <c r="L67" s="66"/>
      <c r="M67" s="56"/>
      <c r="N67" s="63"/>
    </row>
    <row r="68" spans="1:14" ht="15.75">
      <c r="A68" s="31" t="s">
        <v>18</v>
      </c>
      <c r="B68" s="35">
        <v>16</v>
      </c>
      <c r="C68" s="46">
        <v>7264</v>
      </c>
      <c r="D68" s="46">
        <v>8728</v>
      </c>
      <c r="E68" s="46">
        <v>9</v>
      </c>
      <c r="F68" s="46">
        <v>0</v>
      </c>
      <c r="G68" s="46">
        <v>1297</v>
      </c>
      <c r="H68" s="46">
        <f t="shared" si="1"/>
        <v>1306</v>
      </c>
      <c r="I68" s="56"/>
      <c r="J68" s="63"/>
      <c r="K68" s="21"/>
      <c r="L68" s="66"/>
      <c r="M68" s="56"/>
      <c r="N68" s="63"/>
    </row>
    <row r="69" spans="1:14" ht="15.75">
      <c r="A69" s="31" t="s">
        <v>120</v>
      </c>
      <c r="B69" s="25">
        <v>17</v>
      </c>
      <c r="C69" s="38">
        <f>C42+C50+C61+C54+C67+C68</f>
        <v>24479</v>
      </c>
      <c r="D69" s="38">
        <f>D42+D50+D61+D54+D67+D68</f>
        <v>62460</v>
      </c>
      <c r="E69" s="44">
        <f>E42+E50+E61+E54+E67+E68</f>
        <v>23200</v>
      </c>
      <c r="F69" s="44">
        <f>F42+F50+F61+F54+F67+F68</f>
        <v>29982</v>
      </c>
      <c r="G69" s="44">
        <f>G42+G50+G61+G54+G67+G68</f>
        <v>28564</v>
      </c>
      <c r="H69" s="44">
        <f t="shared" si="1"/>
        <v>81746</v>
      </c>
      <c r="I69" s="56"/>
      <c r="J69" s="56"/>
      <c r="K69" s="56"/>
      <c r="L69" s="66"/>
      <c r="M69" s="56"/>
      <c r="N69" s="56"/>
    </row>
    <row r="70" spans="1:14" ht="15.75">
      <c r="A70" s="31"/>
      <c r="B70" s="25"/>
      <c r="C70" s="40"/>
      <c r="D70" s="40"/>
      <c r="E70" s="47"/>
      <c r="F70" s="47"/>
      <c r="G70" s="47"/>
      <c r="H70" s="44">
        <f t="shared" si="1"/>
        <v>0</v>
      </c>
      <c r="I70" s="56"/>
      <c r="J70" s="65"/>
      <c r="K70" s="21"/>
      <c r="L70" s="66"/>
      <c r="M70" s="56"/>
      <c r="N70" s="65"/>
    </row>
    <row r="71" spans="1:14" ht="31.5">
      <c r="A71" s="31" t="s">
        <v>121</v>
      </c>
      <c r="B71" s="35">
        <v>18</v>
      </c>
      <c r="C71" s="38">
        <f aca="true" t="shared" si="3" ref="C71:H71">C40-C69</f>
        <v>-10272</v>
      </c>
      <c r="D71" s="38">
        <f t="shared" si="3"/>
        <v>101132</v>
      </c>
      <c r="E71" s="44">
        <f t="shared" si="3"/>
        <v>-12423</v>
      </c>
      <c r="F71" s="44">
        <f t="shared" si="3"/>
        <v>-110584</v>
      </c>
      <c r="G71" s="44">
        <f t="shared" si="3"/>
        <v>-29295</v>
      </c>
      <c r="H71" s="44">
        <f t="shared" si="3"/>
        <v>-152301</v>
      </c>
      <c r="I71" s="56"/>
      <c r="J71" s="56"/>
      <c r="K71" s="56"/>
      <c r="L71" s="66"/>
      <c r="M71" s="56"/>
      <c r="N71" s="56"/>
    </row>
    <row r="72" spans="1:14" ht="31.5">
      <c r="A72" s="31" t="s">
        <v>122</v>
      </c>
      <c r="B72" s="35">
        <v>19</v>
      </c>
      <c r="C72" s="38">
        <v>0</v>
      </c>
      <c r="D72" s="38">
        <v>0</v>
      </c>
      <c r="E72" s="44">
        <v>0</v>
      </c>
      <c r="F72" s="44">
        <v>0</v>
      </c>
      <c r="G72" s="44">
        <v>0</v>
      </c>
      <c r="H72" s="44">
        <v>0</v>
      </c>
      <c r="I72" s="56"/>
      <c r="J72" s="56"/>
      <c r="K72" s="21"/>
      <c r="L72" s="66"/>
      <c r="M72" s="56"/>
      <c r="N72" s="56"/>
    </row>
    <row r="73" spans="1:14" ht="15.75">
      <c r="A73" s="31"/>
      <c r="B73" s="25"/>
      <c r="C73" s="40"/>
      <c r="D73" s="40"/>
      <c r="E73" s="47"/>
      <c r="F73" s="47"/>
      <c r="G73" s="47"/>
      <c r="H73" s="44"/>
      <c r="I73" s="56"/>
      <c r="J73" s="65"/>
      <c r="K73" s="21"/>
      <c r="L73" s="66"/>
      <c r="M73" s="56"/>
      <c r="N73" s="65"/>
    </row>
    <row r="74" spans="1:14" ht="31.5">
      <c r="A74" s="31" t="s">
        <v>123</v>
      </c>
      <c r="B74" s="35">
        <v>20</v>
      </c>
      <c r="C74" s="38">
        <f aca="true" t="shared" si="4" ref="C74:H74">C71-C72</f>
        <v>-10272</v>
      </c>
      <c r="D74" s="38">
        <f t="shared" si="4"/>
        <v>101132</v>
      </c>
      <c r="E74" s="44">
        <f t="shared" si="4"/>
        <v>-12423</v>
      </c>
      <c r="F74" s="44">
        <f t="shared" si="4"/>
        <v>-110584</v>
      </c>
      <c r="G74" s="44">
        <f t="shared" si="4"/>
        <v>-29295</v>
      </c>
      <c r="H74" s="44">
        <f t="shared" si="4"/>
        <v>-152301</v>
      </c>
      <c r="I74" s="56"/>
      <c r="J74" s="56"/>
      <c r="K74" s="56"/>
      <c r="L74" s="66"/>
      <c r="M74" s="56"/>
      <c r="N74" s="56"/>
    </row>
    <row r="75" spans="1:14" ht="15.75">
      <c r="A75" s="31"/>
      <c r="B75" s="25"/>
      <c r="C75" s="40"/>
      <c r="D75" s="40"/>
      <c r="E75" s="47"/>
      <c r="F75" s="47"/>
      <c r="G75" s="47"/>
      <c r="H75" s="44"/>
      <c r="I75" s="56"/>
      <c r="J75" s="65"/>
      <c r="K75" s="21"/>
      <c r="L75" s="66"/>
      <c r="M75" s="56"/>
      <c r="N75" s="65"/>
    </row>
    <row r="76" spans="1:14" ht="15.75">
      <c r="A76" s="31" t="s">
        <v>124</v>
      </c>
      <c r="B76" s="25">
        <v>21</v>
      </c>
      <c r="C76" s="26">
        <v>335</v>
      </c>
      <c r="D76" s="26">
        <v>2191</v>
      </c>
      <c r="E76" s="45"/>
      <c r="F76" s="45">
        <v>10352</v>
      </c>
      <c r="G76" s="45">
        <v>0</v>
      </c>
      <c r="H76" s="44">
        <v>10352</v>
      </c>
      <c r="I76" s="56"/>
      <c r="J76" s="62"/>
      <c r="K76" s="21"/>
      <c r="L76" s="66"/>
      <c r="M76" s="56"/>
      <c r="N76" s="62"/>
    </row>
    <row r="77" spans="1:14" ht="15.75">
      <c r="A77" s="31"/>
      <c r="B77" s="25"/>
      <c r="C77" s="40"/>
      <c r="D77" s="40"/>
      <c r="E77" s="47"/>
      <c r="F77" s="47"/>
      <c r="G77" s="47"/>
      <c r="H77" s="44"/>
      <c r="I77" s="56"/>
      <c r="J77" s="65"/>
      <c r="K77" s="21"/>
      <c r="L77" s="66"/>
      <c r="M77" s="56"/>
      <c r="N77" s="65"/>
    </row>
    <row r="78" spans="1:14" ht="31.5">
      <c r="A78" s="31" t="s">
        <v>125</v>
      </c>
      <c r="B78" s="25">
        <v>22</v>
      </c>
      <c r="C78" s="38">
        <f aca="true" t="shared" si="5" ref="C78:H78">C74-C76</f>
        <v>-10607</v>
      </c>
      <c r="D78" s="38">
        <f t="shared" si="5"/>
        <v>98941</v>
      </c>
      <c r="E78" s="44">
        <f t="shared" si="5"/>
        <v>-12423</v>
      </c>
      <c r="F78" s="44">
        <f t="shared" si="5"/>
        <v>-120936</v>
      </c>
      <c r="G78" s="44">
        <f t="shared" si="5"/>
        <v>-29295</v>
      </c>
      <c r="H78" s="44">
        <f t="shared" si="5"/>
        <v>-162653</v>
      </c>
      <c r="I78" s="56"/>
      <c r="J78" s="56"/>
      <c r="K78" s="56"/>
      <c r="L78" s="66"/>
      <c r="M78" s="56"/>
      <c r="N78" s="56"/>
    </row>
    <row r="79" spans="1:14" ht="15.75">
      <c r="A79" s="31" t="s">
        <v>26</v>
      </c>
      <c r="B79" s="25">
        <v>23</v>
      </c>
      <c r="C79" s="40"/>
      <c r="D79" s="40"/>
      <c r="E79" s="47"/>
      <c r="F79" s="47"/>
      <c r="G79" s="47"/>
      <c r="H79" s="44"/>
      <c r="I79" s="56"/>
      <c r="J79" s="65"/>
      <c r="K79" s="21"/>
      <c r="L79" s="66"/>
      <c r="M79" s="56"/>
      <c r="N79" s="65"/>
    </row>
    <row r="80" spans="1:14" ht="15.75">
      <c r="A80" s="31"/>
      <c r="B80" s="25"/>
      <c r="C80" s="40"/>
      <c r="D80" s="40"/>
      <c r="E80" s="47"/>
      <c r="F80" s="47"/>
      <c r="G80" s="47"/>
      <c r="H80" s="44"/>
      <c r="I80" s="56"/>
      <c r="J80" s="65"/>
      <c r="K80" s="21"/>
      <c r="L80" s="66"/>
      <c r="M80" s="56"/>
      <c r="N80" s="65"/>
    </row>
    <row r="81" spans="1:14" ht="15.75">
      <c r="A81" s="31" t="s">
        <v>12</v>
      </c>
      <c r="B81" s="25">
        <v>24</v>
      </c>
      <c r="C81" s="40"/>
      <c r="D81" s="40"/>
      <c r="E81" s="47"/>
      <c r="F81" s="47"/>
      <c r="G81" s="47"/>
      <c r="H81" s="44"/>
      <c r="I81" s="56"/>
      <c r="J81" s="65"/>
      <c r="K81" s="21"/>
      <c r="L81" s="66"/>
      <c r="M81" s="56"/>
      <c r="N81" s="65"/>
    </row>
    <row r="82" spans="1:14" ht="15.75">
      <c r="A82" s="31"/>
      <c r="B82" s="25"/>
      <c r="C82" s="40"/>
      <c r="D82" s="40"/>
      <c r="E82" s="47"/>
      <c r="F82" s="47"/>
      <c r="G82" s="47"/>
      <c r="H82" s="44"/>
      <c r="I82" s="56"/>
      <c r="J82" s="65"/>
      <c r="K82" s="21"/>
      <c r="L82" s="66"/>
      <c r="M82" s="56"/>
      <c r="N82" s="65"/>
    </row>
    <row r="83" spans="1:15" ht="31.5">
      <c r="A83" s="31" t="s">
        <v>126</v>
      </c>
      <c r="B83" s="25">
        <v>25</v>
      </c>
      <c r="C83" s="38">
        <f aca="true" t="shared" si="6" ref="C83:H83">C78-C79</f>
        <v>-10607</v>
      </c>
      <c r="D83" s="38">
        <f t="shared" si="6"/>
        <v>98941</v>
      </c>
      <c r="E83" s="44">
        <f t="shared" si="6"/>
        <v>-12423</v>
      </c>
      <c r="F83" s="44">
        <f t="shared" si="6"/>
        <v>-120936</v>
      </c>
      <c r="G83" s="44">
        <f t="shared" si="6"/>
        <v>-29295</v>
      </c>
      <c r="H83" s="44">
        <f t="shared" si="6"/>
        <v>-162653</v>
      </c>
      <c r="I83" s="56"/>
      <c r="J83" s="56"/>
      <c r="K83" s="56"/>
      <c r="L83" s="66"/>
      <c r="M83" s="56"/>
      <c r="N83" s="56"/>
      <c r="O83" s="17"/>
    </row>
    <row r="84" spans="9:14" ht="15.75">
      <c r="I84" s="42"/>
      <c r="J84" s="66"/>
      <c r="K84" s="21"/>
      <c r="N84" s="66"/>
    </row>
    <row r="85" spans="1:11" ht="15.75">
      <c r="A85" s="11" t="s">
        <v>132</v>
      </c>
      <c r="B85" s="1"/>
      <c r="C85" s="14"/>
      <c r="D85" s="14"/>
      <c r="I85" s="42"/>
      <c r="J85" s="66"/>
      <c r="K85" s="21"/>
    </row>
    <row r="86" spans="1:10" ht="15.75">
      <c r="A86" s="11" t="s">
        <v>133</v>
      </c>
      <c r="B86" s="1"/>
      <c r="C86" s="14"/>
      <c r="D86" s="14"/>
      <c r="I86" s="42"/>
      <c r="J86" s="66"/>
    </row>
    <row r="87" spans="1:10" ht="15.75">
      <c r="A87" s="11" t="s">
        <v>134</v>
      </c>
      <c r="B87" s="1"/>
      <c r="C87" s="14"/>
      <c r="D87" s="14"/>
      <c r="I87" s="52"/>
      <c r="J87" s="68"/>
    </row>
    <row r="88" spans="1:10" ht="15.75">
      <c r="A88" s="11" t="s">
        <v>130</v>
      </c>
      <c r="B88" s="1"/>
      <c r="C88" s="14"/>
      <c r="D88" s="14"/>
      <c r="I88" s="42"/>
      <c r="J88" s="68"/>
    </row>
    <row r="89" spans="1:10" ht="15.75">
      <c r="A89" s="1" t="s">
        <v>0</v>
      </c>
      <c r="B89" s="1"/>
      <c r="C89" s="14"/>
      <c r="D89" s="14"/>
      <c r="I89" s="42"/>
      <c r="J89" s="68"/>
    </row>
    <row r="90" spans="9:10" ht="12.75">
      <c r="I90" s="42"/>
      <c r="J90" s="66"/>
    </row>
    <row r="91" spans="9:14" ht="12.75">
      <c r="I91" s="42"/>
      <c r="N91" s="66"/>
    </row>
    <row r="92" spans="9:11" ht="12.75">
      <c r="I92" s="42"/>
      <c r="J92" s="68"/>
      <c r="K92" s="68"/>
    </row>
    <row r="93" spans="9:10" ht="12.75">
      <c r="I93" s="42"/>
      <c r="J93" s="66"/>
    </row>
    <row r="94" spans="2:10" ht="15.75">
      <c r="B94" s="19"/>
      <c r="D94" s="56"/>
      <c r="I94" s="42"/>
      <c r="J94" s="68"/>
    </row>
    <row r="95" spans="9:10" ht="12.75">
      <c r="I95" s="42"/>
      <c r="J95" s="65"/>
    </row>
    <row r="96" ht="12.75">
      <c r="I96" s="42"/>
    </row>
    <row r="97" spans="9:10" ht="12.75">
      <c r="I97" s="42"/>
      <c r="J97" s="68"/>
    </row>
    <row r="98" spans="5:9" ht="12.75">
      <c r="E98" s="61"/>
      <c r="F98" s="61"/>
      <c r="G98" s="61"/>
      <c r="I98" s="42"/>
    </row>
    <row r="99" spans="5:9" ht="12.75">
      <c r="E99" s="61"/>
      <c r="F99" s="61"/>
      <c r="G99" s="61"/>
      <c r="I99" s="42"/>
    </row>
    <row r="100" spans="5:14" ht="12.75">
      <c r="E100" s="61"/>
      <c r="F100" s="61"/>
      <c r="G100" s="61"/>
      <c r="I100" s="42"/>
      <c r="N100" s="66"/>
    </row>
    <row r="101" spans="5:9" ht="12.75">
      <c r="E101" s="61"/>
      <c r="F101" s="61"/>
      <c r="G101" s="61"/>
      <c r="I101" s="42"/>
    </row>
    <row r="102" spans="5:9" ht="12.75">
      <c r="E102" s="61"/>
      <c r="F102" s="61"/>
      <c r="G102" s="61"/>
      <c r="I102" s="42"/>
    </row>
    <row r="103" spans="5:9" ht="12.75">
      <c r="E103" s="61"/>
      <c r="F103" s="61"/>
      <c r="G103" s="61"/>
      <c r="I103" s="42"/>
    </row>
    <row r="104" ht="12.75">
      <c r="I104" s="42"/>
    </row>
    <row r="105" ht="12.75">
      <c r="I105" s="42"/>
    </row>
  </sheetData>
  <sheetProtection/>
  <mergeCells count="5">
    <mergeCell ref="A7:H7"/>
    <mergeCell ref="A2:H2"/>
    <mergeCell ref="A3:H3"/>
    <mergeCell ref="A4:H4"/>
    <mergeCell ref="A5:H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6" r:id="rId1"/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nsmirnova</cp:lastModifiedBy>
  <cp:lastPrinted>2016-04-06T11:06:33Z</cp:lastPrinted>
  <dcterms:created xsi:type="dcterms:W3CDTF">1996-10-08T23:32:33Z</dcterms:created>
  <dcterms:modified xsi:type="dcterms:W3CDTF">2016-04-07T04:37:41Z</dcterms:modified>
  <cp:category/>
  <cp:version/>
  <cp:contentType/>
  <cp:contentStatus/>
</cp:coreProperties>
</file>