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 refMode="R1C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<sst xmlns="http://schemas.openxmlformats.org/spreadsheetml/2006/main" count="440" uniqueCount="335">
  <si>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</si>
  <si>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</si>
  <si>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</si>
  <si>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</si>
  <si>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</si>
  <si>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</si>
  <si>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</si>
  <si>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</si>
  <si>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</si>
  <si>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</si>
  <si>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</si>
  <si>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</si>
  <si>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</si>
  <si>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</si>
  <si>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</si>
  <si>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</si>
  <si>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</si>
  <si>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</si>
  <si>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</si>
  <si>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</si>
  <si>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</si>
  <si>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</si>
  <si>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</si>
  <si>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</si>
  <si>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</si>
  <si>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</si>
  <si>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</si>
  <si>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</si>
  <si>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</si>
  <si>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</si>
  <si>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</si>
  <si>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</si>
  <si>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</si>
  <si>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</si>
  <si>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</si>
  <si>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</si>
  <si>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</si>
  <si>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</si>
  <si>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</si>
  <si>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</si>
  <si>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</si>
  <si>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</si>
  <si>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</si>
  <si>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</si>
  <si>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</si>
  <si>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</si>
  <si>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</si>
  <si>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</si>
  <si>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</si>
  <si>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</si>
  <si>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</si>
  <si>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</si>
  <si>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</si>
  <si>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</si>
  <si>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</si>
  <si>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</si>
  <si>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</si>
  <si>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</si>
  <si>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</si>
  <si>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</si>
  <si>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</si>
  <si>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</si>
  <si>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</si>
  <si>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</si>
  <si>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</si>
  <si>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</si>
  <si>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</si>
  <si>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</si>
  <si>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</si>
  <si>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</si>
  <si>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</si>
  <si>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</si>
  <si>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</si>
  <si>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</si>
  <si>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</si>
  <si>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</si>
  <si>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</si>
  <si>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</si>
  <si>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</si>
  <si>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</si>
  <si>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</si>
  <si>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</si>
  <si>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</si>
  <si>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</si>
  <si>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</si>
  <si>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</si>
  <si>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</si>
  <si>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</si>
  <si>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</si>
  <si>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</si>
  <si>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</si>
  <si>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</si>
  <si>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</si>
  <si>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</si>
  <si>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</si>
  <si>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</si>
  <si>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</si>
  <si>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</si>
  <si>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</si>
  <si>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</si>
  <si>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</si>
  <si>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</si>
  <si>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</si>
  <si>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</si>
  <si>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</si>
  <si>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</si>
  <si>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</si>
  <si>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</si>
  <si>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</si>
  <si>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</si>
  <si>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</si>
  <si>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</si>
  <si>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</si>
  <si>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</si>
  <si>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</si>
  <si>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</si>
  <si>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</si>
  <si>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</si>
  <si>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</si>
  <si>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</si>
  <si>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</si>
  <si>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</si>
  <si>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</si>
  <si>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</si>
  <si>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</si>
  <si>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</si>
  <si>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</si>
  <si>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</si>
  <si>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</si>
  <si>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</si>
  <si>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</si>
  <si>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</si>
  <si>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</si>
  <si>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</si>
  <si>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</si>
  <si>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</si>
  <si>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</si>
  <si>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</si>
  <si>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</si>
  <si>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</si>
  <si>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</si>
  <si>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</si>
  <si>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</si>
  <si>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</si>
  <si>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</si>
  <si>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</si>
  <si>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</si>
  <si>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</si>
  <si>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</si>
  <si>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</si>
  <si>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</si>
  <si>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</si>
  <si>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</si>
  <si>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</si>
  <si>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</si>
  <si>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</si>
  <si>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</si>
  <si>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</si>
  <si>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</si>
  <si>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</si>
  <si>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</si>
  <si>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</si>
  <si>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</si>
  <si>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</si>
  <si>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</si>
  <si>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</si>
  <si>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</si>
  <si>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</si>
  <si>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</si>
  <si>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</si>
  <si>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</si>
  <si>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</si>
  <si>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</si>
  <si>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</si>
  <si>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</si>
  <si>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</si>
  <si>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</si>
  <si>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</si>
  <si>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</si>
  <si>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</si>
  <si>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</si>
  <si>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</si>
  <si>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</si>
  <si>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</si>
  <si>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</si>
  <si>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</si>
  <si>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</si>
  <si>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</si>
  <si>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</si>
  <si>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</si>
  <si>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</si>
  <si>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</si>
  <si>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</si>
  <si>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</si>
  <si>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</si>
  <si>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</si>
  <si>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</si>
  <si>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</si>
  <si>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</si>
  <si>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</si>
  <si>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</si>
  <si>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</si>
  <si>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</si>
  <si>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</si>
  <si>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</si>
  <si>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</si>
  <si>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</si>
  <si>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</si>
  <si>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</si>
  <si>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</si>
  <si>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</si>
  <si>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</si>
  <si>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</si>
  <si>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</si>
  <si>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</si>
  <si>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</si>
  <si>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</si>
  <si>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</si>
  <si>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</si>
  <si>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</si>
  <si>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</si>
  <si>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</si>
  <si>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</si>
  <si>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</si>
  <si>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</si>
  <si>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</si>
  <si>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</si>
  <si>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</si>
  <si>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</si>
  <si>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</si>
  <si>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</si>
  <si>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</si>
  <si>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</si>
  <si>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</si>
  <si>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</si>
  <si>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</si>
  <si>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</si>
  <si>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</si>
  <si>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</si>
  <si>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</si>
  <si>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</si>
  <si>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</si>
  <si>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</si>
  <si>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</si>
  <si>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</si>
  <si>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</si>
  <si>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</si>
  <si>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</si>
  <si>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</si>
  <si>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</si>
  <si>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</si>
  <si>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</si>
  <si>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</si>
  <si>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</si>
  <si>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</si>
  <si>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</si>
  <si>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</si>
  <si>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</si>
  <si>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</si>
  <si>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</si>
  <si>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</si>
  <si>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</si>
  <si>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</si>
  <si>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</si>
  <si>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</si>
  <si>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</si>
  <si>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</si>
  <si>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</si>
  <si>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</si>
  <si>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</si>
  <si>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</si>
  <si>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</si>
  <si>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</si>
  <si>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</si>
  <si>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</si>
  <si>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</si>
  <si>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</si>
  <si>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</si>
  <si>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</si>
  <si>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</si>
  <si>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</si>
  <si>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</si>
  <si>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</si>
  <si>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</si>
  <si>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</si>
  <si>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</si>
  <si>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</si>
  <si>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</si>
  <si>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</si>
  <si>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</si>
  <si>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</si>
  <si>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</si>
  <si>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</si>
  <si>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</si>
  <si>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</si>
  <si>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</si>
  <si>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</si>
  <si>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</si>
  <si>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</si>
  <si>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</si>
  <si>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</si>
  <si>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</si>
  <si>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</si>
  <si>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</si>
  <si>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</si>
  <si>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</si>
  <si>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</si>
  <si>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</si>
  <si>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</si>
  <si>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</si>
  <si>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</si>
  <si>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</si>
  <si>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</si>
  <si>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</si>
  <si>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</si>
  <si>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</si>
  <si>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</si>
  <si>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</si>
  <si>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</si>
  <si>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</si>
  <si>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</si>
  <si>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</si>
  <si>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</si>
  <si>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</si>
  <si>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</si>
  <si>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</si>
  <si>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</si>
  <si>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</si>
  <si>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</si>
  <si>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</si>
  <si>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</si>
  <si>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"Прочие обязательства" на 01.10.22 года составили 5 323 тыс.тенге-резервы по неиспользованным отпускам(сч.3390.13), "Прочие обязательства" на 01.01.22 года составили 17 212 тыс. тенге -резервы по неиспользованным отпускам(сч.3390.13),         в том числе по филиалу на МФЦА: в строке 15- 33 тыс.тенге предоплата по аренде помещения,  в строке 32-8 тыс.тенге налоги,21 тыс.тенге прочие отчисления в бюджет.</t>
  </si>
  <si>
    <t>"Прочие доходы" за сентябрь 2022г. составили-5 тыс.тенге (из них  5 тыс.тенге -удерж. с з/платы сотрудников), за сентябрь  2021г.-5 тыс.тенге (из них  5 тыс.тенге -удерж. с з/платы сотрудников); "Прочие расходы" за сентябрь  2022г.-873 тыс.тенге , так же за сентябрь  2021г.-901 тыс.тг.  ( расходы по комиссии брокера) (сч 7470.82), в том числе по филиалу на МФЦА: в строке 26.1- 136 тыс.тенге расходы по зп , в строке 26.3 -11 тыс.тенге расходы по аренде, в строке 26.5-14 тыс.тенге налоги и платежи в бюджет.</t>
  </si>
  <si>
    <t>   по состоянию на "01"октября 2022 года</t>
  </si>
  <si>
    <t>дата 11.10.2022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</si>
</sst>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3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tabSelected="1" zoomScaleSheetLayoutView="100" workbookViewId="0" topLeftCell="A106">
      <selection activeCell="A133" sqref="A133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3" t="s">
        <v>251</v>
      </c>
      <c r="B2" s="83"/>
      <c r="C2" s="83"/>
      <c r="D2" s="83"/>
    </row>
    <row r="3" spans="1:4" ht="15.75">
      <c r="A3" s="84" t="s">
        <v>40</v>
      </c>
      <c r="B3" s="84"/>
      <c r="C3" s="84"/>
      <c r="D3" s="84"/>
    </row>
    <row r="4" spans="1:4" ht="15.75">
      <c r="A4" s="85" t="s">
        <v>333</v>
      </c>
      <c r="B4" s="85"/>
      <c r="C4" s="85"/>
      <c r="D4" s="85"/>
    </row>
    <row r="5" spans="1:4" ht="15.75">
      <c r="A5" s="4"/>
      <c r="B5" s="4"/>
      <c r="C5" s="14"/>
      <c r="D5" s="14"/>
    </row>
    <row r="6" spans="1:4" ht="15.75">
      <c r="A6" s="82" t="s">
        <v>23</v>
      </c>
      <c r="B6" s="82"/>
      <c r="C6" s="82"/>
      <c r="D6" s="82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7266</v>
      </c>
      <c r="D10" s="71">
        <f>D13</f>
        <v>16331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7266</v>
      </c>
      <c r="D13" s="71">
        <v>16331</v>
      </c>
      <c r="E13" s="5"/>
      <c r="F13" s="5">
        <f>(2541329.2/1000)</f>
        <v>2541.3292</v>
      </c>
    </row>
    <row r="14" spans="1:6" ht="15.75">
      <c r="A14" s="69" t="s">
        <v>312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17">
        <v>68038</v>
      </c>
      <c r="D19" s="71">
        <v>23011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6" ht="15.75">
      <c r="A21" s="25" t="s">
        <v>41</v>
      </c>
      <c r="B21" s="56" t="s">
        <v>94</v>
      </c>
      <c r="C21" s="17"/>
      <c r="D21" s="71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8">
        <v>1851252</v>
      </c>
      <c r="D22" s="72">
        <v>1835220</v>
      </c>
      <c r="E22" s="5" t="s">
        <v>259</v>
      </c>
      <c r="F22" s="5">
        <f>(1730760876.4-14011232.28+22883330.25)/1000</f>
        <v>1739632.9743700002</v>
      </c>
      <c r="G22" s="5">
        <f>C22-F22</f>
        <v>111619.02562999981</v>
      </c>
    </row>
    <row r="23" spans="1:6" ht="15.75">
      <c r="A23" s="25" t="s">
        <v>4</v>
      </c>
      <c r="B23" s="59"/>
      <c r="C23" s="18"/>
      <c r="D23" s="72"/>
      <c r="E23" s="5"/>
      <c r="F23" s="5"/>
    </row>
    <row r="24" spans="1:6" ht="15.75">
      <c r="A24" s="25" t="s">
        <v>41</v>
      </c>
      <c r="B24" s="60" t="s">
        <v>96</v>
      </c>
      <c r="C24" s="17">
        <v>11965</v>
      </c>
      <c r="D24" s="71">
        <v>50273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313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13</v>
      </c>
      <c r="D33" s="71">
        <v>30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314</v>
      </c>
      <c r="B35" s="56" t="s">
        <v>105</v>
      </c>
      <c r="C35" s="17">
        <v>20387</v>
      </c>
      <c r="D35" s="71">
        <v>23703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13476</v>
      </c>
      <c r="D38" s="17">
        <v>15397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4129</v>
      </c>
      <c r="D39" s="17">
        <f>D41+D44+D45+D46+D47+D48+D49+D50+D51</f>
        <v>3447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17"/>
      <c r="E44" s="5"/>
      <c r="F44" s="5"/>
    </row>
    <row r="45" spans="1:7" ht="15.75">
      <c r="A45" s="25" t="s">
        <v>52</v>
      </c>
      <c r="B45" s="61" t="s">
        <v>118</v>
      </c>
      <c r="C45" s="17"/>
      <c r="D45" s="17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1654</v>
      </c>
      <c r="D46" s="17">
        <f>1267-101</f>
        <v>1166</v>
      </c>
      <c r="F46" s="5"/>
    </row>
    <row r="47" spans="1:6" ht="15.75">
      <c r="A47" s="25" t="s">
        <v>54</v>
      </c>
      <c r="B47" s="61" t="s">
        <v>240</v>
      </c>
      <c r="C47" s="17">
        <v>360</v>
      </c>
      <c r="D47" s="17">
        <v>100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17"/>
      <c r="F48" s="5"/>
    </row>
    <row r="49" spans="1:6" ht="15.75">
      <c r="A49" s="25" t="s">
        <v>56</v>
      </c>
      <c r="B49" s="61" t="s">
        <v>263</v>
      </c>
      <c r="C49" s="17"/>
      <c r="D49" s="17"/>
      <c r="F49" s="5"/>
    </row>
    <row r="50" spans="1:6" ht="15.75">
      <c r="A50" s="25" t="s">
        <v>57</v>
      </c>
      <c r="B50" s="61" t="s">
        <v>264</v>
      </c>
      <c r="C50" s="17"/>
      <c r="D50" s="17"/>
      <c r="F50" s="5"/>
    </row>
    <row r="51" spans="1:6" ht="15.75">
      <c r="A51" s="25" t="s">
        <v>58</v>
      </c>
      <c r="B51" s="61" t="s">
        <v>265</v>
      </c>
      <c r="C51" s="17">
        <v>2115</v>
      </c>
      <c r="D51" s="17">
        <f>2234-53</f>
        <v>2181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17">
        <f>D56</f>
        <v>10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>
        <v>10</v>
      </c>
      <c r="F56" s="5"/>
    </row>
    <row r="57" spans="1:14" ht="15.75">
      <c r="A57" s="25" t="s">
        <v>62</v>
      </c>
      <c r="B57" s="61" t="s">
        <v>269</v>
      </c>
      <c r="C57" s="17"/>
      <c r="D57" s="71"/>
      <c r="E57" s="5"/>
      <c r="F57" s="62"/>
      <c r="J57" s="3"/>
      <c r="K57" s="3"/>
      <c r="L57" s="3"/>
      <c r="N57" s="3"/>
    </row>
    <row r="58" spans="1:6" ht="15.75">
      <c r="A58" s="25" t="s">
        <v>270</v>
      </c>
      <c r="B58" s="61" t="s">
        <v>121</v>
      </c>
      <c r="C58" s="17">
        <v>64854</v>
      </c>
      <c r="D58" s="71">
        <v>52007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2854</v>
      </c>
      <c r="D59" s="71">
        <v>2854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C10+C15+C16+C19+C22+C33+C35+C36+C38+C39+C52+C58+C59+C32+C34</f>
        <v>2132256</v>
      </c>
      <c r="D62" s="73">
        <f>D10+D15+D16+D19+D22+D33+D35+D36+D38+D39+D52+D58+D59+D32+D34</f>
        <v>2071997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1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6"/>
      <c r="I69" s="6"/>
      <c r="J69" s="6"/>
      <c r="K69" s="6"/>
    </row>
    <row r="70" spans="1:11" ht="15.75">
      <c r="A70" s="25" t="s">
        <v>15</v>
      </c>
      <c r="B70" s="61" t="s">
        <v>132</v>
      </c>
      <c r="C70" s="17">
        <v>1289</v>
      </c>
      <c r="D70" s="71">
        <v>1049</v>
      </c>
      <c r="E70" s="5"/>
      <c r="F70" s="5">
        <f>(1939207.09+4421.92)/1000-F71</f>
        <v>1004.9326400000002</v>
      </c>
      <c r="G70" s="7">
        <f>F70-C70</f>
        <v>-284.0673599999998</v>
      </c>
      <c r="H70" s="6"/>
      <c r="I70" s="6"/>
      <c r="J70" s="6"/>
      <c r="K70" s="6"/>
    </row>
    <row r="71" spans="1:11" ht="15.75">
      <c r="A71" s="25" t="s">
        <v>68</v>
      </c>
      <c r="B71" s="61" t="s">
        <v>133</v>
      </c>
      <c r="C71" s="17">
        <f>SUM(C73:C83)</f>
        <v>1419</v>
      </c>
      <c r="D71" s="71">
        <f>SUM(D73:D83)</f>
        <v>1336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8"/>
      <c r="I72" s="6"/>
      <c r="J72" s="6"/>
      <c r="K72" s="6"/>
    </row>
    <row r="73" spans="1:11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6"/>
      <c r="I73" s="6"/>
      <c r="J73" s="6"/>
      <c r="K73" s="6"/>
    </row>
    <row r="74" spans="1:11" ht="15.75">
      <c r="A74" s="25" t="s">
        <v>70</v>
      </c>
      <c r="B74" s="61" t="s">
        <v>135</v>
      </c>
      <c r="C74" s="17"/>
      <c r="D74" s="71"/>
      <c r="G74" s="6"/>
      <c r="H74" s="6"/>
      <c r="I74" s="6"/>
      <c r="J74" s="6"/>
      <c r="K74" s="6"/>
    </row>
    <row r="75" spans="1:11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6"/>
      <c r="I75" s="6"/>
      <c r="J75" s="6"/>
      <c r="K75" s="6"/>
    </row>
    <row r="76" spans="1:11" ht="15.75">
      <c r="A76" s="25" t="s">
        <v>72</v>
      </c>
      <c r="B76" s="61" t="s">
        <v>137</v>
      </c>
      <c r="C76" s="17"/>
      <c r="D76" s="71"/>
      <c r="G76" s="8"/>
      <c r="H76" s="6"/>
      <c r="I76" s="6"/>
      <c r="J76" s="6"/>
      <c r="K76" s="6"/>
    </row>
    <row r="77" spans="1:11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6"/>
      <c r="I77" s="6"/>
      <c r="J77" s="6"/>
      <c r="K77" s="6"/>
    </row>
    <row r="78" spans="1:11" ht="15.75">
      <c r="A78" s="25" t="s">
        <v>74</v>
      </c>
      <c r="B78" s="61" t="s">
        <v>273</v>
      </c>
      <c r="C78" s="17"/>
      <c r="D78" s="71"/>
      <c r="G78" s="6"/>
      <c r="H78" s="6"/>
      <c r="I78" s="6"/>
      <c r="J78" s="6"/>
      <c r="K78" s="6"/>
    </row>
    <row r="79" spans="1:11" ht="15.75">
      <c r="A79" s="25" t="s">
        <v>75</v>
      </c>
      <c r="B79" s="61" t="s">
        <v>274</v>
      </c>
      <c r="C79" s="17">
        <v>647</v>
      </c>
      <c r="D79" s="71">
        <v>654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5" t="s">
        <v>76</v>
      </c>
      <c r="B80" s="61" t="s">
        <v>275</v>
      </c>
      <c r="C80" s="17"/>
      <c r="D80" s="71"/>
      <c r="F80" s="5"/>
      <c r="G80" s="6"/>
      <c r="H80" s="6"/>
      <c r="I80" s="6"/>
      <c r="J80" s="6"/>
      <c r="K80" s="6"/>
    </row>
    <row r="81" spans="1:11" ht="21" customHeight="1">
      <c r="A81" s="25" t="s">
        <v>77</v>
      </c>
      <c r="B81" s="61" t="s">
        <v>276</v>
      </c>
      <c r="C81" s="17"/>
      <c r="D81" s="71"/>
      <c r="F81" s="5"/>
      <c r="G81" s="6"/>
      <c r="H81" s="6"/>
      <c r="I81" s="6"/>
      <c r="J81" s="6"/>
      <c r="K81" s="6"/>
    </row>
    <row r="82" spans="1:11" ht="15.75">
      <c r="A82" s="25" t="s">
        <v>78</v>
      </c>
      <c r="B82" s="61" t="s">
        <v>277</v>
      </c>
      <c r="C82" s="17">
        <v>772</v>
      </c>
      <c r="D82" s="71">
        <v>682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6"/>
      <c r="I83" s="6"/>
      <c r="J83" s="6"/>
      <c r="K83" s="6"/>
    </row>
    <row r="84" spans="1:11" ht="15.75">
      <c r="A84" s="25" t="s">
        <v>39</v>
      </c>
      <c r="B84" s="61" t="s">
        <v>138</v>
      </c>
      <c r="C84" s="17">
        <f>C88</f>
        <v>0</v>
      </c>
      <c r="D84" s="71">
        <f>D88</f>
        <v>65</v>
      </c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5" t="s">
        <v>4</v>
      </c>
      <c r="B85" s="61" t="s">
        <v>64</v>
      </c>
      <c r="C85" s="17"/>
      <c r="D85" s="71"/>
      <c r="F85" s="5"/>
      <c r="G85" s="6"/>
      <c r="H85" s="6"/>
      <c r="I85" s="6"/>
      <c r="J85" s="6"/>
      <c r="K85" s="6"/>
    </row>
    <row r="86" spans="1:11" ht="15.75">
      <c r="A86" s="25" t="s">
        <v>80</v>
      </c>
      <c r="B86" s="61" t="s">
        <v>279</v>
      </c>
      <c r="C86" s="17"/>
      <c r="D86" s="71"/>
      <c r="G86" s="8"/>
      <c r="H86" s="7"/>
      <c r="I86" s="6"/>
      <c r="J86" s="6"/>
      <c r="K86" s="6"/>
    </row>
    <row r="87" spans="1:11" ht="15.75">
      <c r="A87" s="25" t="s">
        <v>81</v>
      </c>
      <c r="B87" s="61" t="s">
        <v>280</v>
      </c>
      <c r="C87" s="17"/>
      <c r="D87" s="71"/>
      <c r="G87" s="8"/>
      <c r="H87" s="6"/>
      <c r="I87" s="9"/>
      <c r="J87" s="6"/>
      <c r="K87" s="6"/>
    </row>
    <row r="88" spans="1:11" ht="15.75">
      <c r="A88" s="25" t="s">
        <v>82</v>
      </c>
      <c r="B88" s="61" t="s">
        <v>281</v>
      </c>
      <c r="C88" s="17"/>
      <c r="D88" s="71">
        <v>65</v>
      </c>
      <c r="F88" s="5"/>
      <c r="G88" s="6"/>
      <c r="H88" s="6"/>
      <c r="I88" s="8"/>
      <c r="J88" s="6"/>
      <c r="K88" s="6"/>
    </row>
    <row r="89" spans="1:11" ht="15.75">
      <c r="A89" s="25" t="s">
        <v>83</v>
      </c>
      <c r="B89" s="61" t="s">
        <v>282</v>
      </c>
      <c r="C89" s="17"/>
      <c r="D89" s="71"/>
      <c r="G89" s="8"/>
      <c r="H89" s="6"/>
      <c r="I89" s="8"/>
      <c r="J89" s="6"/>
      <c r="K89" s="6"/>
    </row>
    <row r="90" spans="1:11" ht="31.5">
      <c r="A90" s="25" t="s">
        <v>283</v>
      </c>
      <c r="B90" s="61">
        <v>32</v>
      </c>
      <c r="C90" s="17">
        <v>4900</v>
      </c>
      <c r="D90" s="71">
        <v>9484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5" t="s">
        <v>84</v>
      </c>
      <c r="B91" s="61">
        <v>33</v>
      </c>
      <c r="C91" s="17"/>
      <c r="D91" s="71"/>
      <c r="G91" s="6"/>
      <c r="H91" s="6"/>
      <c r="I91" s="8"/>
      <c r="J91" s="6"/>
      <c r="K91" s="6"/>
    </row>
    <row r="92" spans="1:11" ht="15.75">
      <c r="A92" s="25" t="s">
        <v>85</v>
      </c>
      <c r="B92" s="61">
        <v>34</v>
      </c>
      <c r="C92" s="17"/>
      <c r="D92" s="71"/>
      <c r="G92" s="8"/>
      <c r="H92" s="6"/>
      <c r="I92" s="6"/>
      <c r="J92" s="6"/>
      <c r="K92" s="6"/>
    </row>
    <row r="93" spans="1:7" ht="15.75">
      <c r="A93" s="25" t="s">
        <v>86</v>
      </c>
      <c r="B93" s="61">
        <v>35</v>
      </c>
      <c r="C93" s="17"/>
      <c r="D93" s="71">
        <v>1587</v>
      </c>
      <c r="G93" s="3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6" ht="15.75">
      <c r="A95" s="25" t="s">
        <v>8</v>
      </c>
      <c r="B95" s="61">
        <v>37</v>
      </c>
      <c r="C95" s="17">
        <v>5323</v>
      </c>
      <c r="D95" s="71">
        <v>17212</v>
      </c>
      <c r="E95" s="3"/>
      <c r="F95" s="5">
        <f>(15147457.59)/1000</f>
        <v>15147.45759</v>
      </c>
    </row>
    <row r="96" spans="1:7" ht="15.75">
      <c r="A96" s="26" t="s">
        <v>319</v>
      </c>
      <c r="B96" s="61">
        <v>38</v>
      </c>
      <c r="C96" s="19">
        <f>C70+C90+C95+C71+C84+C93</f>
        <v>12931</v>
      </c>
      <c r="D96" s="73">
        <f>D70+D90+D95+D71+D84+D93</f>
        <v>30733</v>
      </c>
      <c r="E96" s="3"/>
      <c r="F96" s="5"/>
      <c r="G96" s="3"/>
    </row>
    <row r="97" spans="1:9" ht="15.75">
      <c r="A97" s="25" t="s">
        <v>17</v>
      </c>
      <c r="B97" s="61" t="s">
        <v>64</v>
      </c>
      <c r="C97" s="17"/>
      <c r="D97" s="71"/>
      <c r="E97" s="3"/>
      <c r="F97" s="3"/>
      <c r="I97" s="5"/>
    </row>
    <row r="98" spans="1:9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I98" s="3"/>
    </row>
    <row r="99" spans="1:9" ht="15.75">
      <c r="A99" s="25" t="s">
        <v>4</v>
      </c>
      <c r="B99" s="61" t="s">
        <v>64</v>
      </c>
      <c r="C99" s="17"/>
      <c r="D99" s="71"/>
      <c r="E99" s="3"/>
      <c r="F99" s="3"/>
      <c r="I99" s="3"/>
    </row>
    <row r="100" spans="1:9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I100" s="3"/>
    </row>
    <row r="101" spans="1:9" ht="15.75">
      <c r="A101" s="25" t="s">
        <v>144</v>
      </c>
      <c r="B101" s="61" t="s">
        <v>286</v>
      </c>
      <c r="C101" s="17"/>
      <c r="D101" s="71"/>
      <c r="E101" s="3"/>
      <c r="F101" s="3"/>
      <c r="I101" s="3"/>
    </row>
    <row r="102" spans="1:4" ht="15.75">
      <c r="A102" s="25" t="s">
        <v>317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-2338893</v>
      </c>
      <c r="D109" s="71">
        <f>D111+D112</f>
        <v>-2416954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-2416954</v>
      </c>
      <c r="D111" s="71">
        <v>-2677601</v>
      </c>
    </row>
    <row r="112" spans="1:6" ht="15.75">
      <c r="A112" s="25" t="s">
        <v>147</v>
      </c>
      <c r="B112" s="64" t="s">
        <v>291</v>
      </c>
      <c r="C112" s="17">
        <v>78061</v>
      </c>
      <c r="D112" s="71">
        <v>260647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2119325</v>
      </c>
      <c r="D113" s="73">
        <f>D98+D102+D103+D104+D109</f>
        <v>2041264</v>
      </c>
    </row>
    <row r="114" spans="1:4" ht="15.75">
      <c r="A114" s="26" t="s">
        <v>306</v>
      </c>
      <c r="B114" s="64" t="s">
        <v>293</v>
      </c>
      <c r="C114" s="19">
        <f>C113+C96</f>
        <v>2132256</v>
      </c>
      <c r="D114" s="73">
        <f>D113+D96</f>
        <v>2071997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86" t="s">
        <v>331</v>
      </c>
      <c r="B117" s="87"/>
      <c r="C117" s="87"/>
      <c r="D117" s="88"/>
    </row>
    <row r="118" spans="1:4" ht="15.75">
      <c r="A118" s="12"/>
      <c r="B118" s="13"/>
      <c r="C118" s="21"/>
      <c r="D118" s="9"/>
    </row>
    <row r="119" spans="1:10" s="31" customFormat="1" ht="37.5" customHeight="1">
      <c r="A119" s="4" t="s">
        <v>295</v>
      </c>
      <c r="B119" s="81" t="s">
        <v>296</v>
      </c>
      <c r="C119" s="81"/>
      <c r="D119" s="81"/>
      <c r="E119" s="55"/>
      <c r="F119" s="55"/>
      <c r="G119" s="42"/>
      <c r="H119" s="42"/>
      <c r="I119" s="42"/>
      <c r="J119" s="42"/>
    </row>
    <row r="120" spans="1:10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2"/>
      <c r="I120" s="42"/>
      <c r="J120" s="42"/>
    </row>
    <row r="121" spans="1:10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2"/>
      <c r="I121" s="42"/>
      <c r="J121" s="42"/>
    </row>
    <row r="122" spans="2:10" s="31" customFormat="1" ht="15.75">
      <c r="B122" s="32"/>
      <c r="C122" s="33"/>
      <c r="D122" s="33"/>
      <c r="E122" s="33"/>
      <c r="F122" s="33"/>
      <c r="G122" s="42"/>
      <c r="H122" s="42"/>
      <c r="I122" s="42"/>
      <c r="J122" s="42"/>
    </row>
    <row r="123" spans="1:10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2"/>
      <c r="I123" s="42"/>
      <c r="J123" s="42"/>
    </row>
    <row r="124" spans="1:10" s="31" customFormat="1" ht="15.75">
      <c r="A124" s="89" t="s">
        <v>305</v>
      </c>
      <c r="B124" s="89"/>
      <c r="C124" s="89"/>
      <c r="D124" s="89"/>
      <c r="E124" s="89"/>
      <c r="F124" s="89"/>
      <c r="G124" s="42"/>
      <c r="H124" s="42"/>
      <c r="I124" s="42"/>
      <c r="J124" s="42"/>
    </row>
    <row r="125" spans="1:10" s="31" customFormat="1" ht="15.75">
      <c r="A125" s="4" t="s">
        <v>301</v>
      </c>
      <c r="B125" s="54">
        <v>44845</v>
      </c>
      <c r="C125" s="52"/>
      <c r="D125" s="52"/>
      <c r="E125" s="52"/>
      <c r="F125" s="52"/>
      <c r="G125" s="42"/>
      <c r="H125" s="42"/>
      <c r="I125" s="42"/>
      <c r="J125" s="42"/>
    </row>
    <row r="126" spans="1:10" s="31" customFormat="1" ht="15.75">
      <c r="A126" s="90" t="s">
        <v>302</v>
      </c>
      <c r="B126" s="90"/>
      <c r="C126" s="90"/>
      <c r="D126" s="90"/>
      <c r="E126" s="90"/>
      <c r="F126" s="90"/>
      <c r="G126" s="42"/>
      <c r="H126" s="42"/>
      <c r="I126" s="42"/>
      <c r="J126" s="42"/>
    </row>
    <row r="127" spans="1:10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</row>
    <row r="128" spans="1:10" s="31" customFormat="1" ht="15.75">
      <c r="A128" s="52"/>
      <c r="B128" s="52"/>
      <c r="C128" s="52"/>
      <c r="D128" s="52"/>
      <c r="E128" s="52"/>
      <c r="F128" s="52"/>
      <c r="G128" s="42"/>
      <c r="H128" s="42"/>
      <c r="I128" s="42"/>
      <c r="J128" s="42"/>
    </row>
    <row r="129" spans="1:10" s="31" customFormat="1" ht="15.75">
      <c r="A129" s="4" t="s">
        <v>303</v>
      </c>
      <c r="B129" s="4"/>
      <c r="C129" s="14"/>
      <c r="D129" s="54">
        <v>44845</v>
      </c>
      <c r="F129" s="4"/>
      <c r="G129" s="42"/>
      <c r="H129" s="42"/>
      <c r="I129" s="42"/>
      <c r="J129" s="42"/>
    </row>
    <row r="130" spans="1:10" s="31" customFormat="1" ht="15.75">
      <c r="A130" s="80" t="s">
        <v>304</v>
      </c>
      <c r="B130" s="80"/>
      <c r="C130" s="80"/>
      <c r="D130" s="80"/>
      <c r="E130" s="80"/>
      <c r="F130" s="80"/>
      <c r="G130" s="42"/>
      <c r="H130" s="42"/>
      <c r="I130" s="42"/>
      <c r="J130" s="42"/>
    </row>
    <row r="131" spans="1:10" s="31" customFormat="1" ht="15.75">
      <c r="A131" s="2"/>
      <c r="B131" s="4"/>
      <c r="C131" s="14"/>
      <c r="D131" s="14"/>
      <c r="E131" s="2"/>
      <c r="F131" s="2"/>
      <c r="G131" s="42"/>
      <c r="H131" s="42"/>
      <c r="I131" s="42"/>
      <c r="J131" s="42"/>
    </row>
    <row r="132" spans="1:10" s="31" customFormat="1" ht="15.75">
      <c r="A132" s="11" t="s">
        <v>334</v>
      </c>
      <c r="B132" s="29"/>
      <c r="C132" s="29"/>
      <c r="D132" s="29"/>
      <c r="E132" s="2"/>
      <c r="F132" s="2"/>
      <c r="G132" s="42"/>
      <c r="H132" s="42"/>
      <c r="I132" s="42"/>
      <c r="J132" s="42"/>
    </row>
    <row r="133" spans="1:4" ht="15">
      <c r="A133" s="53" t="s">
        <v>0</v>
      </c>
      <c r="B133" s="29"/>
      <c r="C133" s="29"/>
      <c r="D133" s="29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97">
      <selection activeCell="A127" sqref="A127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93" t="s">
        <v>13</v>
      </c>
      <c r="B2" s="93"/>
      <c r="C2" s="93"/>
      <c r="D2" s="93"/>
      <c r="E2" s="93"/>
      <c r="F2" s="93"/>
    </row>
    <row r="3" spans="1:6" ht="15.75">
      <c r="A3" s="94" t="str">
        <f>'[2]Ф1'!A3</f>
        <v>Акционерное общество "Инвестиционный Дом "Астана-Инвест"</v>
      </c>
      <c r="B3" s="94"/>
      <c r="C3" s="94"/>
      <c r="D3" s="94"/>
      <c r="E3" s="94"/>
      <c r="F3" s="94"/>
    </row>
    <row r="4" spans="1:6" ht="15.75">
      <c r="A4" s="93" t="str">
        <f>'Ф1'!A4</f>
        <v>   по состоянию на "01"октября 2022 года</v>
      </c>
      <c r="B4" s="93"/>
      <c r="C4" s="93"/>
      <c r="D4" s="93"/>
      <c r="E4" s="93"/>
      <c r="F4" s="93"/>
    </row>
    <row r="5" spans="1:6" ht="15.75">
      <c r="A5" s="93"/>
      <c r="B5" s="93"/>
      <c r="C5" s="93"/>
      <c r="D5" s="93"/>
      <c r="E5" s="93"/>
      <c r="F5" s="93"/>
    </row>
    <row r="6" spans="1:6" ht="15.75">
      <c r="A6" s="35"/>
      <c r="B6" s="34"/>
      <c r="C6" s="14"/>
      <c r="D6" s="14"/>
      <c r="E6" s="14"/>
      <c r="F6" s="14"/>
    </row>
    <row r="7" spans="1:6" ht="15.75">
      <c r="A7" s="92" t="s">
        <v>25</v>
      </c>
      <c r="B7" s="92"/>
      <c r="C7" s="92"/>
      <c r="D7" s="92"/>
      <c r="E7" s="92"/>
      <c r="F7" s="92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16460</v>
      </c>
      <c r="D10" s="22">
        <f>D12+D13+D26</f>
        <v>144984</v>
      </c>
      <c r="E10" s="74">
        <f>E12+E13+E26</f>
        <v>16335</v>
      </c>
      <c r="F10" s="74">
        <f>F12+F13+F26</f>
        <v>142695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75"/>
      <c r="F11" s="75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75"/>
      <c r="F12" s="75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16165</v>
      </c>
      <c r="D13" s="23">
        <v>142657</v>
      </c>
      <c r="E13" s="75">
        <v>16001</v>
      </c>
      <c r="F13" s="75">
        <v>141483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75"/>
      <c r="F14" s="75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75"/>
      <c r="F15" s="75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75"/>
      <c r="F16" s="75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75"/>
      <c r="F17" s="75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75"/>
      <c r="F18" s="75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16165</v>
      </c>
      <c r="D19" s="23">
        <v>142657</v>
      </c>
      <c r="E19" s="75">
        <v>16001</v>
      </c>
      <c r="F19" s="75">
        <v>141483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75"/>
      <c r="F20" s="75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75"/>
      <c r="F21" s="75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1388</v>
      </c>
      <c r="D22" s="30">
        <v>17142</v>
      </c>
      <c r="E22" s="76">
        <v>2810</v>
      </c>
      <c r="F22" s="76">
        <v>28232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75"/>
      <c r="F23" s="75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75"/>
      <c r="F24" s="75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74"/>
      <c r="F25" s="74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295</v>
      </c>
      <c r="D26" s="23">
        <v>2327</v>
      </c>
      <c r="E26" s="75">
        <v>334</v>
      </c>
      <c r="F26" s="75">
        <v>1212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75"/>
      <c r="F27" s="75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5311</v>
      </c>
      <c r="D28" s="22">
        <f>SUM(D34:D39)</f>
        <v>43453</v>
      </c>
      <c r="E28" s="74">
        <f>SUM(E34:E39)</f>
        <v>2961</v>
      </c>
      <c r="F28" s="74">
        <f>SUM(F34:F39)</f>
        <v>22660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75"/>
      <c r="F29" s="75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75"/>
      <c r="F30" s="75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75"/>
      <c r="F31" s="75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75"/>
      <c r="F32" s="75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74"/>
      <c r="F33" s="74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5910</v>
      </c>
      <c r="E34" s="75">
        <v>540</v>
      </c>
      <c r="F34" s="75">
        <v>4860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75"/>
      <c r="F35" s="75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329</v>
      </c>
      <c r="D36" s="23">
        <v>1855</v>
      </c>
      <c r="E36" s="75">
        <v>100</v>
      </c>
      <c r="F36" s="75">
        <v>900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2083</v>
      </c>
      <c r="D37" s="23">
        <v>12787</v>
      </c>
      <c r="E37" s="75">
        <v>630</v>
      </c>
      <c r="F37" s="75">
        <v>7110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1260</v>
      </c>
      <c r="E38" s="75">
        <v>140</v>
      </c>
      <c r="F38" s="75">
        <v>1260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2009</v>
      </c>
      <c r="D39" s="23">
        <v>21641</v>
      </c>
      <c r="E39" s="75">
        <v>1551</v>
      </c>
      <c r="F39" s="75">
        <v>8530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74"/>
      <c r="F40" s="74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74"/>
      <c r="F41" s="74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75">
        <v>0</v>
      </c>
      <c r="F42" s="75">
        <v>6398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260247</v>
      </c>
      <c r="D43" s="23">
        <v>615832</v>
      </c>
      <c r="E43" s="75">
        <v>38756</v>
      </c>
      <c r="F43" s="75">
        <v>186216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>
        <v>109</v>
      </c>
      <c r="E44" s="75"/>
      <c r="F44" s="75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10916</v>
      </c>
      <c r="D45" s="70">
        <v>213021</v>
      </c>
      <c r="E45" s="75">
        <v>5264</v>
      </c>
      <c r="F45" s="75">
        <v>67485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99480</v>
      </c>
      <c r="E46" s="75"/>
      <c r="F46" s="75">
        <v>440792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75"/>
      <c r="F47" s="75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75"/>
      <c r="F48" s="75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>
        <f>C53</f>
        <v>0</v>
      </c>
      <c r="D49" s="23">
        <f>D53</f>
        <v>459</v>
      </c>
      <c r="E49" s="75">
        <f>E53</f>
        <v>165</v>
      </c>
      <c r="F49" s="75">
        <f>F53</f>
        <v>4825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75"/>
      <c r="F50" s="75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75"/>
      <c r="F51" s="75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74"/>
      <c r="F52" s="74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>
        <v>459</v>
      </c>
      <c r="E53" s="75">
        <v>165</v>
      </c>
      <c r="F53" s="75">
        <v>4825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75"/>
      <c r="F54" s="75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>
        <v>35</v>
      </c>
      <c r="D55" s="23">
        <v>166</v>
      </c>
      <c r="E55" s="75"/>
      <c r="F55" s="75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50</v>
      </c>
      <c r="E56" s="75">
        <v>5</v>
      </c>
      <c r="F56" s="75">
        <v>88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292974</v>
      </c>
      <c r="D57" s="22">
        <f>D10+D28+D42+D43+D44+D45+D46+D47+D48+D49+D55+D56</f>
        <v>1117554</v>
      </c>
      <c r="E57" s="74">
        <f>E10+E28+E42+E43+E44+E45+E46+E47+E48+E49+E55+E56</f>
        <v>63486</v>
      </c>
      <c r="F57" s="74">
        <f>F10+F28+F42+F43+F44+F45+F46+F47+F48+F49+F55+F56</f>
        <v>871159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74"/>
      <c r="F58" s="74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75"/>
      <c r="F59" s="75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75"/>
      <c r="F60" s="75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75"/>
      <c r="F61" s="75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74"/>
      <c r="F62" s="74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71"/>
      <c r="F63" s="71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1738</v>
      </c>
      <c r="D64" s="19">
        <f>D67+D68+D71+D69+D70</f>
        <v>17655</v>
      </c>
      <c r="E64" s="73">
        <f>E67+E68+E71+E69+E70</f>
        <v>1506</v>
      </c>
      <c r="F64" s="73">
        <f>F67+F68+F71+F69+F70</f>
        <v>9803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71"/>
      <c r="F65" s="71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71"/>
      <c r="F66" s="71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533</v>
      </c>
      <c r="E67" s="71">
        <v>30</v>
      </c>
      <c r="F67" s="71">
        <v>393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935</v>
      </c>
      <c r="D68" s="17">
        <v>8198</v>
      </c>
      <c r="E68" s="71">
        <v>828</v>
      </c>
      <c r="F68" s="71">
        <v>4883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773</v>
      </c>
      <c r="D69" s="23">
        <v>8924</v>
      </c>
      <c r="E69" s="75">
        <v>648</v>
      </c>
      <c r="F69" s="75">
        <v>4527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77"/>
      <c r="F70" s="77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71"/>
      <c r="F71" s="71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77"/>
      <c r="F72" s="77">
        <f>F74+F75+F76+F77+F78</f>
        <v>29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74"/>
      <c r="F73" s="74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77"/>
      <c r="F74" s="77">
        <v>29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74"/>
      <c r="F75" s="74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78"/>
      <c r="F76" s="78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75"/>
      <c r="F77" s="75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78"/>
      <c r="F78" s="78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>
        <v>373</v>
      </c>
      <c r="E79" s="75">
        <v>1</v>
      </c>
      <c r="F79" s="75">
        <v>658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125946</v>
      </c>
      <c r="D80" s="28">
        <v>598697</v>
      </c>
      <c r="E80" s="77">
        <v>11392</v>
      </c>
      <c r="F80" s="77">
        <v>156418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/>
      <c r="D81" s="17">
        <v>248</v>
      </c>
      <c r="E81" s="71"/>
      <c r="F81" s="71">
        <v>923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10344</v>
      </c>
      <c r="D82" s="17">
        <v>201477</v>
      </c>
      <c r="E82" s="71">
        <v>5179</v>
      </c>
      <c r="F82" s="71">
        <v>64491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78"/>
      <c r="F83" s="78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74"/>
      <c r="F84" s="74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78"/>
      <c r="F85" s="78"/>
      <c r="G85" s="44"/>
      <c r="H85" s="45"/>
      <c r="K85" s="44"/>
    </row>
    <row r="86" spans="1:11" ht="31.5">
      <c r="A86" s="25" t="s">
        <v>209</v>
      </c>
      <c r="B86" s="38" t="s">
        <v>127</v>
      </c>
      <c r="C86" s="28">
        <f>C90</f>
        <v>0</v>
      </c>
      <c r="D86" s="28">
        <f>D90</f>
        <v>848</v>
      </c>
      <c r="E86" s="77">
        <f>E90</f>
        <v>123</v>
      </c>
      <c r="F86" s="77">
        <f>F90</f>
        <v>4343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79"/>
      <c r="F87" s="79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78"/>
      <c r="F88" s="78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78"/>
      <c r="F89" s="78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>
        <v>848</v>
      </c>
      <c r="E90" s="71">
        <v>123</v>
      </c>
      <c r="F90" s="71">
        <v>4343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71"/>
      <c r="F91" s="71"/>
      <c r="G91" s="44"/>
    </row>
    <row r="92" spans="1:7" ht="47.25">
      <c r="A92" s="25" t="s">
        <v>214</v>
      </c>
      <c r="B92" s="38" t="s">
        <v>128</v>
      </c>
      <c r="C92" s="17">
        <v>1</v>
      </c>
      <c r="D92" s="17">
        <v>35</v>
      </c>
      <c r="E92" s="71"/>
      <c r="F92" s="71"/>
      <c r="G92" s="44"/>
    </row>
    <row r="93" spans="1:8" ht="15.75">
      <c r="A93" s="25" t="s">
        <v>32</v>
      </c>
      <c r="B93" s="38" t="s">
        <v>129</v>
      </c>
      <c r="C93" s="19">
        <f>C95+C96+C97+C98+C99+C100</f>
        <v>20215</v>
      </c>
      <c r="D93" s="19">
        <f>D95+D96+D97+D98+D99+D100</f>
        <v>212497</v>
      </c>
      <c r="E93" s="73">
        <f>E95+E96+E97+E98+E99+E100</f>
        <v>17936</v>
      </c>
      <c r="F93" s="73">
        <f>F95+F96+F97+F98+F99+F100</f>
        <v>377787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71"/>
      <c r="F94" s="71"/>
      <c r="G94" s="50"/>
    </row>
    <row r="95" spans="1:8" ht="15.75">
      <c r="A95" s="25" t="s">
        <v>215</v>
      </c>
      <c r="B95" s="38" t="s">
        <v>245</v>
      </c>
      <c r="C95" s="17">
        <v>13563</v>
      </c>
      <c r="D95" s="17">
        <v>125229</v>
      </c>
      <c r="E95" s="71">
        <v>11872</v>
      </c>
      <c r="F95" s="71">
        <v>301783</v>
      </c>
      <c r="G95" s="44"/>
      <c r="H95" s="44"/>
    </row>
    <row r="96" spans="1:8" ht="15.75">
      <c r="A96" s="25" t="s">
        <v>216</v>
      </c>
      <c r="B96" s="38" t="s">
        <v>246</v>
      </c>
      <c r="C96" s="17">
        <v>180</v>
      </c>
      <c r="D96" s="17">
        <v>1590</v>
      </c>
      <c r="E96" s="71">
        <v>150</v>
      </c>
      <c r="F96" s="71">
        <v>1350</v>
      </c>
      <c r="G96" s="50"/>
      <c r="H96" s="50"/>
    </row>
    <row r="97" spans="1:7" ht="15.75">
      <c r="A97" s="25" t="s">
        <v>257</v>
      </c>
      <c r="B97" s="38" t="s">
        <v>247</v>
      </c>
      <c r="C97" s="17">
        <v>3936</v>
      </c>
      <c r="D97" s="17">
        <v>64455</v>
      </c>
      <c r="E97" s="71">
        <v>3880</v>
      </c>
      <c r="F97" s="71">
        <v>40036</v>
      </c>
      <c r="G97" s="44"/>
    </row>
    <row r="98" spans="1:7" ht="15.75">
      <c r="A98" s="25" t="s">
        <v>330</v>
      </c>
      <c r="B98" s="38" t="s">
        <v>248</v>
      </c>
      <c r="C98" s="17">
        <v>490</v>
      </c>
      <c r="D98" s="17">
        <v>4431</v>
      </c>
      <c r="E98" s="71">
        <v>412</v>
      </c>
      <c r="F98" s="71">
        <v>2899</v>
      </c>
      <c r="G98" s="50"/>
    </row>
    <row r="99" spans="1:7" ht="31.5">
      <c r="A99" s="25" t="s">
        <v>217</v>
      </c>
      <c r="B99" s="38" t="s">
        <v>249</v>
      </c>
      <c r="C99" s="17">
        <v>2046</v>
      </c>
      <c r="D99" s="17">
        <v>16792</v>
      </c>
      <c r="E99" s="71">
        <v>1622</v>
      </c>
      <c r="F99" s="71">
        <v>31719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71"/>
      <c r="F100" s="71"/>
    </row>
    <row r="101" spans="1:7" ht="15.75">
      <c r="A101" s="25" t="s">
        <v>9</v>
      </c>
      <c r="B101" s="41" t="s">
        <v>130</v>
      </c>
      <c r="C101" s="17">
        <v>873</v>
      </c>
      <c r="D101" s="17">
        <v>7663</v>
      </c>
      <c r="E101" s="71">
        <v>901</v>
      </c>
      <c r="F101" s="71">
        <v>6238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159117</v>
      </c>
      <c r="D102" s="19">
        <f>D64+D72+D79+D80+D81+D82+D83+D84+D85+D86+D92+D93+D101</f>
        <v>1039493</v>
      </c>
      <c r="E102" s="73">
        <f>E64+E72+E79+E80+E81+E82+E83+E84+E85+E86+E92+E93+E101</f>
        <v>37038</v>
      </c>
      <c r="F102" s="73">
        <f>F64+F72+F79+F80+F81+F82+F83+F84+F85+F86+F92+F93+F101</f>
        <v>620690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133857</v>
      </c>
      <c r="D103" s="19">
        <f>D57-D102</f>
        <v>78061</v>
      </c>
      <c r="E103" s="73">
        <f>E57-E102</f>
        <v>26448</v>
      </c>
      <c r="F103" s="73">
        <f>F57-F102</f>
        <v>250469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71"/>
      <c r="F104" s="71"/>
    </row>
    <row r="105" spans="1:6" ht="31.5">
      <c r="A105" s="25" t="s">
        <v>310</v>
      </c>
      <c r="B105" s="41" t="s">
        <v>138</v>
      </c>
      <c r="C105" s="19">
        <f>C103-C104</f>
        <v>133857</v>
      </c>
      <c r="D105" s="19">
        <f>D103-D104</f>
        <v>78061</v>
      </c>
      <c r="E105" s="73">
        <f>E103-E104</f>
        <v>26448</v>
      </c>
      <c r="F105" s="73">
        <f>F103-F104</f>
        <v>250469</v>
      </c>
    </row>
    <row r="106" spans="1:6" ht="15.75">
      <c r="A106" s="25" t="s">
        <v>12</v>
      </c>
      <c r="B106" s="41" t="s">
        <v>139</v>
      </c>
      <c r="C106" s="17"/>
      <c r="D106" s="17"/>
      <c r="E106" s="71"/>
      <c r="F106" s="71"/>
    </row>
    <row r="107" spans="1:7" ht="15.75">
      <c r="A107" s="25" t="s">
        <v>311</v>
      </c>
      <c r="B107" s="41" t="s">
        <v>140</v>
      </c>
      <c r="C107" s="19">
        <f>C105</f>
        <v>133857</v>
      </c>
      <c r="D107" s="19">
        <f>D105</f>
        <v>78061</v>
      </c>
      <c r="E107" s="73">
        <f>E105</f>
        <v>26448</v>
      </c>
      <c r="F107" s="73">
        <f>F105</f>
        <v>250469</v>
      </c>
      <c r="G107" s="50"/>
    </row>
    <row r="109" ht="15.75">
      <c r="A109" s="10" t="s">
        <v>1</v>
      </c>
    </row>
    <row r="110" spans="1:6" ht="63" customHeight="1">
      <c r="A110" s="86" t="s">
        <v>332</v>
      </c>
      <c r="B110" s="87"/>
      <c r="C110" s="87"/>
      <c r="D110" s="87"/>
      <c r="E110" s="87"/>
      <c r="F110" s="88"/>
    </row>
    <row r="111" ht="15.75">
      <c r="A111" s="4"/>
    </row>
    <row r="112" ht="15.75">
      <c r="A112" s="4"/>
    </row>
    <row r="113" spans="1:6" ht="15.75">
      <c r="A113" s="4" t="s">
        <v>295</v>
      </c>
      <c r="C113" s="91" t="s">
        <v>296</v>
      </c>
      <c r="D113" s="91"/>
      <c r="E113" s="91"/>
      <c r="F113" s="91"/>
    </row>
    <row r="114" spans="1:6" ht="15.75">
      <c r="A114" s="29" t="s">
        <v>297</v>
      </c>
      <c r="C114" s="91"/>
      <c r="D114" s="91"/>
      <c r="E114" s="91"/>
      <c r="F114" s="91"/>
    </row>
    <row r="115" ht="15.75">
      <c r="A115" s="4" t="s">
        <v>298</v>
      </c>
    </row>
    <row r="117" ht="15.75">
      <c r="A117" s="4" t="s">
        <v>299</v>
      </c>
    </row>
    <row r="118" spans="1:6" ht="15.75">
      <c r="A118" s="89" t="s">
        <v>300</v>
      </c>
      <c r="B118" s="89"/>
      <c r="C118" s="89"/>
      <c r="D118" s="89"/>
      <c r="E118" s="89"/>
      <c r="F118" s="89"/>
    </row>
    <row r="119" spans="1:6" ht="15.75">
      <c r="A119" s="4" t="s">
        <v>301</v>
      </c>
      <c r="B119" s="54">
        <v>44845</v>
      </c>
      <c r="C119" s="52"/>
      <c r="D119" s="52"/>
      <c r="E119" s="52"/>
      <c r="F119" s="52"/>
    </row>
    <row r="120" spans="1:6" ht="15.75">
      <c r="A120" s="90" t="s">
        <v>302</v>
      </c>
      <c r="B120" s="90"/>
      <c r="C120" s="90"/>
      <c r="D120" s="90"/>
      <c r="E120" s="90"/>
      <c r="F120" s="90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44845</v>
      </c>
      <c r="F123" s="4"/>
    </row>
    <row r="124" spans="1:6" ht="15.75">
      <c r="A124" s="80" t="s">
        <v>304</v>
      </c>
      <c r="B124" s="80"/>
      <c r="C124" s="80"/>
      <c r="D124" s="80"/>
      <c r="E124" s="80"/>
      <c r="F124" s="80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334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2022-09-06T12:09:35Z</cp:lastPrinted>
  <dcterms:created xsi:type="dcterms:W3CDTF">1996-10-08T23:32:33Z</dcterms:created>
  <dcterms:modified xsi:type="dcterms:W3CDTF">2022-10-11T05:00:11Z</dcterms:modified>
  <cp:category/>
  <cp:version/>
  <cp:contentType/>
  <cp:contentStatus/>
</cp:coreProperties>
</file>