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1"/>
  </bookViews>
  <sheets>
    <sheet name="Баланс" sheetId="1" r:id="rId1"/>
    <sheet name="ОПиУ" sheetId="2" r:id="rId2"/>
  </sheets>
  <definedNames>
    <definedName name="_xlnm.Print_Area" localSheetId="0">'Баланс'!$A$1:$D$83</definedName>
  </definedNames>
  <calcPr fullCalcOnLoad="1"/>
</workbook>
</file>

<file path=xl/sharedStrings.xml><?xml version="1.0" encoding="utf-8"?>
<sst xmlns="http://schemas.openxmlformats.org/spreadsheetml/2006/main" count="158" uniqueCount="128">
  <si>
    <t>к приказу Министра финансов</t>
  </si>
  <si>
    <t>Республики Казахстан</t>
  </si>
  <si>
    <t>от 20 августа 2010 года № 422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</si>
  <si>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</si>
  <si>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</si>
  <si>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</si>
  <si>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</si>
  <si>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</si>
  <si>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</si>
  <si>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</si>
  <si>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</si>
  <si>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</si>
  <si>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</si>
  <si>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</si>
  <si>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</si>
  <si>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</si>
  <si>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</si>
  <si>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</si>
  <si>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</si>
  <si>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</si>
  <si>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</si>
  <si>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</si>
  <si>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</si>
  <si>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</si>
  <si>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</si>
  <si>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</si>
  <si>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</si>
  <si>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</si>
  <si>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</si>
  <si>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</si>
  <si>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</si>
  <si>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</si>
  <si>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</si>
  <si>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</si>
  <si>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</si>
  <si>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</si>
  <si>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</si>
  <si>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</si>
  <si>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</si>
  <si>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</si>
  <si>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</si>
  <si>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</si>
  <si>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</si>
  <si>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</si>
  <si>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</si>
  <si>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</si>
  <si>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</si>
  <si>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</si>
  <si>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</si>
  <si>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</si>
  <si>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</si>
  <si>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</si>
  <si>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</si>
  <si>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</si>
  <si>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</si>
  <si>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</si>
  <si>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</si>
  <si>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</si>
  <si>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</si>
  <si>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</si>
  <si>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</si>
  <si>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БУХГАЛТЕРСКИЙ БАЛАНС</t>
  </si>
  <si>
    <t xml:space="preserve">Наименование организации </t>
  </si>
  <si>
    <t>АО "Досжан темир жолы (ДТЖ)"</t>
  </si>
  <si>
    <t>Вид деятельности организации</t>
  </si>
  <si>
    <t>Организационно-правовая форма</t>
  </si>
  <si>
    <t>Акционерное общество</t>
  </si>
  <si>
    <t>Юридический адрес организации</t>
  </si>
  <si>
    <t>Приложение 1</t>
  </si>
  <si>
    <t>                                               (фамилия, имя, отчество)          (подпись)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</si>
  <si>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</si>
  <si>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</si>
  <si>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</si>
  <si>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</si>
  <si>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</si>
  <si>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</si>
  <si>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</si>
  <si>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</si>
  <si>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</si>
  <si>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</si>
  <si>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</si>
  <si>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</si>
  <si>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</si>
  <si>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</si>
  <si>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</si>
  <si>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</si>
  <si>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</si>
  <si>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</si>
  <si>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</si>
  <si>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</si>
  <si>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</si>
  <si>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</si>
  <si>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</si>
  <si>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</si>
  <si>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</si>
  <si>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</si>
  <si>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</si>
  <si>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</si>
  <si>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</si>
  <si>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</si>
  <si>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</si>
  <si>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</si>
  <si>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</si>
  <si>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</si>
  <si>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</si>
  <si>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</si>
  <si>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</si>
  <si>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</si>
  <si>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</si>
  <si>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</si>
  <si>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</si>
  <si>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</si>
  <si>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</si>
  <si>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</si>
  <si>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</si>
  <si>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>Прочие долгосрочные активы (незавершенное стр-во)</t>
  </si>
  <si>
    <t>,</t>
  </si>
  <si>
    <t>Прочие поступления</t>
  </si>
  <si>
    <t>                                      (фамилия, имя, отчество)          (подпись)</t>
  </si>
  <si>
    <r>
      <t>гл. бухгалтер</t>
    </r>
    <r>
      <rPr>
        <sz val="10"/>
        <color indexed="8"/>
        <rFont val="Times New Roman"/>
        <family val="1"/>
      </rPr>
      <t xml:space="preserve">       Махмутова Р.Х.</t>
    </r>
    <r>
      <rPr>
        <u val="single"/>
        <sz val="10"/>
        <color indexed="8"/>
        <rFont val="Times New Roman"/>
        <family val="1"/>
      </rPr>
      <t xml:space="preserve">                  </t>
    </r>
    <r>
      <rPr>
        <sz val="10"/>
        <color indexed="8"/>
        <rFont val="Times New Roman"/>
        <family val="1"/>
      </rPr>
      <t>_______________</t>
    </r>
  </si>
  <si>
    <t>Строительство и эксплуатация железной дороги Шар-НУК</t>
  </si>
  <si>
    <t>Строительство и эксплуатация железной дороги Шар- НУК</t>
  </si>
  <si>
    <r>
      <t xml:space="preserve">Главный бухгалтер      </t>
    </r>
    <r>
      <rPr>
        <sz val="10"/>
        <color indexed="8"/>
        <rFont val="Times New Roman"/>
        <family val="1"/>
      </rPr>
      <t xml:space="preserve">      Махмутова Р.Х.</t>
    </r>
    <r>
      <rPr>
        <u val="single"/>
        <sz val="10"/>
        <color indexed="8"/>
        <rFont val="Times New Roman"/>
        <family val="1"/>
      </rPr>
      <t xml:space="preserve">.                        </t>
    </r>
    <r>
      <rPr>
        <sz val="10"/>
        <color indexed="8"/>
        <rFont val="Times New Roman"/>
        <family val="1"/>
      </rPr>
      <t xml:space="preserve"> ________________</t>
    </r>
  </si>
  <si>
    <t xml:space="preserve">                                                                по состоянию на 31  марта 2015 года</t>
  </si>
  <si>
    <t xml:space="preserve">       за период, заканчивающийся  31  марта 2015 года</t>
  </si>
  <si>
    <t xml:space="preserve">г.Усть-Каменогорск, пос.Меновное, ул.Шоссейная,26                                                                                                                                                           </t>
  </si>
  <si>
    <r>
      <t>Руководитель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 xml:space="preserve">Кокаев М.Б..                  </t>
    </r>
    <r>
      <rPr>
        <sz val="10"/>
        <color indexed="8"/>
        <rFont val="Times New Roman"/>
        <family val="1"/>
      </rPr>
      <t xml:space="preserve">         ________________</t>
    </r>
  </si>
  <si>
    <r>
      <t>Руководитель</t>
    </r>
    <r>
      <rPr>
        <sz val="10"/>
        <color indexed="8"/>
        <rFont val="Times New Roman"/>
        <family val="1"/>
      </rPr>
      <t xml:space="preserve">                    </t>
    </r>
    <r>
      <rPr>
        <u val="single"/>
        <sz val="10"/>
        <color indexed="8"/>
        <rFont val="Times New Roman"/>
        <family val="1"/>
      </rPr>
      <t xml:space="preserve">Кокаев М.Б.                 </t>
    </r>
    <r>
      <rPr>
        <sz val="10"/>
        <color indexed="8"/>
        <rFont val="Times New Roman"/>
        <family val="1"/>
      </rPr>
      <t xml:space="preserve">         ________________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</si>
</sst>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"/>
    <numFmt numFmtId="165" formatCode="000"/>
    <numFmt numFmtId="166" formatCode="#,##0,"/>
    <numFmt numFmtId="167" formatCode="[=0]&quot;-&quot;;General"/>
    <numFmt numFmtId="168" formatCode="0,"/>
    <numFmt numFmtId="169" formatCode="[=0]&quot;&quot;;General"/>
    <numFmt numFmtId="170" formatCode="[=-856638851.72]&quot;(856 639)&quot;;General"/>
    <numFmt numFmtId="171" formatCode="[=-734103556.89]&quot;(734 104)&quot;;General"/>
  </numFmts>
  <fonts count="63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0"/>
      <color indexed="9"/>
      <name val="Times New Roman"/>
      <family val="1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8"/>
      <color theme="1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 horizontal="left"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4" fillId="0" borderId="13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wrapText="1"/>
      <protection/>
    </xf>
    <xf numFmtId="0" fontId="56" fillId="0" borderId="0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42" applyFont="1" applyAlignment="1" applyProtection="1">
      <alignment horizontal="right"/>
      <protection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" fillId="0" borderId="14" xfId="53" applyFont="1" applyBorder="1" applyAlignment="1">
      <alignment wrapText="1"/>
      <protection/>
    </xf>
    <xf numFmtId="0" fontId="5" fillId="0" borderId="15" xfId="53" applyFont="1" applyBorder="1" applyAlignment="1">
      <alignment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Border="1" applyAlignment="1">
      <alignment horizontal="left" vertical="center"/>
      <protection/>
    </xf>
    <xf numFmtId="0" fontId="7" fillId="0" borderId="0" xfId="53" applyFont="1" applyBorder="1" applyAlignment="1">
      <alignment/>
      <protection/>
    </xf>
    <xf numFmtId="3" fontId="54" fillId="0" borderId="13" xfId="0" applyNumberFormat="1" applyFont="1" applyBorder="1" applyAlignment="1">
      <alignment horizontal="center" vertical="top" wrapText="1"/>
    </xf>
    <xf numFmtId="3" fontId="54" fillId="0" borderId="0" xfId="0" applyNumberFormat="1" applyFont="1" applyBorder="1" applyAlignment="1">
      <alignment horizontal="center" vertical="top" wrapText="1"/>
    </xf>
    <xf numFmtId="0" fontId="54" fillId="0" borderId="16" xfId="0" applyFont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3" fontId="5" fillId="33" borderId="17" xfId="0" applyNumberFormat="1" applyFont="1" applyFill="1" applyBorder="1" applyAlignment="1">
      <alignment horizontal="center" vertical="top" wrapText="1"/>
    </xf>
    <xf numFmtId="3" fontId="61" fillId="33" borderId="0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3" fontId="54" fillId="0" borderId="10" xfId="0" applyNumberFormat="1" applyFont="1" applyBorder="1" applyAlignment="1">
      <alignment horizontal="center" vertical="top" wrapText="1"/>
    </xf>
    <xf numFmtId="3" fontId="54" fillId="0" borderId="18" xfId="0" applyNumberFormat="1" applyFont="1" applyBorder="1" applyAlignment="1">
      <alignment horizontal="center" vertical="top" wrapText="1"/>
    </xf>
    <xf numFmtId="3" fontId="54" fillId="0" borderId="19" xfId="0" applyNumberFormat="1" applyFont="1" applyBorder="1" applyAlignment="1">
      <alignment horizontal="center" vertical="top" wrapText="1"/>
    </xf>
    <xf numFmtId="3" fontId="54" fillId="0" borderId="17" xfId="0" applyNumberFormat="1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3" fontId="54" fillId="0" borderId="20" xfId="0" applyNumberFormat="1" applyFont="1" applyBorder="1" applyAlignment="1">
      <alignment horizontal="center" vertical="top" wrapText="1"/>
    </xf>
    <xf numFmtId="0" fontId="54" fillId="0" borderId="21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22" xfId="0" applyFont="1" applyBorder="1" applyAlignment="1">
      <alignment horizontal="center" vertical="top" wrapText="1"/>
    </xf>
    <xf numFmtId="3" fontId="54" fillId="0" borderId="23" xfId="0" applyNumberFormat="1" applyFont="1" applyBorder="1" applyAlignment="1">
      <alignment horizontal="center" vertical="top" wrapText="1"/>
    </xf>
    <xf numFmtId="3" fontId="0" fillId="0" borderId="19" xfId="0" applyNumberFormat="1" applyBorder="1" applyAlignment="1">
      <alignment/>
    </xf>
    <xf numFmtId="0" fontId="55" fillId="0" borderId="24" xfId="0" applyFont="1" applyBorder="1" applyAlignment="1">
      <alignment vertical="top" wrapText="1"/>
    </xf>
    <xf numFmtId="0" fontId="55" fillId="0" borderId="25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3" fontId="55" fillId="0" borderId="19" xfId="0" applyNumberFormat="1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center" vertical="top"/>
    </xf>
    <xf numFmtId="3" fontId="54" fillId="0" borderId="13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3" fontId="54" fillId="0" borderId="1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42" applyFont="1" applyAlignment="1" applyProtection="1">
      <alignment horizontal="right"/>
      <protection/>
    </xf>
    <xf numFmtId="0" fontId="55" fillId="0" borderId="16" xfId="0" applyFont="1" applyBorder="1" applyAlignment="1">
      <alignment vertical="top" wrapText="1"/>
    </xf>
    <xf numFmtId="0" fontId="54" fillId="0" borderId="26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3" fontId="5" fillId="33" borderId="19" xfId="0" applyNumberFormat="1" applyFont="1" applyFill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top" wrapText="1"/>
    </xf>
    <xf numFmtId="0" fontId="54" fillId="0" borderId="24" xfId="0" applyFont="1" applyBorder="1" applyAlignment="1">
      <alignment vertical="top" wrapText="1"/>
    </xf>
    <xf numFmtId="3" fontId="54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33" borderId="19" xfId="0" applyFont="1" applyFill="1" applyBorder="1" applyAlignment="1">
      <alignment/>
    </xf>
    <xf numFmtId="3" fontId="62" fillId="33" borderId="0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4" fillId="0" borderId="28" xfId="53" applyFont="1" applyBorder="1" applyAlignment="1">
      <alignment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 wrapText="1"/>
      <protection/>
    </xf>
    <xf numFmtId="0" fontId="35" fillId="0" borderId="15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" fillId="0" borderId="14" xfId="53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2">
      <selection activeCell="D26" sqref="D26"/>
    </sheetView>
  </sheetViews>
  <sheetFormatPr defaultColWidth="21.00390625" defaultRowHeight="24.75" customHeight="1"/>
  <cols>
    <col min="1" max="1" width="51.00390625" style="7" customWidth="1"/>
    <col min="2" max="2" width="12.57421875" style="7" customWidth="1"/>
    <col min="3" max="3" width="18.57421875" style="32" customWidth="1"/>
    <col min="4" max="4" width="19.28125" style="32" customWidth="1"/>
    <col min="5" max="16384" width="21.00390625" style="7" customWidth="1"/>
  </cols>
  <sheetData>
    <row r="1" ht="13.5" customHeight="1">
      <c r="D1" s="59" t="s">
        <v>68</v>
      </c>
    </row>
    <row r="2" ht="10.5" customHeight="1">
      <c r="D2" s="60" t="s">
        <v>0</v>
      </c>
    </row>
    <row r="3" ht="9.75" customHeight="1">
      <c r="D3" s="59" t="s">
        <v>1</v>
      </c>
    </row>
    <row r="4" ht="12" customHeight="1">
      <c r="D4" s="59" t="s">
        <v>2</v>
      </c>
    </row>
    <row r="5" spans="1:4" ht="21" customHeight="1">
      <c r="A5" s="19"/>
      <c r="B5" s="19" t="s">
        <v>61</v>
      </c>
      <c r="C5" s="70"/>
      <c r="D5" s="70"/>
    </row>
    <row r="6" spans="1:4" ht="21" customHeight="1">
      <c r="A6" s="87" t="s">
        <v>123</v>
      </c>
      <c r="B6" s="88"/>
      <c r="C6" s="88"/>
      <c r="D6" s="71"/>
    </row>
    <row r="7" spans="1:4" ht="21" customHeight="1">
      <c r="A7" s="33"/>
      <c r="B7" s="34"/>
      <c r="C7" s="71"/>
      <c r="D7" s="71"/>
    </row>
    <row r="8" spans="1:7" ht="16.5" customHeight="1">
      <c r="A8" s="8" t="s">
        <v>62</v>
      </c>
      <c r="B8" s="89" t="s">
        <v>63</v>
      </c>
      <c r="C8" s="89"/>
      <c r="D8" s="17"/>
      <c r="E8" s="9"/>
      <c r="F8" s="9"/>
      <c r="G8" s="10"/>
    </row>
    <row r="9" spans="1:7" ht="17.25" customHeight="1">
      <c r="A9" s="8" t="s">
        <v>64</v>
      </c>
      <c r="B9" s="85" t="s">
        <v>120</v>
      </c>
      <c r="C9" s="85"/>
      <c r="D9" s="86"/>
      <c r="E9" s="9"/>
      <c r="F9" s="9"/>
      <c r="G9" s="10"/>
    </row>
    <row r="10" spans="1:7" ht="15.75" customHeight="1">
      <c r="A10" s="8" t="s">
        <v>65</v>
      </c>
      <c r="B10" s="84" t="s">
        <v>66</v>
      </c>
      <c r="C10" s="84"/>
      <c r="D10" s="18"/>
      <c r="E10" s="11"/>
      <c r="F10" s="11"/>
      <c r="G10" s="10"/>
    </row>
    <row r="11" spans="1:7" ht="16.5" customHeight="1">
      <c r="A11" s="8" t="s">
        <v>67</v>
      </c>
      <c r="B11" s="83" t="s">
        <v>125</v>
      </c>
      <c r="C11" s="83"/>
      <c r="D11" s="11"/>
      <c r="E11" s="11"/>
      <c r="F11" s="11"/>
      <c r="G11" s="10"/>
    </row>
    <row r="12" spans="1:7" ht="16.5" customHeight="1" thickBot="1">
      <c r="A12" s="8"/>
      <c r="B12" s="22"/>
      <c r="C12" s="22"/>
      <c r="D12" s="23" t="s">
        <v>3</v>
      </c>
      <c r="E12" s="11"/>
      <c r="F12" s="11"/>
      <c r="G12" s="10"/>
    </row>
    <row r="13" spans="1:7" ht="26.25" customHeight="1" thickBot="1">
      <c r="A13" s="2" t="s">
        <v>4</v>
      </c>
      <c r="B13" s="62" t="s">
        <v>5</v>
      </c>
      <c r="C13" s="72" t="s">
        <v>6</v>
      </c>
      <c r="D13" s="72" t="s">
        <v>7</v>
      </c>
      <c r="E13" s="78"/>
      <c r="F13" s="78"/>
      <c r="G13" s="78"/>
    </row>
    <row r="14" spans="1:7" ht="22.5" customHeight="1" thickBot="1">
      <c r="A14" s="26" t="s">
        <v>8</v>
      </c>
      <c r="B14" s="63"/>
      <c r="C14" s="64"/>
      <c r="D14" s="64"/>
      <c r="E14" s="78"/>
      <c r="F14" s="78"/>
      <c r="G14" s="78"/>
    </row>
    <row r="15" spans="1:7" ht="22.5" customHeight="1" thickBot="1">
      <c r="A15" s="26" t="s">
        <v>9</v>
      </c>
      <c r="B15" s="63">
        <v>10</v>
      </c>
      <c r="C15" s="55">
        <v>388532</v>
      </c>
      <c r="D15" s="65">
        <v>380177</v>
      </c>
      <c r="E15" s="79">
        <f>D15</f>
        <v>380177</v>
      </c>
      <c r="F15" s="79">
        <f>D15-E15</f>
        <v>0</v>
      </c>
      <c r="G15" s="78"/>
    </row>
    <row r="16" spans="1:7" ht="22.5" customHeight="1" thickBot="1">
      <c r="A16" s="26" t="s">
        <v>10</v>
      </c>
      <c r="B16" s="63">
        <v>11</v>
      </c>
      <c r="C16" s="55"/>
      <c r="D16" s="73"/>
      <c r="E16" s="78"/>
      <c r="F16" s="79">
        <f aca="true" t="shared" si="0" ref="F16:F75">D16-E16</f>
        <v>0</v>
      </c>
      <c r="G16" s="78"/>
    </row>
    <row r="17" spans="1:7" ht="22.5" customHeight="1" thickBot="1">
      <c r="A17" s="26" t="s">
        <v>11</v>
      </c>
      <c r="B17" s="63">
        <v>12</v>
      </c>
      <c r="C17" s="55"/>
      <c r="D17" s="64"/>
      <c r="E17" s="78"/>
      <c r="F17" s="79">
        <f t="shared" si="0"/>
        <v>0</v>
      </c>
      <c r="G17" s="78"/>
    </row>
    <row r="18" spans="1:7" ht="26.25" customHeight="1" thickBot="1">
      <c r="A18" s="26" t="s">
        <v>12</v>
      </c>
      <c r="B18" s="63">
        <v>13</v>
      </c>
      <c r="C18" s="55"/>
      <c r="D18" s="64"/>
      <c r="E18" s="78"/>
      <c r="F18" s="79">
        <f t="shared" si="0"/>
        <v>0</v>
      </c>
      <c r="G18" s="78"/>
    </row>
    <row r="19" spans="1:7" ht="22.5" customHeight="1" thickBot="1">
      <c r="A19" s="26" t="s">
        <v>13</v>
      </c>
      <c r="B19" s="63">
        <v>14</v>
      </c>
      <c r="C19" s="55"/>
      <c r="D19" s="64"/>
      <c r="E19" s="78"/>
      <c r="F19" s="79">
        <f t="shared" si="0"/>
        <v>0</v>
      </c>
      <c r="G19" s="78"/>
    </row>
    <row r="20" spans="1:7" ht="22.5" customHeight="1" thickBot="1">
      <c r="A20" s="26" t="s">
        <v>14</v>
      </c>
      <c r="B20" s="63">
        <v>15</v>
      </c>
      <c r="C20" s="55"/>
      <c r="D20" s="64"/>
      <c r="E20" s="78"/>
      <c r="F20" s="79">
        <f t="shared" si="0"/>
        <v>0</v>
      </c>
      <c r="G20" s="78"/>
    </row>
    <row r="21" spans="1:7" ht="22.5" customHeight="1" thickBot="1">
      <c r="A21" s="26" t="s">
        <v>15</v>
      </c>
      <c r="B21" s="63">
        <v>16</v>
      </c>
      <c r="C21" s="55">
        <v>737825</v>
      </c>
      <c r="D21" s="64">
        <v>785005</v>
      </c>
      <c r="E21" s="79">
        <f>D21</f>
        <v>785005</v>
      </c>
      <c r="F21" s="79">
        <f t="shared" si="0"/>
        <v>0</v>
      </c>
      <c r="G21" s="78"/>
    </row>
    <row r="22" spans="1:7" ht="22.5" customHeight="1" thickBot="1">
      <c r="A22" s="26" t="s">
        <v>16</v>
      </c>
      <c r="B22" s="63">
        <v>17</v>
      </c>
      <c r="C22" s="55">
        <v>0</v>
      </c>
      <c r="D22" s="64">
        <v>0</v>
      </c>
      <c r="E22" s="78"/>
      <c r="F22" s="79">
        <f t="shared" si="0"/>
        <v>0</v>
      </c>
      <c r="G22" s="78"/>
    </row>
    <row r="23" spans="1:7" ht="22.5" customHeight="1" thickBot="1">
      <c r="A23" s="26" t="s">
        <v>17</v>
      </c>
      <c r="B23" s="63">
        <v>18</v>
      </c>
      <c r="C23" s="55">
        <v>227222</v>
      </c>
      <c r="D23" s="64">
        <f>218299-8614</f>
        <v>209685</v>
      </c>
      <c r="E23" s="78">
        <v>209685</v>
      </c>
      <c r="F23" s="79">
        <f t="shared" si="0"/>
        <v>0</v>
      </c>
      <c r="G23" s="78"/>
    </row>
    <row r="24" spans="1:7" ht="22.5" customHeight="1" thickBot="1">
      <c r="A24" s="26" t="s">
        <v>18</v>
      </c>
      <c r="B24" s="63">
        <v>19</v>
      </c>
      <c r="C24" s="55">
        <f>332820</f>
        <v>332820</v>
      </c>
      <c r="D24" s="64">
        <f>392975-292</f>
        <v>392683</v>
      </c>
      <c r="E24" s="78">
        <v>392683</v>
      </c>
      <c r="F24" s="79">
        <f t="shared" si="0"/>
        <v>0</v>
      </c>
      <c r="G24" s="78"/>
    </row>
    <row r="25" spans="1:7" ht="22.5" customHeight="1" thickBot="1">
      <c r="A25" s="61" t="s">
        <v>19</v>
      </c>
      <c r="B25" s="66">
        <v>100</v>
      </c>
      <c r="C25" s="74">
        <f>SUM(C15:C24)</f>
        <v>1686399</v>
      </c>
      <c r="D25" s="67">
        <f>SUM(D15:D24)</f>
        <v>1767550</v>
      </c>
      <c r="E25" s="80">
        <f>SUM(E15:E24)</f>
        <v>1767550</v>
      </c>
      <c r="F25" s="79">
        <f t="shared" si="0"/>
        <v>0</v>
      </c>
      <c r="G25" s="78"/>
    </row>
    <row r="26" spans="1:7" ht="26.25" customHeight="1" thickBot="1">
      <c r="A26" s="26" t="s">
        <v>20</v>
      </c>
      <c r="B26" s="63">
        <v>101</v>
      </c>
      <c r="C26" s="55"/>
      <c r="D26" s="64"/>
      <c r="E26" s="78"/>
      <c r="F26" s="79">
        <f t="shared" si="0"/>
        <v>0</v>
      </c>
      <c r="G26" s="78"/>
    </row>
    <row r="27" spans="1:7" ht="22.5" customHeight="1" thickBot="1">
      <c r="A27" s="26" t="s">
        <v>21</v>
      </c>
      <c r="B27" s="63"/>
      <c r="C27" s="55"/>
      <c r="D27" s="64"/>
      <c r="E27" s="81"/>
      <c r="F27" s="79">
        <f t="shared" si="0"/>
        <v>0</v>
      </c>
      <c r="G27" s="78"/>
    </row>
    <row r="28" spans="1:7" ht="22.5" customHeight="1" thickBot="1">
      <c r="A28" s="26" t="s">
        <v>10</v>
      </c>
      <c r="B28" s="63">
        <v>110</v>
      </c>
      <c r="C28" s="55"/>
      <c r="D28" s="73"/>
      <c r="E28" s="29"/>
      <c r="F28" s="79">
        <f t="shared" si="0"/>
        <v>0</v>
      </c>
      <c r="G28" s="78"/>
    </row>
    <row r="29" spans="1:7" ht="22.5" customHeight="1" thickBot="1">
      <c r="A29" s="26" t="s">
        <v>11</v>
      </c>
      <c r="B29" s="63">
        <v>111</v>
      </c>
      <c r="C29" s="55"/>
      <c r="D29" s="64"/>
      <c r="E29" s="81"/>
      <c r="F29" s="79">
        <f t="shared" si="0"/>
        <v>0</v>
      </c>
      <c r="G29" s="78"/>
    </row>
    <row r="30" spans="1:7" ht="29.25" customHeight="1" thickBot="1">
      <c r="A30" s="26" t="s">
        <v>12</v>
      </c>
      <c r="B30" s="63">
        <v>112</v>
      </c>
      <c r="C30" s="55"/>
      <c r="D30" s="64"/>
      <c r="E30" s="78"/>
      <c r="F30" s="79">
        <f t="shared" si="0"/>
        <v>0</v>
      </c>
      <c r="G30" s="78"/>
    </row>
    <row r="31" spans="1:7" ht="22.5" customHeight="1" thickBot="1">
      <c r="A31" s="26" t="s">
        <v>13</v>
      </c>
      <c r="B31" s="63">
        <v>113</v>
      </c>
      <c r="C31" s="55"/>
      <c r="D31" s="64"/>
      <c r="E31" s="78"/>
      <c r="F31" s="79">
        <f t="shared" si="0"/>
        <v>0</v>
      </c>
      <c r="G31" s="78"/>
    </row>
    <row r="32" spans="1:7" ht="22.5" customHeight="1" thickBot="1">
      <c r="A32" s="26" t="s">
        <v>22</v>
      </c>
      <c r="B32" s="63">
        <v>114</v>
      </c>
      <c r="C32" s="55">
        <v>54866</v>
      </c>
      <c r="D32" s="64">
        <v>80519</v>
      </c>
      <c r="E32" s="78">
        <v>80519</v>
      </c>
      <c r="F32" s="79">
        <f t="shared" si="0"/>
        <v>0</v>
      </c>
      <c r="G32" s="78"/>
    </row>
    <row r="33" spans="1:7" ht="22.5" customHeight="1" thickBot="1">
      <c r="A33" s="26" t="s">
        <v>23</v>
      </c>
      <c r="B33" s="63">
        <v>115</v>
      </c>
      <c r="C33" s="55">
        <v>1803</v>
      </c>
      <c r="D33" s="64">
        <f>1803+148</f>
        <v>1951</v>
      </c>
      <c r="E33" s="78">
        <v>1951</v>
      </c>
      <c r="F33" s="79">
        <f t="shared" si="0"/>
        <v>0</v>
      </c>
      <c r="G33" s="78"/>
    </row>
    <row r="34" spans="1:7" ht="22.5" customHeight="1" thickBot="1">
      <c r="A34" s="26" t="s">
        <v>24</v>
      </c>
      <c r="B34" s="63">
        <v>116</v>
      </c>
      <c r="C34" s="55"/>
      <c r="D34" s="64"/>
      <c r="E34" s="78"/>
      <c r="F34" s="79">
        <f t="shared" si="0"/>
        <v>0</v>
      </c>
      <c r="G34" s="78"/>
    </row>
    <row r="35" spans="1:7" ht="22.5" customHeight="1" thickBot="1">
      <c r="A35" s="26" t="s">
        <v>25</v>
      </c>
      <c r="B35" s="63">
        <v>117</v>
      </c>
      <c r="C35" s="55"/>
      <c r="D35" s="64"/>
      <c r="E35" s="78"/>
      <c r="F35" s="79">
        <f t="shared" si="0"/>
        <v>0</v>
      </c>
      <c r="G35" s="78"/>
    </row>
    <row r="36" spans="1:7" ht="22.5" customHeight="1" thickBot="1">
      <c r="A36" s="26" t="s">
        <v>26</v>
      </c>
      <c r="B36" s="63">
        <v>118</v>
      </c>
      <c r="C36" s="55">
        <f>409796</f>
        <v>409796</v>
      </c>
      <c r="D36" s="64">
        <f>437054+197</f>
        <v>437251</v>
      </c>
      <c r="E36" s="78">
        <v>437251</v>
      </c>
      <c r="F36" s="79">
        <f t="shared" si="0"/>
        <v>0</v>
      </c>
      <c r="G36" s="78"/>
    </row>
    <row r="37" spans="1:7" ht="22.5" customHeight="1" thickBot="1">
      <c r="A37" s="26" t="s">
        <v>27</v>
      </c>
      <c r="B37" s="63">
        <v>119</v>
      </c>
      <c r="C37" s="55"/>
      <c r="D37" s="64"/>
      <c r="E37" s="78"/>
      <c r="F37" s="79">
        <f t="shared" si="0"/>
        <v>0</v>
      </c>
      <c r="G37" s="78"/>
    </row>
    <row r="38" spans="1:7" ht="22.5" customHeight="1" thickBot="1">
      <c r="A38" s="26" t="s">
        <v>28</v>
      </c>
      <c r="B38" s="63">
        <v>120</v>
      </c>
      <c r="C38" s="55"/>
      <c r="D38" s="64"/>
      <c r="E38" s="78"/>
      <c r="F38" s="79">
        <f t="shared" si="0"/>
        <v>0</v>
      </c>
      <c r="G38" s="78"/>
    </row>
    <row r="39" spans="1:7" ht="22.5" customHeight="1" thickBot="1">
      <c r="A39" s="26" t="s">
        <v>29</v>
      </c>
      <c r="B39" s="63">
        <v>121</v>
      </c>
      <c r="C39" s="55">
        <v>20530206</v>
      </c>
      <c r="D39" s="64">
        <v>20901885</v>
      </c>
      <c r="E39" s="79">
        <f>D39</f>
        <v>20901885</v>
      </c>
      <c r="F39" s="79">
        <f t="shared" si="0"/>
        <v>0</v>
      </c>
      <c r="G39" s="78"/>
    </row>
    <row r="40" spans="1:7" ht="22.5" customHeight="1" thickBot="1">
      <c r="A40" s="26" t="s">
        <v>30</v>
      </c>
      <c r="B40" s="63">
        <v>122</v>
      </c>
      <c r="C40" s="55"/>
      <c r="D40" s="64"/>
      <c r="E40" s="78"/>
      <c r="F40" s="79">
        <f t="shared" si="0"/>
        <v>0</v>
      </c>
      <c r="G40" s="78"/>
    </row>
    <row r="41" spans="1:7" ht="22.5" customHeight="1" thickBot="1">
      <c r="A41" s="26" t="s">
        <v>115</v>
      </c>
      <c r="B41" s="63">
        <v>123</v>
      </c>
      <c r="C41" s="55">
        <v>4709364</v>
      </c>
      <c r="D41" s="64">
        <v>4572980</v>
      </c>
      <c r="E41" s="79">
        <f>D41</f>
        <v>4572980</v>
      </c>
      <c r="F41" s="79">
        <f t="shared" si="0"/>
        <v>0</v>
      </c>
      <c r="G41" s="78"/>
    </row>
    <row r="42" spans="1:7" ht="22.5" customHeight="1" thickBot="1">
      <c r="A42" s="61" t="s">
        <v>31</v>
      </c>
      <c r="B42" s="66">
        <v>200</v>
      </c>
      <c r="C42" s="74">
        <f>SUM(C28:C41)</f>
        <v>25706035</v>
      </c>
      <c r="D42" s="67">
        <f>25994241+345</f>
        <v>25994586</v>
      </c>
      <c r="E42" s="80">
        <f>SUM(E28:E41)</f>
        <v>25994586</v>
      </c>
      <c r="F42" s="79">
        <f t="shared" si="0"/>
        <v>0</v>
      </c>
      <c r="G42" s="78"/>
    </row>
    <row r="43" spans="1:7" ht="22.5" customHeight="1" thickBot="1">
      <c r="A43" s="61" t="s">
        <v>116</v>
      </c>
      <c r="B43" s="66"/>
      <c r="C43" s="74">
        <f>C42+C25</f>
        <v>27392434</v>
      </c>
      <c r="D43" s="67">
        <f>27770697-8561</f>
        <v>27762136</v>
      </c>
      <c r="E43" s="80">
        <f>E42+E25</f>
        <v>27762136</v>
      </c>
      <c r="F43" s="79">
        <f t="shared" si="0"/>
        <v>0</v>
      </c>
      <c r="G43" s="78"/>
    </row>
    <row r="44" spans="1:7" ht="27.75" customHeight="1" thickBot="1">
      <c r="A44" s="26" t="s">
        <v>32</v>
      </c>
      <c r="B44" s="63" t="s">
        <v>5</v>
      </c>
      <c r="C44" s="64" t="s">
        <v>6</v>
      </c>
      <c r="D44" s="64" t="s">
        <v>6</v>
      </c>
      <c r="E44" s="78"/>
      <c r="F44" s="79"/>
      <c r="G44" s="78"/>
    </row>
    <row r="45" spans="1:7" ht="22.5" customHeight="1" thickBot="1">
      <c r="A45" s="4" t="s">
        <v>33</v>
      </c>
      <c r="B45" s="27"/>
      <c r="C45" s="28"/>
      <c r="D45" s="28"/>
      <c r="E45" s="78"/>
      <c r="F45" s="79">
        <f t="shared" si="0"/>
        <v>0</v>
      </c>
      <c r="G45" s="78"/>
    </row>
    <row r="46" spans="1:7" ht="22.5" customHeight="1" thickBot="1">
      <c r="A46" s="26" t="s">
        <v>34</v>
      </c>
      <c r="B46" s="63">
        <v>210</v>
      </c>
      <c r="C46" s="75"/>
      <c r="D46" s="64"/>
      <c r="E46" s="78"/>
      <c r="F46" s="79">
        <f t="shared" si="0"/>
        <v>0</v>
      </c>
      <c r="G46" s="78"/>
    </row>
    <row r="47" spans="1:7" ht="22.5" customHeight="1" thickBot="1">
      <c r="A47" s="26" t="s">
        <v>11</v>
      </c>
      <c r="B47" s="63">
        <v>211</v>
      </c>
      <c r="C47" s="55"/>
      <c r="D47" s="64"/>
      <c r="E47" s="78"/>
      <c r="F47" s="79">
        <f t="shared" si="0"/>
        <v>0</v>
      </c>
      <c r="G47" s="78"/>
    </row>
    <row r="48" spans="1:7" ht="22.5" customHeight="1" thickBot="1">
      <c r="A48" s="26" t="s">
        <v>35</v>
      </c>
      <c r="B48" s="63">
        <v>212</v>
      </c>
      <c r="C48" s="55">
        <v>1040823</v>
      </c>
      <c r="D48" s="64">
        <v>1335708</v>
      </c>
      <c r="E48" s="78">
        <f>1327695+8013</f>
        <v>1335708</v>
      </c>
      <c r="F48" s="79">
        <f t="shared" si="0"/>
        <v>0</v>
      </c>
      <c r="G48" s="78"/>
    </row>
    <row r="49" spans="1:7" ht="28.5" customHeight="1" thickBot="1">
      <c r="A49" s="26" t="s">
        <v>36</v>
      </c>
      <c r="B49" s="63">
        <v>213</v>
      </c>
      <c r="C49" s="55">
        <v>46386</v>
      </c>
      <c r="D49" s="64">
        <v>20033</v>
      </c>
      <c r="E49" s="78">
        <v>20033</v>
      </c>
      <c r="F49" s="79">
        <f t="shared" si="0"/>
        <v>0</v>
      </c>
      <c r="G49" s="78"/>
    </row>
    <row r="50" spans="1:7" ht="22.5" customHeight="1" thickBot="1">
      <c r="A50" s="26" t="s">
        <v>37</v>
      </c>
      <c r="B50" s="63">
        <v>214</v>
      </c>
      <c r="C50" s="55">
        <v>33744</v>
      </c>
      <c r="D50" s="64">
        <v>33744</v>
      </c>
      <c r="E50" s="78">
        <v>33744</v>
      </c>
      <c r="F50" s="79">
        <f t="shared" si="0"/>
        <v>0</v>
      </c>
      <c r="G50" s="78"/>
    </row>
    <row r="51" spans="1:7" ht="22.5" customHeight="1" thickBot="1">
      <c r="A51" s="26" t="s">
        <v>38</v>
      </c>
      <c r="B51" s="63">
        <v>215</v>
      </c>
      <c r="C51" s="55"/>
      <c r="D51" s="64"/>
      <c r="E51" s="78"/>
      <c r="F51" s="79">
        <f t="shared" si="0"/>
        <v>0</v>
      </c>
      <c r="G51" s="78"/>
    </row>
    <row r="52" spans="1:7" ht="22.5" customHeight="1" thickBot="1">
      <c r="A52" s="26" t="s">
        <v>39</v>
      </c>
      <c r="B52" s="63">
        <v>216</v>
      </c>
      <c r="C52" s="55">
        <v>40259</v>
      </c>
      <c r="D52" s="64">
        <v>39</v>
      </c>
      <c r="E52" s="78">
        <v>39</v>
      </c>
      <c r="F52" s="79">
        <f t="shared" si="0"/>
        <v>0</v>
      </c>
      <c r="G52" s="78"/>
    </row>
    <row r="53" spans="1:7" ht="22.5" customHeight="1" thickBot="1">
      <c r="A53" s="26" t="s">
        <v>40</v>
      </c>
      <c r="B53" s="63">
        <v>217</v>
      </c>
      <c r="C53" s="55">
        <v>90561</v>
      </c>
      <c r="D53" s="64">
        <f>75619+4</f>
        <v>75623</v>
      </c>
      <c r="E53" s="78">
        <v>75623</v>
      </c>
      <c r="F53" s="79">
        <f t="shared" si="0"/>
        <v>0</v>
      </c>
      <c r="G53" s="78"/>
    </row>
    <row r="54" spans="1:7" ht="26.25" thickBot="1">
      <c r="A54" s="61" t="s">
        <v>41</v>
      </c>
      <c r="B54" s="66">
        <v>300</v>
      </c>
      <c r="C54" s="74">
        <f>SUM(C46:C53)</f>
        <v>1251773</v>
      </c>
      <c r="D54" s="67">
        <f>1465143+4</f>
        <v>1465147</v>
      </c>
      <c r="E54" s="82">
        <f>SUM(E46:E53)</f>
        <v>1465147</v>
      </c>
      <c r="F54" s="79">
        <f t="shared" si="0"/>
        <v>0</v>
      </c>
      <c r="G54" s="78"/>
    </row>
    <row r="55" spans="1:7" ht="27" customHeight="1" thickBot="1">
      <c r="A55" s="26" t="s">
        <v>42</v>
      </c>
      <c r="B55" s="63">
        <v>301</v>
      </c>
      <c r="C55" s="75"/>
      <c r="D55" s="64"/>
      <c r="E55" s="78"/>
      <c r="F55" s="79">
        <f t="shared" si="0"/>
        <v>0</v>
      </c>
      <c r="G55" s="78"/>
    </row>
    <row r="56" spans="1:7" ht="22.5" customHeight="1" thickBot="1">
      <c r="A56" s="26" t="s">
        <v>43</v>
      </c>
      <c r="B56" s="63"/>
      <c r="C56" s="75"/>
      <c r="D56" s="64"/>
      <c r="E56" s="78"/>
      <c r="F56" s="79">
        <f t="shared" si="0"/>
        <v>0</v>
      </c>
      <c r="G56" s="78"/>
    </row>
    <row r="57" spans="1:7" ht="22.5" customHeight="1" thickBot="1">
      <c r="A57" s="26" t="s">
        <v>34</v>
      </c>
      <c r="B57" s="63">
        <v>310</v>
      </c>
      <c r="C57" s="55">
        <v>7824701</v>
      </c>
      <c r="D57" s="64">
        <v>7687450</v>
      </c>
      <c r="E57" s="78">
        <v>7687450</v>
      </c>
      <c r="F57" s="79">
        <f t="shared" si="0"/>
        <v>0</v>
      </c>
      <c r="G57" s="78"/>
    </row>
    <row r="58" spans="1:7" ht="22.5" customHeight="1" thickBot="1">
      <c r="A58" s="26" t="s">
        <v>11</v>
      </c>
      <c r="B58" s="63">
        <v>311</v>
      </c>
      <c r="C58" s="55"/>
      <c r="D58" s="64"/>
      <c r="E58" s="78"/>
      <c r="F58" s="79">
        <f t="shared" si="0"/>
        <v>0</v>
      </c>
      <c r="G58" s="78"/>
    </row>
    <row r="59" spans="1:7" ht="22.5" customHeight="1" thickBot="1">
      <c r="A59" s="26" t="s">
        <v>44</v>
      </c>
      <c r="B59" s="63">
        <v>312</v>
      </c>
      <c r="C59" s="55">
        <v>19291868</v>
      </c>
      <c r="D59" s="64">
        <v>19267356</v>
      </c>
      <c r="E59" s="79">
        <f>D59</f>
        <v>19267356</v>
      </c>
      <c r="F59" s="79">
        <f t="shared" si="0"/>
        <v>0</v>
      </c>
      <c r="G59" s="78"/>
    </row>
    <row r="60" spans="1:7" ht="22.5" customHeight="1" thickBot="1">
      <c r="A60" s="26" t="s">
        <v>45</v>
      </c>
      <c r="B60" s="63">
        <v>313</v>
      </c>
      <c r="C60" s="55"/>
      <c r="D60" s="64"/>
      <c r="E60" s="78"/>
      <c r="F60" s="79">
        <f t="shared" si="0"/>
        <v>0</v>
      </c>
      <c r="G60" s="78"/>
    </row>
    <row r="61" spans="1:7" ht="22.5" customHeight="1" thickBot="1">
      <c r="A61" s="26" t="s">
        <v>46</v>
      </c>
      <c r="B61" s="63">
        <v>314</v>
      </c>
      <c r="C61" s="55"/>
      <c r="D61" s="64"/>
      <c r="E61" s="78"/>
      <c r="F61" s="79">
        <f t="shared" si="0"/>
        <v>0</v>
      </c>
      <c r="G61" s="78"/>
    </row>
    <row r="62" spans="1:7" ht="22.5" customHeight="1" thickBot="1">
      <c r="A62" s="26" t="s">
        <v>47</v>
      </c>
      <c r="B62" s="63">
        <v>315</v>
      </c>
      <c r="C62" s="55">
        <v>825132</v>
      </c>
      <c r="D62" s="64">
        <v>825132</v>
      </c>
      <c r="E62" s="79">
        <f>D62</f>
        <v>825132</v>
      </c>
      <c r="F62" s="79">
        <f t="shared" si="0"/>
        <v>0</v>
      </c>
      <c r="G62" s="78"/>
    </row>
    <row r="63" spans="1:7" ht="24" customHeight="1" thickBot="1">
      <c r="A63" s="26" t="s">
        <v>48</v>
      </c>
      <c r="B63" s="63">
        <v>316</v>
      </c>
      <c r="C63" s="55"/>
      <c r="D63" s="64"/>
      <c r="E63" s="78"/>
      <c r="F63" s="79">
        <f t="shared" si="0"/>
        <v>0</v>
      </c>
      <c r="G63" s="78"/>
    </row>
    <row r="64" spans="1:7" ht="24" customHeight="1" thickBot="1">
      <c r="A64" s="61" t="s">
        <v>49</v>
      </c>
      <c r="B64" s="66">
        <v>400</v>
      </c>
      <c r="C64" s="74">
        <f>SUM(C55:C63)</f>
        <v>27941701</v>
      </c>
      <c r="D64" s="67">
        <v>27779938</v>
      </c>
      <c r="E64" s="82">
        <f>SUM(E57:E63)</f>
        <v>27779938</v>
      </c>
      <c r="F64" s="79">
        <f t="shared" si="0"/>
        <v>0</v>
      </c>
      <c r="G64" s="78"/>
    </row>
    <row r="65" spans="1:7" ht="22.5" customHeight="1" thickBot="1">
      <c r="A65" s="68" t="s">
        <v>50</v>
      </c>
      <c r="B65" s="63"/>
      <c r="C65" s="75"/>
      <c r="D65" s="64"/>
      <c r="E65" s="78"/>
      <c r="F65" s="79">
        <f t="shared" si="0"/>
        <v>0</v>
      </c>
      <c r="G65" s="78"/>
    </row>
    <row r="66" spans="1:7" ht="22.5" customHeight="1" thickBot="1">
      <c r="A66" s="26" t="s">
        <v>51</v>
      </c>
      <c r="B66" s="63">
        <v>410</v>
      </c>
      <c r="C66" s="55">
        <v>11861000</v>
      </c>
      <c r="D66" s="64">
        <v>11861000</v>
      </c>
      <c r="E66" s="79">
        <f>D66</f>
        <v>11861000</v>
      </c>
      <c r="F66" s="79">
        <f t="shared" si="0"/>
        <v>0</v>
      </c>
      <c r="G66" s="78"/>
    </row>
    <row r="67" spans="1:7" ht="22.5" customHeight="1" thickBot="1">
      <c r="A67" s="26" t="s">
        <v>117</v>
      </c>
      <c r="B67" s="63"/>
      <c r="C67" s="55">
        <v>7086481</v>
      </c>
      <c r="D67" s="64">
        <v>7086481</v>
      </c>
      <c r="E67" s="79">
        <f>D67</f>
        <v>7086481</v>
      </c>
      <c r="F67" s="79">
        <f t="shared" si="0"/>
        <v>0</v>
      </c>
      <c r="G67" s="78"/>
    </row>
    <row r="68" spans="1:7" ht="22.5" customHeight="1" thickBot="1">
      <c r="A68" s="26" t="s">
        <v>52</v>
      </c>
      <c r="B68" s="63">
        <v>411</v>
      </c>
      <c r="C68" s="55"/>
      <c r="D68" s="76"/>
      <c r="E68" s="78"/>
      <c r="F68" s="79">
        <f t="shared" si="0"/>
        <v>0</v>
      </c>
      <c r="G68" s="78"/>
    </row>
    <row r="69" spans="1:7" ht="22.5" customHeight="1" thickBot="1">
      <c r="A69" s="26" t="s">
        <v>53</v>
      </c>
      <c r="B69" s="63">
        <v>412</v>
      </c>
      <c r="C69" s="55"/>
      <c r="D69" s="64"/>
      <c r="E69" s="78"/>
      <c r="F69" s="79">
        <f t="shared" si="0"/>
        <v>0</v>
      </c>
      <c r="G69" s="78"/>
    </row>
    <row r="70" spans="1:7" ht="22.5" customHeight="1" thickBot="1">
      <c r="A70" s="26" t="s">
        <v>54</v>
      </c>
      <c r="B70" s="63">
        <v>413</v>
      </c>
      <c r="C70" s="55"/>
      <c r="D70" s="76"/>
      <c r="E70" s="78"/>
      <c r="F70" s="79">
        <f t="shared" si="0"/>
        <v>0</v>
      </c>
      <c r="G70" s="78"/>
    </row>
    <row r="71" spans="1:7" ht="22.5" customHeight="1" thickBot="1">
      <c r="A71" s="26" t="s">
        <v>55</v>
      </c>
      <c r="B71" s="63">
        <v>414</v>
      </c>
      <c r="C71" s="55">
        <f>E71+ОПиУ!C49</f>
        <v>-20748521</v>
      </c>
      <c r="D71" s="55">
        <f>-20421865-8565</f>
        <v>-20430430</v>
      </c>
      <c r="E71" s="79">
        <v>-20430430</v>
      </c>
      <c r="F71" s="79">
        <f t="shared" si="0"/>
        <v>0</v>
      </c>
      <c r="G71" s="78"/>
    </row>
    <row r="72" spans="1:7" ht="28.5" customHeight="1" thickBot="1">
      <c r="A72" s="26" t="s">
        <v>56</v>
      </c>
      <c r="B72" s="63">
        <v>420</v>
      </c>
      <c r="C72" s="55"/>
      <c r="D72" s="64"/>
      <c r="E72" s="79"/>
      <c r="F72" s="79">
        <f t="shared" si="0"/>
        <v>0</v>
      </c>
      <c r="G72" s="78"/>
    </row>
    <row r="73" spans="1:7" ht="22.5" customHeight="1" thickBot="1">
      <c r="A73" s="26" t="s">
        <v>57</v>
      </c>
      <c r="B73" s="63">
        <v>421</v>
      </c>
      <c r="C73" s="55"/>
      <c r="D73" s="64"/>
      <c r="E73" s="78"/>
      <c r="F73" s="79">
        <f t="shared" si="0"/>
        <v>0</v>
      </c>
      <c r="G73" s="78"/>
    </row>
    <row r="74" spans="1:7" ht="22.5" customHeight="1" thickBot="1">
      <c r="A74" s="61" t="s">
        <v>58</v>
      </c>
      <c r="B74" s="66">
        <v>500</v>
      </c>
      <c r="C74" s="74">
        <f>SUM(C66:C73)</f>
        <v>-1801040</v>
      </c>
      <c r="D74" s="67">
        <f>-1474384-8565</f>
        <v>-1482949</v>
      </c>
      <c r="E74" s="80">
        <f>SUM(E66:E73)</f>
        <v>-1482949</v>
      </c>
      <c r="F74" s="79">
        <f t="shared" si="0"/>
        <v>0</v>
      </c>
      <c r="G74" s="78"/>
    </row>
    <row r="75" spans="1:7" ht="22.5" customHeight="1" thickBot="1">
      <c r="A75" s="61" t="s">
        <v>59</v>
      </c>
      <c r="B75" s="66"/>
      <c r="C75" s="74">
        <f>C74+C64+C54</f>
        <v>27392434</v>
      </c>
      <c r="D75" s="67">
        <f>27770697-8561</f>
        <v>27762136</v>
      </c>
      <c r="E75" s="80">
        <f>E64+E74+E54</f>
        <v>27762136</v>
      </c>
      <c r="F75" s="79">
        <f t="shared" si="0"/>
        <v>0</v>
      </c>
      <c r="G75" s="78"/>
    </row>
    <row r="76" spans="1:7" ht="22.5" customHeight="1">
      <c r="A76" s="35"/>
      <c r="B76" s="36"/>
      <c r="C76" s="37"/>
      <c r="D76" s="37"/>
      <c r="E76" s="78"/>
      <c r="F76" s="78"/>
      <c r="G76" s="78"/>
    </row>
    <row r="77" spans="1:7" ht="22.5" customHeight="1">
      <c r="A77" s="6" t="s">
        <v>126</v>
      </c>
      <c r="B77" s="36"/>
      <c r="C77" s="77">
        <f>C43-C75</f>
        <v>0</v>
      </c>
      <c r="D77" s="37"/>
      <c r="E77" s="78"/>
      <c r="F77" s="78"/>
      <c r="G77" s="78"/>
    </row>
    <row r="78" spans="1:7" ht="12.75">
      <c r="A78" s="1" t="s">
        <v>69</v>
      </c>
      <c r="E78" s="78"/>
      <c r="F78" s="78"/>
      <c r="G78" s="78"/>
    </row>
    <row r="79" spans="5:7" ht="14.25" customHeight="1">
      <c r="E79" s="78"/>
      <c r="F79" s="78"/>
      <c r="G79" s="78"/>
    </row>
    <row r="80" spans="1:6" ht="14.25" customHeight="1">
      <c r="A80" s="6" t="s">
        <v>119</v>
      </c>
      <c r="E80" s="32"/>
      <c r="F80" s="32"/>
    </row>
    <row r="81" ht="14.25" customHeight="1">
      <c r="A81" s="1" t="s">
        <v>118</v>
      </c>
    </row>
    <row r="82" ht="14.25" customHeight="1">
      <c r="A82" s="1"/>
    </row>
    <row r="83" ht="24.75" customHeight="1">
      <c r="A83" s="1" t="s">
        <v>60</v>
      </c>
    </row>
  </sheetData>
  <sheetProtection/>
  <mergeCells count="4">
    <mergeCell ref="B10:C10"/>
    <mergeCell ref="B9:D9"/>
    <mergeCell ref="A6:C6"/>
    <mergeCell ref="B8:C8"/>
  </mergeCells>
  <hyperlinks>
    <hyperlink ref="D2" r:id="rId1" display="jl:30820085.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44.8515625" style="0" customWidth="1"/>
    <col min="2" max="2" width="9.28125" style="0" customWidth="1"/>
    <col min="3" max="3" width="26.57421875" style="0" customWidth="1"/>
    <col min="4" max="4" width="28.57421875" style="0" customWidth="1"/>
  </cols>
  <sheetData>
    <row r="1" spans="1:4" ht="15">
      <c r="A1" s="7"/>
      <c r="B1" s="7"/>
      <c r="C1" s="12"/>
      <c r="D1" s="13" t="s">
        <v>68</v>
      </c>
    </row>
    <row r="2" spans="1:4" ht="15">
      <c r="A2" s="7"/>
      <c r="B2" s="7"/>
      <c r="C2" s="12"/>
      <c r="D2" s="14" t="s">
        <v>0</v>
      </c>
    </row>
    <row r="3" spans="1:4" ht="15">
      <c r="A3" s="7"/>
      <c r="B3" s="7"/>
      <c r="C3" s="12"/>
      <c r="D3" s="13" t="s">
        <v>1</v>
      </c>
    </row>
    <row r="4" spans="1:4" ht="15">
      <c r="A4" s="7"/>
      <c r="B4" s="7"/>
      <c r="C4" s="12"/>
      <c r="D4" s="13" t="s">
        <v>2</v>
      </c>
    </row>
    <row r="5" spans="1:4" ht="15">
      <c r="A5" s="87" t="s">
        <v>114</v>
      </c>
      <c r="B5" s="91"/>
      <c r="C5" s="91"/>
      <c r="D5" s="91"/>
    </row>
    <row r="6" spans="1:4" ht="15">
      <c r="A6" s="87" t="s">
        <v>124</v>
      </c>
      <c r="B6" s="91"/>
      <c r="C6" s="91"/>
      <c r="D6" s="91"/>
    </row>
    <row r="7" spans="1:4" ht="15">
      <c r="A7" s="20"/>
      <c r="B7" s="21"/>
      <c r="C7" s="21"/>
      <c r="D7" s="21"/>
    </row>
    <row r="8" spans="1:4" ht="15">
      <c r="A8" s="20"/>
      <c r="B8" s="21"/>
      <c r="C8" s="21"/>
      <c r="D8" s="21"/>
    </row>
    <row r="9" spans="1:4" ht="15">
      <c r="A9" s="8" t="s">
        <v>62</v>
      </c>
      <c r="B9" s="89" t="s">
        <v>63</v>
      </c>
      <c r="C9" s="89"/>
      <c r="D9" s="17"/>
    </row>
    <row r="10" spans="1:4" ht="15">
      <c r="A10" s="8" t="s">
        <v>64</v>
      </c>
      <c r="B10" s="85" t="s">
        <v>121</v>
      </c>
      <c r="C10" s="85"/>
      <c r="D10" s="90"/>
    </row>
    <row r="11" spans="1:4" ht="15">
      <c r="A11" s="8" t="s">
        <v>65</v>
      </c>
      <c r="B11" s="84" t="s">
        <v>66</v>
      </c>
      <c r="C11" s="84"/>
      <c r="D11" s="18"/>
    </row>
    <row r="12" spans="1:4" ht="15">
      <c r="A12" s="8" t="s">
        <v>67</v>
      </c>
      <c r="B12" s="83" t="s">
        <v>125</v>
      </c>
      <c r="C12" s="83"/>
      <c r="D12" s="11"/>
    </row>
    <row r="13" spans="1:4" ht="15.75" thickBot="1">
      <c r="A13" s="8"/>
      <c r="B13" s="22"/>
      <c r="C13" s="22"/>
      <c r="D13" s="23" t="s">
        <v>3</v>
      </c>
    </row>
    <row r="14" spans="1:4" ht="24.75" customHeight="1" thickBot="1">
      <c r="A14" s="2" t="s">
        <v>70</v>
      </c>
      <c r="B14" s="3" t="s">
        <v>5</v>
      </c>
      <c r="C14" s="31" t="s">
        <v>71</v>
      </c>
      <c r="D14" s="3" t="s">
        <v>72</v>
      </c>
    </row>
    <row r="15" spans="1:4" ht="24.75" customHeight="1" thickBot="1">
      <c r="A15" s="4" t="s">
        <v>73</v>
      </c>
      <c r="B15" s="5">
        <v>10</v>
      </c>
      <c r="C15" s="30">
        <v>1011933</v>
      </c>
      <c r="D15" s="56">
        <v>677596</v>
      </c>
    </row>
    <row r="16" spans="1:4" ht="24.75" customHeight="1" thickBot="1">
      <c r="A16" s="4" t="s">
        <v>74</v>
      </c>
      <c r="B16" s="5">
        <v>11</v>
      </c>
      <c r="C16" s="30">
        <f>674791-7122</f>
        <v>667669</v>
      </c>
      <c r="D16" s="56">
        <v>658609</v>
      </c>
    </row>
    <row r="17" spans="1:4" ht="24.75" customHeight="1" thickBot="1">
      <c r="A17" s="4" t="s">
        <v>75</v>
      </c>
      <c r="B17" s="5">
        <v>12</v>
      </c>
      <c r="C17" s="30">
        <f>C15-C16</f>
        <v>344264</v>
      </c>
      <c r="D17" s="56">
        <f>D15-D16</f>
        <v>18987</v>
      </c>
    </row>
    <row r="18" spans="1:4" ht="24.75" customHeight="1" thickBot="1">
      <c r="A18" s="4" t="s">
        <v>76</v>
      </c>
      <c r="B18" s="5">
        <v>13</v>
      </c>
      <c r="C18" s="30"/>
      <c r="D18" s="56"/>
    </row>
    <row r="19" spans="1:4" ht="24.75" customHeight="1" thickBot="1">
      <c r="A19" s="4" t="s">
        <v>77</v>
      </c>
      <c r="B19" s="5">
        <v>14</v>
      </c>
      <c r="C19" s="30">
        <v>99463</v>
      </c>
      <c r="D19" s="56">
        <v>337394</v>
      </c>
    </row>
    <row r="20" spans="1:4" ht="24.75" customHeight="1" thickBot="1">
      <c r="A20" s="4" t="s">
        <v>78</v>
      </c>
      <c r="B20" s="5">
        <v>15</v>
      </c>
      <c r="C20" s="30">
        <v>3243</v>
      </c>
      <c r="D20" s="56">
        <v>1158</v>
      </c>
    </row>
    <row r="21" spans="1:4" ht="24.75" customHeight="1" thickBot="1">
      <c r="A21" s="4" t="s">
        <v>79</v>
      </c>
      <c r="B21" s="5">
        <v>16</v>
      </c>
      <c r="C21" s="30">
        <v>2965</v>
      </c>
      <c r="D21" s="56">
        <v>1144</v>
      </c>
    </row>
    <row r="22" spans="1:4" ht="24.75" customHeight="1" thickBot="1">
      <c r="A22" s="4" t="s">
        <v>80</v>
      </c>
      <c r="B22" s="5">
        <v>20</v>
      </c>
      <c r="C22" s="30">
        <f>C17-C19-C20+C21</f>
        <v>244523</v>
      </c>
      <c r="D22" s="56">
        <f>D17-D19-D20+D21</f>
        <v>-318421</v>
      </c>
    </row>
    <row r="23" spans="1:4" ht="24.75" customHeight="1" thickBot="1">
      <c r="A23" s="4" t="s">
        <v>81</v>
      </c>
      <c r="B23" s="5">
        <v>21</v>
      </c>
      <c r="C23" s="30">
        <v>0</v>
      </c>
      <c r="D23" s="56">
        <v>78491</v>
      </c>
    </row>
    <row r="24" spans="1:4" ht="24.75" customHeight="1" thickBot="1">
      <c r="A24" s="4" t="s">
        <v>82</v>
      </c>
      <c r="B24" s="5">
        <v>22</v>
      </c>
      <c r="C24" s="30">
        <v>562614</v>
      </c>
      <c r="D24" s="56">
        <v>276020</v>
      </c>
    </row>
    <row r="25" spans="1:4" ht="52.5" customHeight="1" thickBot="1">
      <c r="A25" s="4" t="s">
        <v>83</v>
      </c>
      <c r="B25" s="5">
        <v>23</v>
      </c>
      <c r="C25" s="30"/>
      <c r="D25" s="56"/>
    </row>
    <row r="26" spans="1:4" ht="24.75" customHeight="1" thickBot="1">
      <c r="A26" s="4" t="s">
        <v>84</v>
      </c>
      <c r="B26" s="5">
        <v>24</v>
      </c>
      <c r="C26" s="38"/>
      <c r="D26" s="56"/>
    </row>
    <row r="27" spans="1:4" ht="24.75" customHeight="1" thickBot="1">
      <c r="A27" s="44" t="s">
        <v>85</v>
      </c>
      <c r="B27" s="45">
        <v>25</v>
      </c>
      <c r="C27" s="43"/>
      <c r="D27" s="41"/>
    </row>
    <row r="28" spans="1:4" ht="26.25" customHeight="1" thickBot="1">
      <c r="A28" s="46" t="s">
        <v>86</v>
      </c>
      <c r="B28" s="51">
        <v>100</v>
      </c>
      <c r="C28" s="54">
        <f>C22+C23-C24</f>
        <v>-318091</v>
      </c>
      <c r="D28" s="54">
        <f>D22+D23-D24</f>
        <v>-515950</v>
      </c>
    </row>
    <row r="29" spans="1:4" ht="24.75" customHeight="1" thickBot="1">
      <c r="A29" s="26" t="s">
        <v>87</v>
      </c>
      <c r="B29" s="52">
        <v>101</v>
      </c>
      <c r="C29" s="58"/>
      <c r="D29" s="54">
        <v>0</v>
      </c>
    </row>
    <row r="30" spans="1:4" ht="40.5" customHeight="1" thickBot="1">
      <c r="A30" s="50" t="s">
        <v>88</v>
      </c>
      <c r="B30" s="53">
        <v>200</v>
      </c>
      <c r="C30" s="54">
        <f>C28-C29</f>
        <v>-318091</v>
      </c>
      <c r="D30" s="54">
        <f>D28-D29</f>
        <v>-515950</v>
      </c>
    </row>
    <row r="31" spans="1:4" ht="30" customHeight="1" thickBot="1">
      <c r="A31" s="44" t="s">
        <v>89</v>
      </c>
      <c r="B31" s="16">
        <v>201</v>
      </c>
      <c r="C31" s="58"/>
      <c r="D31" s="57"/>
    </row>
    <row r="32" spans="1:4" ht="24.75" customHeight="1" thickBot="1">
      <c r="A32" s="46" t="s">
        <v>90</v>
      </c>
      <c r="B32" s="47">
        <v>300</v>
      </c>
      <c r="C32" s="54">
        <f>C30+C31</f>
        <v>-318091</v>
      </c>
      <c r="D32" s="54">
        <f>D30+D31</f>
        <v>-515950</v>
      </c>
    </row>
    <row r="33" spans="1:4" ht="24.75" customHeight="1" thickBot="1">
      <c r="A33" s="4" t="s">
        <v>91</v>
      </c>
      <c r="B33" s="42"/>
      <c r="C33" s="58">
        <f>C32</f>
        <v>-318091</v>
      </c>
      <c r="D33" s="58">
        <f>D32</f>
        <v>-515950</v>
      </c>
    </row>
    <row r="34" spans="1:4" ht="24.75" customHeight="1" thickBot="1">
      <c r="A34" s="4" t="s">
        <v>92</v>
      </c>
      <c r="B34" s="42"/>
      <c r="C34" s="58"/>
      <c r="D34" s="57"/>
    </row>
    <row r="35" spans="1:4" ht="24.75" customHeight="1" thickBot="1">
      <c r="A35" s="4" t="s">
        <v>93</v>
      </c>
      <c r="B35" s="42">
        <v>400</v>
      </c>
      <c r="C35" s="58"/>
      <c r="D35" s="58"/>
    </row>
    <row r="36" spans="1:4" ht="24.75" customHeight="1" thickBot="1">
      <c r="A36" s="4" t="s">
        <v>94</v>
      </c>
      <c r="B36" s="5"/>
      <c r="C36" s="24"/>
      <c r="D36" s="24"/>
    </row>
    <row r="37" spans="1:4" ht="24.75" customHeight="1" thickBot="1">
      <c r="A37" s="4" t="s">
        <v>95</v>
      </c>
      <c r="B37" s="5">
        <v>410</v>
      </c>
      <c r="C37" s="24"/>
      <c r="D37" s="24"/>
    </row>
    <row r="38" spans="1:4" ht="24.75" customHeight="1" thickBot="1">
      <c r="A38" s="4" t="s">
        <v>96</v>
      </c>
      <c r="B38" s="5">
        <v>411</v>
      </c>
      <c r="C38" s="24"/>
      <c r="D38" s="24"/>
    </row>
    <row r="39" spans="1:4" ht="24.75" customHeight="1" thickBot="1">
      <c r="A39" s="4" t="s">
        <v>97</v>
      </c>
      <c r="B39" s="5">
        <v>412</v>
      </c>
      <c r="C39" s="24"/>
      <c r="D39" s="24"/>
    </row>
    <row r="40" spans="1:4" ht="24.75" customHeight="1" thickBot="1">
      <c r="A40" s="4" t="s">
        <v>98</v>
      </c>
      <c r="B40" s="5">
        <v>413</v>
      </c>
      <c r="C40" s="24"/>
      <c r="D40" s="24"/>
    </row>
    <row r="41" spans="1:4" ht="24.75" customHeight="1" thickBot="1">
      <c r="A41" s="4" t="s">
        <v>99</v>
      </c>
      <c r="B41" s="5">
        <v>414</v>
      </c>
      <c r="C41" s="24"/>
      <c r="D41" s="24"/>
    </row>
    <row r="42" spans="1:4" ht="24.75" customHeight="1" thickBot="1">
      <c r="A42" s="4" t="s">
        <v>100</v>
      </c>
      <c r="B42" s="5">
        <v>415</v>
      </c>
      <c r="C42" s="24"/>
      <c r="D42" s="24"/>
    </row>
    <row r="43" spans="1:4" ht="24.75" customHeight="1" thickBot="1">
      <c r="A43" s="4" t="s">
        <v>101</v>
      </c>
      <c r="B43" s="5">
        <v>416</v>
      </c>
      <c r="C43" s="24"/>
      <c r="D43" s="24"/>
    </row>
    <row r="44" spans="1:4" ht="24.75" customHeight="1" thickBot="1">
      <c r="A44" s="4" t="s">
        <v>102</v>
      </c>
      <c r="B44" s="5">
        <v>417</v>
      </c>
      <c r="C44" s="41"/>
      <c r="D44" s="41"/>
    </row>
    <row r="45" spans="1:4" ht="24.75" customHeight="1" thickBot="1">
      <c r="A45" s="4" t="s">
        <v>103</v>
      </c>
      <c r="B45" s="42">
        <v>418</v>
      </c>
      <c r="C45" s="40"/>
      <c r="D45" s="40"/>
    </row>
    <row r="46" spans="1:4" ht="24.75" customHeight="1" thickBot="1">
      <c r="A46" s="4" t="s">
        <v>104</v>
      </c>
      <c r="B46" s="42">
        <v>419</v>
      </c>
      <c r="C46" s="40"/>
      <c r="D46" s="40"/>
    </row>
    <row r="47" spans="1:4" ht="24.75" customHeight="1" thickBot="1">
      <c r="A47" s="4" t="s">
        <v>105</v>
      </c>
      <c r="B47" s="42">
        <v>420</v>
      </c>
      <c r="C47" s="40"/>
      <c r="D47" s="49"/>
    </row>
    <row r="48" spans="1:4" ht="24.75" customHeight="1" thickBot="1">
      <c r="A48" s="4" t="s">
        <v>106</v>
      </c>
      <c r="B48" s="42">
        <v>500</v>
      </c>
      <c r="C48" s="69">
        <f>C49</f>
        <v>-318091</v>
      </c>
      <c r="D48" s="69">
        <f>D49</f>
        <v>-515950</v>
      </c>
    </row>
    <row r="49" spans="1:4" ht="24.75" customHeight="1" thickBot="1">
      <c r="A49" s="4" t="s">
        <v>107</v>
      </c>
      <c r="B49" s="42"/>
      <c r="C49" s="58">
        <f>C33</f>
        <v>-318091</v>
      </c>
      <c r="D49" s="58">
        <f>D33</f>
        <v>-515950</v>
      </c>
    </row>
    <row r="50" spans="1:4" ht="24.75" customHeight="1" thickBot="1">
      <c r="A50" s="4" t="s">
        <v>91</v>
      </c>
      <c r="B50" s="42"/>
      <c r="C50" s="58"/>
      <c r="D50" s="57"/>
    </row>
    <row r="51" spans="1:4" ht="24.75" customHeight="1" thickBot="1">
      <c r="A51" s="4" t="s">
        <v>108</v>
      </c>
      <c r="B51" s="42"/>
      <c r="C51" s="58"/>
      <c r="D51" s="58"/>
    </row>
    <row r="52" spans="1:4" ht="24.75" customHeight="1" thickBot="1">
      <c r="A52" s="4" t="s">
        <v>109</v>
      </c>
      <c r="B52" s="5">
        <v>600</v>
      </c>
      <c r="C52" s="39"/>
      <c r="D52" s="48"/>
    </row>
    <row r="53" spans="1:4" ht="24.75" customHeight="1" thickBot="1">
      <c r="A53" s="4" t="s">
        <v>94</v>
      </c>
      <c r="B53" s="5"/>
      <c r="C53" s="24"/>
      <c r="D53" s="24"/>
    </row>
    <row r="54" spans="1:4" ht="24.75" customHeight="1" thickBot="1">
      <c r="A54" s="4" t="s">
        <v>110</v>
      </c>
      <c r="B54" s="5"/>
      <c r="C54" s="24"/>
      <c r="D54" s="24"/>
    </row>
    <row r="55" spans="1:4" ht="24.75" customHeight="1" thickBot="1">
      <c r="A55" s="4" t="s">
        <v>111</v>
      </c>
      <c r="B55" s="5"/>
      <c r="C55" s="24"/>
      <c r="D55" s="24"/>
    </row>
    <row r="56" spans="1:4" ht="24.75" customHeight="1" thickBot="1">
      <c r="A56" s="4" t="s">
        <v>112</v>
      </c>
      <c r="B56" s="5"/>
      <c r="C56" s="24"/>
      <c r="D56" s="24"/>
    </row>
    <row r="57" spans="1:4" ht="24.75" customHeight="1" thickBot="1">
      <c r="A57" s="4" t="s">
        <v>113</v>
      </c>
      <c r="B57" s="5"/>
      <c r="C57" s="24"/>
      <c r="D57" s="24"/>
    </row>
    <row r="58" spans="1:4" ht="24.75" customHeight="1" thickBot="1">
      <c r="A58" s="4" t="s">
        <v>111</v>
      </c>
      <c r="B58" s="5"/>
      <c r="C58" s="24"/>
      <c r="D58" s="24"/>
    </row>
    <row r="59" spans="1:4" ht="24.75" customHeight="1" thickBot="1">
      <c r="A59" s="4" t="s">
        <v>112</v>
      </c>
      <c r="B59" s="5"/>
      <c r="C59" s="24"/>
      <c r="D59" s="24"/>
    </row>
    <row r="60" spans="1:4" ht="24.75" customHeight="1">
      <c r="A60" s="15"/>
      <c r="B60" s="16"/>
      <c r="C60" s="25"/>
      <c r="D60" s="25"/>
    </row>
    <row r="62" spans="1:4" ht="15">
      <c r="A62" s="6" t="s">
        <v>127</v>
      </c>
      <c r="B62" s="7"/>
      <c r="C62" s="7"/>
      <c r="D62" s="7"/>
    </row>
    <row r="63" spans="1:4" ht="15">
      <c r="A63" s="1" t="s">
        <v>69</v>
      </c>
      <c r="B63" s="7"/>
      <c r="C63" s="7"/>
      <c r="D63" s="7"/>
    </row>
    <row r="64" spans="1:4" ht="15">
      <c r="A64" s="1"/>
      <c r="B64" s="7"/>
      <c r="C64" s="7"/>
      <c r="D64" s="7"/>
    </row>
    <row r="65" spans="1:4" ht="15">
      <c r="A65" s="6" t="s">
        <v>122</v>
      </c>
      <c r="B65" s="7"/>
      <c r="C65" s="7"/>
      <c r="D65" s="7"/>
    </row>
    <row r="66" spans="1:4" ht="15">
      <c r="A66" s="1" t="s">
        <v>69</v>
      </c>
      <c r="B66" s="7"/>
      <c r="C66" s="7"/>
      <c r="D66" s="7"/>
    </row>
    <row r="67" spans="1:4" ht="15">
      <c r="A67" s="1"/>
      <c r="B67" s="7"/>
      <c r="C67" s="7"/>
      <c r="D67" s="7"/>
    </row>
    <row r="68" spans="1:4" ht="15">
      <c r="A68" s="1" t="s">
        <v>60</v>
      </c>
      <c r="B68" s="7"/>
      <c r="C68" s="7"/>
      <c r="D68" s="7"/>
    </row>
    <row r="69" spans="1:4" ht="15">
      <c r="A69" s="7"/>
      <c r="B69" s="7"/>
      <c r="C69" s="7"/>
      <c r="D69" s="7"/>
    </row>
  </sheetData>
  <sheetProtection/>
  <mergeCells count="5">
    <mergeCell ref="B9:C9"/>
    <mergeCell ref="B10:D10"/>
    <mergeCell ref="B11:C11"/>
    <mergeCell ref="A5:D5"/>
    <mergeCell ref="A6:D6"/>
  </mergeCells>
  <hyperlinks>
    <hyperlink ref="D2" r:id="rId1" display="jl:30820085.0"/>
  </hyperlinks>
  <printOptions/>
  <pageMargins left="0.31496062992125984" right="0.31496062992125984" top="0.35433070866141736" bottom="0.35433070866141736" header="0.31496062992125984" footer="0.31496062992125984"/>
  <pageSetup fitToHeight="3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Оксукпаева</dc:creator>
  <cp:keywords/>
  <dc:description/>
  <cp:lastModifiedBy>Сейка ака</cp:lastModifiedBy>
  <cp:lastPrinted>2015-04-24T04:32:58Z</cp:lastPrinted>
  <dcterms:created xsi:type="dcterms:W3CDTF">2011-04-19T11:19:42Z</dcterms:created>
  <dcterms:modified xsi:type="dcterms:W3CDTF">2015-04-27T02:47:57Z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