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a.olshevskiy\Desktop\6м 2022\KASE\"/>
    </mc:Choice>
  </mc:AlternateContent>
  <xr:revisionPtr revIDLastSave="0" documentId="13_ncr:1_{BED58F23-3DB9-4B14-A246-74190404E7E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110115185" localSheetId="2">'О ДВИЖЕНИИ ДЕНЕЖНЫХ СРЕДСТВ'!$D$64</definedName>
    <definedName name="_Hlk110115192" localSheetId="2">'О ДВИЖЕНИИ ДЕНЕЖНЫХ СРЕДСТВ'!$D$62</definedName>
    <definedName name="_Hlk110115255" localSheetId="2">'О ДВИЖЕНИИ ДЕНЕЖНЫХ СРЕДСТВ'!$D$71</definedName>
    <definedName name="_Hlk110115287" localSheetId="2">'О ДВИЖЕНИИ ДЕНЕЖНЫХ СРЕДСТВ'!$D$74</definedName>
    <definedName name="_Hlk9685976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3" l="1"/>
  <c r="H83" i="3"/>
  <c r="I80" i="3"/>
  <c r="H80" i="3"/>
  <c r="I76" i="3"/>
  <c r="H76" i="3"/>
  <c r="I66" i="3"/>
  <c r="H66" i="3"/>
  <c r="I47" i="3"/>
  <c r="H47" i="3"/>
  <c r="I41" i="3"/>
  <c r="H41" i="3"/>
  <c r="I34" i="3"/>
  <c r="H34" i="3"/>
  <c r="I83" i="1"/>
  <c r="H83" i="1"/>
  <c r="G83" i="1"/>
  <c r="F83" i="1"/>
  <c r="H84" i="1"/>
  <c r="G84" i="1"/>
  <c r="F84" i="1"/>
  <c r="I84" i="1"/>
  <c r="M74" i="1"/>
  <c r="L74" i="1"/>
  <c r="K74" i="1"/>
  <c r="J74" i="1"/>
  <c r="M69" i="1"/>
  <c r="L69" i="1"/>
  <c r="K69" i="1"/>
  <c r="J69" i="1"/>
  <c r="M63" i="1"/>
  <c r="L63" i="1"/>
  <c r="K63" i="1"/>
  <c r="J63" i="1"/>
  <c r="M62" i="1"/>
  <c r="L62" i="1"/>
  <c r="K62" i="1"/>
  <c r="J62" i="1"/>
  <c r="M61" i="1"/>
  <c r="L61" i="1"/>
  <c r="K61" i="1"/>
  <c r="J61" i="1"/>
  <c r="M56" i="1"/>
  <c r="L56" i="1"/>
  <c r="K56" i="1"/>
  <c r="J56" i="1"/>
  <c r="M41" i="1"/>
  <c r="L41" i="1"/>
  <c r="K41" i="1"/>
  <c r="J41" i="1"/>
  <c r="M37" i="1"/>
  <c r="L37" i="1"/>
  <c r="K37" i="1"/>
  <c r="J37" i="1"/>
  <c r="M34" i="1"/>
  <c r="L34" i="1"/>
  <c r="K34" i="1"/>
  <c r="J34" i="1"/>
  <c r="M33" i="1"/>
  <c r="L33" i="1"/>
  <c r="K33" i="1"/>
  <c r="J33" i="1"/>
  <c r="M18" i="1"/>
  <c r="L18" i="1"/>
  <c r="K18" i="1"/>
  <c r="J18" i="1"/>
  <c r="J41" i="4" l="1"/>
  <c r="I41" i="4"/>
  <c r="H41" i="4"/>
  <c r="G41" i="4"/>
  <c r="F41" i="4"/>
  <c r="E41" i="4"/>
  <c r="D41" i="4"/>
  <c r="K41" i="4"/>
  <c r="J40" i="4"/>
  <c r="I40" i="4"/>
  <c r="H40" i="4"/>
  <c r="G40" i="4"/>
  <c r="F40" i="4"/>
  <c r="E40" i="4"/>
  <c r="D40" i="4"/>
  <c r="K40" i="4"/>
  <c r="J20" i="4"/>
  <c r="I20" i="4"/>
  <c r="H20" i="4"/>
  <c r="G20" i="4"/>
  <c r="F20" i="4"/>
  <c r="E20" i="4"/>
  <c r="D20" i="4"/>
  <c r="K20" i="4"/>
  <c r="J19" i="4"/>
  <c r="I19" i="4"/>
  <c r="H19" i="4"/>
  <c r="G19" i="4"/>
  <c r="F19" i="4"/>
  <c r="E19" i="4"/>
  <c r="D19" i="4"/>
  <c r="K19" i="4"/>
  <c r="M18" i="4"/>
  <c r="L18" i="4"/>
  <c r="M17" i="4"/>
  <c r="L17" i="4"/>
  <c r="M16" i="4"/>
  <c r="L16" i="4"/>
  <c r="M15" i="4"/>
  <c r="L15" i="4"/>
  <c r="M13" i="4"/>
  <c r="L13" i="4"/>
  <c r="M12" i="4"/>
  <c r="L12" i="4"/>
  <c r="M11" i="4"/>
  <c r="L11" i="4"/>
  <c r="M39" i="4"/>
  <c r="L39" i="4"/>
  <c r="M38" i="4"/>
  <c r="L38" i="4"/>
  <c r="M37" i="4"/>
  <c r="L37" i="4"/>
  <c r="M36" i="4"/>
  <c r="L36" i="4"/>
  <c r="M35" i="4"/>
  <c r="L35" i="4"/>
  <c r="M33" i="4"/>
  <c r="L33" i="4"/>
  <c r="M32" i="4"/>
  <c r="L32" i="4"/>
  <c r="M31" i="4"/>
  <c r="L31" i="4"/>
  <c r="E84" i="2" l="1"/>
  <c r="F84" i="2"/>
  <c r="H80" i="2"/>
  <c r="G80" i="2"/>
  <c r="H79" i="2"/>
  <c r="G79" i="2"/>
  <c r="H78" i="2"/>
  <c r="G78" i="2"/>
  <c r="H67" i="2"/>
  <c r="G67" i="2"/>
  <c r="H58" i="2"/>
  <c r="G58" i="2"/>
  <c r="H55" i="2"/>
  <c r="G55" i="2"/>
  <c r="H40" i="2"/>
  <c r="G40" i="2"/>
  <c r="H39" i="2"/>
  <c r="G39" i="2"/>
  <c r="H36" i="2"/>
  <c r="G36" i="2"/>
  <c r="H24" i="2"/>
  <c r="G24" i="2"/>
  <c r="I13" i="3"/>
  <c r="H13" i="3"/>
  <c r="M29" i="4"/>
  <c r="L29" i="4"/>
  <c r="M9" i="4"/>
  <c r="L9" i="4"/>
</calcChain>
</file>

<file path=xl/sharedStrings.xml><?xml version="1.0" encoding="utf-8"?>
<sst xmlns="http://schemas.openxmlformats.org/spreadsheetml/2006/main" count="313" uniqueCount="194">
  <si>
    <t>In millions of tenge</t>
  </si>
  <si>
    <t>Note</t>
  </si>
  <si>
    <t xml:space="preserve"> </t>
  </si>
  <si>
    <t>Revenue and other income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</si>
  <si>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</si>
  <si>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</si>
  <si>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</si>
  <si>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</si>
  <si>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</si>
  <si>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</si>
  <si>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</si>
  <si>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</si>
  <si>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</si>
  <si>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</si>
  <si>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</si>
  <si>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Finance costs</t>
  </si>
  <si>
    <t>Other expenses</t>
  </si>
  <si>
    <t>Total costs and expenses</t>
  </si>
  <si>
    <t>Equity holders of the Parent Company</t>
  </si>
  <si>
    <t>Hedging effect</t>
  </si>
  <si>
    <t>Exchange differences on translation of foreign operations</t>
  </si>
  <si>
    <t>Tax effect</t>
  </si>
  <si>
    <t>Basic and diluted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</si>
  <si>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</si>
  <si>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</si>
  <si>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</si>
  <si>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</si>
  <si>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</si>
  <si>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</si>
  <si>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</si>
  <si>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</si>
  <si>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</si>
  <si>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</si>
  <si>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</si>
  <si>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</si>
  <si>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</si>
  <si>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</si>
  <si>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</si>
  <si>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</si>
  <si>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</si>
  <si>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</si>
  <si>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</si>
  <si>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</si>
  <si>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</si>
  <si>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</si>
  <si>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</si>
  <si>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</si>
  <si>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 xml:space="preserve">Equity and liabilities </t>
  </si>
  <si>
    <t>Equity</t>
  </si>
  <si>
    <t>Share capital</t>
  </si>
  <si>
    <t>Additional paid-in capital</t>
  </si>
  <si>
    <t>Currency translation reserve</t>
  </si>
  <si>
    <t>Retained earnings</t>
  </si>
  <si>
    <t>Attributable to equity holders of the Parent Company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</si>
  <si>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</si>
  <si>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</si>
  <si>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</si>
  <si>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</si>
  <si>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</si>
  <si>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</si>
  <si>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</si>
  <si>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</si>
  <si>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</si>
  <si>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</si>
  <si>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</si>
  <si>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</si>
  <si>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</si>
  <si>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</si>
  <si>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</si>
  <si>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</si>
  <si>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</si>
  <si>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</si>
  <si>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</si>
  <si>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</si>
  <si>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</si>
  <si>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</si>
  <si>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and other payables and contract liabilities</t>
  </si>
  <si>
    <t>Change in other taxes payable</t>
  </si>
  <si>
    <t>Income taxes paid</t>
  </si>
  <si>
    <t>Interest received</t>
  </si>
  <si>
    <t>Interest paid</t>
  </si>
  <si>
    <t>Cash flows from investing activities</t>
  </si>
  <si>
    <t>Loans given to related parties</t>
  </si>
  <si>
    <t>Net cash flows used in investing activities</t>
  </si>
  <si>
    <t>Cash flows from financing activities</t>
  </si>
  <si>
    <t xml:space="preserve">Repayment of borrowings </t>
  </si>
  <si>
    <t>Net cash flows used in financing activities</t>
  </si>
  <si>
    <t>Net change in cash and cash equivalents</t>
  </si>
  <si>
    <t>Share</t>
  </si>
  <si>
    <t>capital</t>
  </si>
  <si>
    <t>Additional</t>
  </si>
  <si>
    <t>paid-in</t>
  </si>
  <si>
    <t>Other</t>
  </si>
  <si>
    <t>Currency</t>
  </si>
  <si>
    <t>translation</t>
  </si>
  <si>
    <t>reserve</t>
  </si>
  <si>
    <t>Retained</t>
  </si>
  <si>
    <t>earnings</t>
  </si>
  <si>
    <t>Total</t>
  </si>
  <si>
    <t>Net cash flow from operating activities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</si>
  <si>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</si>
  <si>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</si>
  <si>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</si>
  <si>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</si>
  <si>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t>Exploration expenses</t>
  </si>
  <si>
    <t>Income tax expenses</t>
  </si>
  <si>
    <t>Deferred income tax assets</t>
  </si>
  <si>
    <t>Borrowings</t>
  </si>
  <si>
    <t xml:space="preserve">Dividends paid to non-controlling interests </t>
  </si>
  <si>
    <t>Non-</t>
  </si>
  <si>
    <t>−</t>
  </si>
  <si>
    <t>Profit before income tax</t>
  </si>
  <si>
    <t>Placement of bank deposits</t>
  </si>
  <si>
    <t>Withdrawal of bank deposits</t>
  </si>
  <si>
    <t>Distributions to Samruk-Kazyna</t>
  </si>
  <si>
    <t>Discontinued operations</t>
  </si>
  <si>
    <t>CONSOLIDATED STATEMENT OF FINANCIAL POSITION</t>
  </si>
  <si>
    <t>Other comprehensive income/(loss)</t>
  </si>
  <si>
    <t>Other comprehensive income/(loss) to be reclassified to profit or loss in subsequent periods</t>
  </si>
  <si>
    <t>Net other comprehensive income to be reclassified to profit or loss in the subsequent periods, net of tax</t>
  </si>
  <si>
    <t>Basic and diluted, from continuing operations</t>
  </si>
  <si>
    <t>Basic and diluted, from discontinued operations</t>
  </si>
  <si>
    <t xml:space="preserve">CONSOLIDATED STATEMENT OF COMPREHENSIVE INCOME </t>
  </si>
  <si>
    <t>Profit before income tax from discontinued operations</t>
  </si>
  <si>
    <t>Depreciation, depletion and amortization from discontinued operations</t>
  </si>
  <si>
    <t>Finance income from discontinued operations</t>
  </si>
  <si>
    <t>Finance costs from discontinued operations</t>
  </si>
  <si>
    <t>Share in profit of joint ventures and associates from discontinued operations, net</t>
  </si>
  <si>
    <t xml:space="preserve">Change in trade accounts receivable and other current assets </t>
  </si>
  <si>
    <t>Cash generated from operations</t>
  </si>
  <si>
    <t>Dividends received from joint ventures and associates</t>
  </si>
  <si>
    <t>Proceeds from borrowings</t>
  </si>
  <si>
    <t xml:space="preserve">Effects of exchange rate changes on cash and cash equivalents </t>
  </si>
  <si>
    <t>Total comprehensive income/(loss)</t>
  </si>
  <si>
    <r>
      <t>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</si>
  <si>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(unaudited)</t>
  </si>
  <si>
    <t>(restated)*</t>
  </si>
  <si>
    <t>Profit for the period from continuing operations</t>
  </si>
  <si>
    <t>Profit after income tax for the period from discontinued operations</t>
  </si>
  <si>
    <t>Net profit for the period</t>
  </si>
  <si>
    <t>Other comprehensive income not to be reclassified to profit or loss in subsequent periods</t>
  </si>
  <si>
    <t>Net other comprehensive income not to be reclassified to profit or loss in the subsequent periods, net of tax</t>
  </si>
  <si>
    <t>Net other comprehensive income for the period, net of tax</t>
  </si>
  <si>
    <t>Total comprehensive income for the period, net of tax</t>
  </si>
  <si>
    <r>
      <t xml:space="preserve">Earnings per share** </t>
    </r>
    <r>
      <rPr>
        <sz val="9"/>
        <color theme="1"/>
        <rFont val="Arial"/>
        <family val="2"/>
        <charset val="204"/>
      </rPr>
      <t>− tenge thousands</t>
    </r>
    <r>
      <rPr>
        <b/>
        <sz val="9"/>
        <color theme="1"/>
        <rFont val="Arial"/>
        <family val="2"/>
        <charset val="204"/>
      </rPr>
      <t xml:space="preserve"> </t>
    </r>
  </si>
  <si>
    <t>(audited)</t>
  </si>
  <si>
    <r>
      <t xml:space="preserve">Book value per ordinary share* </t>
    </r>
    <r>
      <rPr>
        <sz val="9"/>
        <color theme="1"/>
        <rFont val="Arial"/>
        <family val="2"/>
        <charset val="204"/>
      </rPr>
      <t>−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tenge thousands</t>
    </r>
  </si>
  <si>
    <t>CONSOLIDATED STATEMENT OF CASH FLOWS</t>
  </si>
  <si>
    <t>Profit before income tax from continuing operations</t>
  </si>
  <si>
    <t>Realized losses from derivatives on petroleum products</t>
  </si>
  <si>
    <t>Loss/(gain) on disposal of property, plant and equipment, intangible assets, investment property and assets held for sale, net</t>
  </si>
  <si>
    <t>Repayment of principal of lease liabilities</t>
  </si>
  <si>
    <t>Cash and cash equivalents, at the beginning of the period</t>
  </si>
  <si>
    <t>Cash and cash equivalents, at the end of the period</t>
  </si>
  <si>
    <t>Transactions with Samruk-Kazyna</t>
  </si>
  <si>
    <t>For the three months ended June 30,</t>
  </si>
  <si>
    <t>For the six months</t>
  </si>
  <si>
    <t>ended June 30,</t>
  </si>
  <si>
    <t>(unaudited) (restated)*</t>
  </si>
  <si>
    <t>Continuing operations</t>
  </si>
  <si>
    <t>Revenue from contracts with customers</t>
  </si>
  <si>
    <t>Gain on sale of joint venture</t>
  </si>
  <si>
    <t>Reversal of impairment/(impairment) of property, plant and equipment, exploration and evaluation assets, intangible assets and assets classified as held for sale</t>
  </si>
  <si>
    <t>Foreign exchange (loss)/gain, net</t>
  </si>
  <si>
    <t>Loss on disposal of subsidiaries</t>
  </si>
  <si>
    <t xml:space="preserve">− </t>
  </si>
  <si>
    <t>Actuarial gain on defined benefit plans of the Group, net of tax</t>
  </si>
  <si>
    <t>Actuarial (loss)/gain on defined benefit plans of the joint ventures, net of tax</t>
  </si>
  <si>
    <t xml:space="preserve">Net profit for the period attributable to: </t>
  </si>
  <si>
    <t xml:space="preserve">Non-controlling interests </t>
  </si>
  <si>
    <t>Total comprehensive income attributable to:</t>
  </si>
  <si>
    <t>June 30,</t>
  </si>
  <si>
    <t>December 31,</t>
  </si>
  <si>
    <t>Other capital reserves</t>
  </si>
  <si>
    <t>Non-controlling interests</t>
  </si>
  <si>
    <t>For the six months ended June 30,</t>
  </si>
  <si>
    <t>(Reversal of impairment)/impairment of property, plant and equipment, exploration and evaluation assets, intangible assets and assets classified as held for sale</t>
  </si>
  <si>
    <t>Net foreign exchange loss</t>
  </si>
  <si>
    <t>Write off of inventories to net realizable value</t>
  </si>
  <si>
    <t xml:space="preserve">Proceeds from disposal of subsidiaries, net of cash disposed </t>
  </si>
  <si>
    <t>Repayment of loans due from related parties</t>
  </si>
  <si>
    <t>Dividends paid to Samruk-Kazyna and National Bank of RK</t>
  </si>
  <si>
    <t>Reservation of cash for payment of borrowings</t>
  </si>
  <si>
    <t>capital reserves</t>
  </si>
  <si>
    <t>controlling interests</t>
  </si>
  <si>
    <t xml:space="preserve">As at December 31, 2020 (audited) </t>
  </si>
  <si>
    <t>Dividends</t>
  </si>
  <si>
    <t>Equity contribution to subsidiary</t>
  </si>
  <si>
    <t>As at June 30, 2021 (unaudited)</t>
  </si>
  <si>
    <t xml:space="preserve">As at December 31, 2021 (audited) </t>
  </si>
  <si>
    <r>
      <t xml:space="preserve">Acquisition of a joint venture </t>
    </r>
    <r>
      <rPr>
        <i/>
        <sz val="9"/>
        <color theme="1"/>
        <rFont val="Arial"/>
        <family val="2"/>
        <charset val="204"/>
      </rPr>
      <t>(Note 5)</t>
    </r>
    <r>
      <rPr>
        <sz val="9"/>
        <color theme="1"/>
        <rFont val="Arial"/>
        <family val="2"/>
        <charset val="204"/>
      </rPr>
      <t xml:space="preserve">  </t>
    </r>
  </si>
  <si>
    <r>
      <t xml:space="preserve">Dividends </t>
    </r>
    <r>
      <rPr>
        <i/>
        <sz val="9"/>
        <color theme="1"/>
        <rFont val="Arial"/>
        <family val="2"/>
        <charset val="204"/>
      </rPr>
      <t>(Note 22)</t>
    </r>
  </si>
  <si>
    <r>
      <t xml:space="preserve">Distributions to Samruk-Kazyna </t>
    </r>
    <r>
      <rPr>
        <i/>
        <sz val="9"/>
        <color theme="1"/>
        <rFont val="Arial"/>
        <family val="2"/>
        <charset val="204"/>
      </rPr>
      <t>(Note 22)</t>
    </r>
  </si>
  <si>
    <t>As at June 30, 2022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</si>
</sst>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6" fillId="0" borderId="6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3" fontId="6" fillId="0" borderId="6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0" fillId="0" borderId="0" xfId="1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84"/>
  <sheetViews>
    <sheetView tabSelected="1" zoomScale="80" zoomScaleNormal="80" workbookViewId="0">
      <selection activeCell="H2" sqref="H2"/>
    </sheetView>
  </sheetViews>
  <sheetFormatPr defaultRowHeight="15" x14ac:dyDescent="0.25"/>
  <cols>
    <col min="1" max="1" width="9.140625" customWidth="1"/>
    <col min="3" max="3" width="58.140625" customWidth="1"/>
    <col min="5" max="5" width="16.85546875" customWidth="1"/>
    <col min="6" max="6" width="18.42578125" customWidth="1"/>
    <col min="7" max="8" width="12.42578125" style="22" customWidth="1"/>
  </cols>
  <sheetData>
    <row r="2" spans="3:6" ht="15.75" x14ac:dyDescent="0.25">
      <c r="C2" s="11" t="s">
        <v>116</v>
      </c>
    </row>
    <row r="5" spans="3:6" x14ac:dyDescent="0.25">
      <c r="C5" s="56" t="s">
        <v>0</v>
      </c>
      <c r="D5" s="58" t="s">
        <v>1</v>
      </c>
      <c r="E5" s="47" t="s">
        <v>171</v>
      </c>
      <c r="F5" s="51" t="s">
        <v>172</v>
      </c>
    </row>
    <row r="6" spans="3:6" x14ac:dyDescent="0.25">
      <c r="C6" s="56"/>
      <c r="D6" s="58"/>
      <c r="E6" s="47">
        <v>2022</v>
      </c>
      <c r="F6" s="51">
        <v>2021</v>
      </c>
    </row>
    <row r="7" spans="3:6" ht="15.75" thickBot="1" x14ac:dyDescent="0.3">
      <c r="C7" s="57"/>
      <c r="D7" s="59"/>
      <c r="E7" s="40" t="s">
        <v>135</v>
      </c>
      <c r="F7" s="50" t="s">
        <v>145</v>
      </c>
    </row>
    <row r="8" spans="3:6" x14ac:dyDescent="0.25">
      <c r="C8" s="31" t="s">
        <v>2</v>
      </c>
      <c r="D8" s="42"/>
      <c r="E8" s="46"/>
      <c r="F8" s="46"/>
    </row>
    <row r="9" spans="3:6" x14ac:dyDescent="0.25">
      <c r="C9" s="45" t="s">
        <v>23</v>
      </c>
      <c r="D9" s="44"/>
      <c r="E9" s="46"/>
      <c r="F9" s="46"/>
    </row>
    <row r="10" spans="3:6" x14ac:dyDescent="0.25">
      <c r="C10" s="45" t="s">
        <v>24</v>
      </c>
      <c r="D10" s="44"/>
      <c r="E10" s="46"/>
      <c r="F10" s="46"/>
    </row>
    <row r="11" spans="3:6" x14ac:dyDescent="0.25">
      <c r="C11" s="46" t="s">
        <v>25</v>
      </c>
      <c r="D11" s="44">
        <v>15</v>
      </c>
      <c r="E11" s="13">
        <v>3496920</v>
      </c>
      <c r="F11" s="18">
        <v>3405980</v>
      </c>
    </row>
    <row r="12" spans="3:6" x14ac:dyDescent="0.25">
      <c r="C12" s="46" t="s">
        <v>26</v>
      </c>
      <c r="D12" s="44"/>
      <c r="E12" s="13">
        <v>48370</v>
      </c>
      <c r="F12" s="18">
        <v>40551</v>
      </c>
    </row>
    <row r="13" spans="3:6" x14ac:dyDescent="0.25">
      <c r="C13" s="46" t="s">
        <v>27</v>
      </c>
      <c r="D13" s="44"/>
      <c r="E13" s="13">
        <v>46356</v>
      </c>
      <c r="F13" s="18">
        <v>43541</v>
      </c>
    </row>
    <row r="14" spans="3:6" x14ac:dyDescent="0.25">
      <c r="C14" s="46" t="s">
        <v>28</v>
      </c>
      <c r="D14" s="33"/>
      <c r="E14" s="13">
        <v>17995</v>
      </c>
      <c r="F14" s="18">
        <v>19711</v>
      </c>
    </row>
    <row r="15" spans="3:6" x14ac:dyDescent="0.25">
      <c r="C15" s="46" t="s">
        <v>29</v>
      </c>
      <c r="D15" s="44"/>
      <c r="E15" s="13">
        <v>186219</v>
      </c>
      <c r="F15" s="18">
        <v>182222</v>
      </c>
    </row>
    <row r="16" spans="3:6" x14ac:dyDescent="0.25">
      <c r="C16" s="46" t="s">
        <v>30</v>
      </c>
      <c r="D16" s="44">
        <v>16</v>
      </c>
      <c r="E16" s="13">
        <v>60433</v>
      </c>
      <c r="F16" s="18">
        <v>56058</v>
      </c>
    </row>
    <row r="17" spans="3:8" x14ac:dyDescent="0.25">
      <c r="C17" s="46" t="s">
        <v>31</v>
      </c>
      <c r="D17" s="44">
        <v>17</v>
      </c>
      <c r="E17" s="13">
        <v>7564841</v>
      </c>
      <c r="F17" s="18">
        <v>6550384</v>
      </c>
    </row>
    <row r="18" spans="3:8" x14ac:dyDescent="0.25">
      <c r="C18" s="46" t="s">
        <v>32</v>
      </c>
      <c r="D18" s="44"/>
      <c r="E18" s="13">
        <v>12087</v>
      </c>
      <c r="F18" s="18">
        <v>11972</v>
      </c>
    </row>
    <row r="19" spans="3:8" x14ac:dyDescent="0.25">
      <c r="C19" s="46" t="s">
        <v>33</v>
      </c>
      <c r="D19" s="44"/>
      <c r="E19" s="13">
        <v>48553</v>
      </c>
      <c r="F19" s="18">
        <v>40845</v>
      </c>
    </row>
    <row r="20" spans="3:8" x14ac:dyDescent="0.25">
      <c r="C20" s="46" t="s">
        <v>34</v>
      </c>
      <c r="D20" s="44"/>
      <c r="E20" s="13">
        <v>145698</v>
      </c>
      <c r="F20" s="18">
        <v>142394</v>
      </c>
    </row>
    <row r="21" spans="3:8" x14ac:dyDescent="0.25">
      <c r="C21" s="46" t="s">
        <v>35</v>
      </c>
      <c r="D21" s="44"/>
      <c r="E21" s="13">
        <v>11633</v>
      </c>
      <c r="F21" s="18">
        <v>13248</v>
      </c>
    </row>
    <row r="22" spans="3:8" x14ac:dyDescent="0.25">
      <c r="C22" s="46" t="s">
        <v>36</v>
      </c>
      <c r="D22" s="44"/>
      <c r="E22" s="13">
        <v>4762</v>
      </c>
      <c r="F22" s="18">
        <v>4784</v>
      </c>
    </row>
    <row r="23" spans="3:8" ht="15.75" thickBot="1" x14ac:dyDescent="0.3">
      <c r="C23" s="54" t="s">
        <v>106</v>
      </c>
      <c r="D23" s="48"/>
      <c r="E23" s="25">
        <v>61037</v>
      </c>
      <c r="F23" s="14">
        <v>34035</v>
      </c>
    </row>
    <row r="24" spans="3:8" ht="15.75" thickBot="1" x14ac:dyDescent="0.3">
      <c r="C24" s="54"/>
      <c r="D24" s="48"/>
      <c r="E24" s="25">
        <v>11704904</v>
      </c>
      <c r="F24" s="14">
        <v>10545725</v>
      </c>
      <c r="G24" s="22">
        <f>SUM(E11:E23)-E24</f>
        <v>0</v>
      </c>
      <c r="H24" s="22">
        <f>SUM(F11:F23)-F24</f>
        <v>0</v>
      </c>
    </row>
    <row r="25" spans="3:8" x14ac:dyDescent="0.25">
      <c r="C25" s="46" t="s">
        <v>2</v>
      </c>
      <c r="D25" s="44"/>
      <c r="E25" s="45"/>
      <c r="F25" s="46"/>
    </row>
    <row r="26" spans="3:8" x14ac:dyDescent="0.25">
      <c r="C26" s="45" t="s">
        <v>37</v>
      </c>
      <c r="D26" s="44"/>
      <c r="E26" s="45"/>
      <c r="F26" s="46"/>
    </row>
    <row r="27" spans="3:8" x14ac:dyDescent="0.25">
      <c r="C27" s="46" t="s">
        <v>38</v>
      </c>
      <c r="D27" s="44"/>
      <c r="E27" s="13">
        <v>348317</v>
      </c>
      <c r="F27" s="18">
        <v>259497</v>
      </c>
    </row>
    <row r="28" spans="3:8" x14ac:dyDescent="0.25">
      <c r="C28" s="46" t="s">
        <v>32</v>
      </c>
      <c r="D28" s="44"/>
      <c r="E28" s="13">
        <v>21413</v>
      </c>
      <c r="F28" s="18">
        <v>24845</v>
      </c>
    </row>
    <row r="29" spans="3:8" x14ac:dyDescent="0.25">
      <c r="C29" s="46" t="s">
        <v>39</v>
      </c>
      <c r="D29" s="44"/>
      <c r="E29" s="13">
        <v>18731</v>
      </c>
      <c r="F29" s="18">
        <v>24900</v>
      </c>
    </row>
    <row r="30" spans="3:8" x14ac:dyDescent="0.25">
      <c r="C30" s="46" t="s">
        <v>40</v>
      </c>
      <c r="D30" s="44">
        <v>18</v>
      </c>
      <c r="E30" s="13">
        <v>833841</v>
      </c>
      <c r="F30" s="18">
        <v>418255</v>
      </c>
    </row>
    <row r="31" spans="3:8" x14ac:dyDescent="0.25">
      <c r="C31" s="46" t="s">
        <v>41</v>
      </c>
      <c r="D31" s="44">
        <v>16</v>
      </c>
      <c r="E31" s="13">
        <v>609447</v>
      </c>
      <c r="F31" s="18">
        <v>510513</v>
      </c>
    </row>
    <row r="32" spans="3:8" x14ac:dyDescent="0.25">
      <c r="C32" s="46" t="s">
        <v>34</v>
      </c>
      <c r="D32" s="44"/>
      <c r="E32" s="13">
        <v>449353</v>
      </c>
      <c r="F32" s="18">
        <v>485765</v>
      </c>
    </row>
    <row r="33" spans="3:8" x14ac:dyDescent="0.25">
      <c r="C33" s="46" t="s">
        <v>42</v>
      </c>
      <c r="D33" s="44">
        <v>18</v>
      </c>
      <c r="E33" s="13">
        <v>159391</v>
      </c>
      <c r="F33" s="18">
        <v>329503</v>
      </c>
    </row>
    <row r="34" spans="3:8" x14ac:dyDescent="0.25">
      <c r="C34" s="46" t="s">
        <v>43</v>
      </c>
      <c r="D34" s="44">
        <v>18</v>
      </c>
      <c r="E34" s="13">
        <v>91347</v>
      </c>
      <c r="F34" s="18">
        <v>76614</v>
      </c>
    </row>
    <row r="35" spans="3:8" ht="15.75" thickBot="1" x14ac:dyDescent="0.3">
      <c r="C35" s="54" t="s">
        <v>44</v>
      </c>
      <c r="D35" s="48">
        <v>19</v>
      </c>
      <c r="E35" s="25">
        <v>973258</v>
      </c>
      <c r="F35" s="14">
        <v>975849</v>
      </c>
    </row>
    <row r="36" spans="3:8" x14ac:dyDescent="0.25">
      <c r="C36" s="45"/>
      <c r="D36" s="44"/>
      <c r="E36" s="13">
        <v>3505098</v>
      </c>
      <c r="F36" s="18">
        <v>3105741</v>
      </c>
      <c r="G36" s="22">
        <f>SUM(E27:E35)-E36</f>
        <v>0</v>
      </c>
      <c r="H36" s="22">
        <f>SUM(F27:F35)-F36</f>
        <v>0</v>
      </c>
    </row>
    <row r="37" spans="3:8" x14ac:dyDescent="0.25">
      <c r="C37" s="46" t="s">
        <v>2</v>
      </c>
      <c r="D37" s="44"/>
      <c r="E37" s="45"/>
      <c r="F37" s="46"/>
    </row>
    <row r="38" spans="3:8" ht="15.75" thickBot="1" x14ac:dyDescent="0.3">
      <c r="C38" s="54" t="s">
        <v>45</v>
      </c>
      <c r="D38" s="48"/>
      <c r="E38" s="53">
        <v>386</v>
      </c>
      <c r="F38" s="54">
        <v>795</v>
      </c>
    </row>
    <row r="39" spans="3:8" ht="15.75" thickBot="1" x14ac:dyDescent="0.3">
      <c r="C39" s="53"/>
      <c r="D39" s="39"/>
      <c r="E39" s="25">
        <v>3505484</v>
      </c>
      <c r="F39" s="14">
        <v>3106536</v>
      </c>
      <c r="G39" s="22">
        <f>SUM(E36:E38)-E39</f>
        <v>0</v>
      </c>
      <c r="H39" s="22">
        <f>SUM(F36:F38)-F39</f>
        <v>0</v>
      </c>
    </row>
    <row r="40" spans="3:8" ht="15.75" thickBot="1" x14ac:dyDescent="0.3">
      <c r="C40" s="4" t="s">
        <v>46</v>
      </c>
      <c r="D40" s="8"/>
      <c r="E40" s="15">
        <v>15210388</v>
      </c>
      <c r="F40" s="16">
        <v>13652261</v>
      </c>
      <c r="G40" s="22">
        <f>E39+E24-E40</f>
        <v>0</v>
      </c>
      <c r="H40" s="22">
        <f>F39+F24-F40</f>
        <v>0</v>
      </c>
    </row>
    <row r="41" spans="3:8" ht="15.75" thickTop="1" x14ac:dyDescent="0.25"/>
    <row r="44" spans="3:8" x14ac:dyDescent="0.25">
      <c r="C44" s="56" t="s">
        <v>0</v>
      </c>
      <c r="D44" s="58" t="s">
        <v>1</v>
      </c>
      <c r="E44" s="47" t="s">
        <v>171</v>
      </c>
      <c r="F44" s="51" t="s">
        <v>172</v>
      </c>
    </row>
    <row r="45" spans="3:8" x14ac:dyDescent="0.25">
      <c r="C45" s="56"/>
      <c r="D45" s="58"/>
      <c r="E45" s="47">
        <v>2022</v>
      </c>
      <c r="F45" s="51">
        <v>2021</v>
      </c>
    </row>
    <row r="46" spans="3:8" ht="15.75" thickBot="1" x14ac:dyDescent="0.3">
      <c r="C46" s="57"/>
      <c r="D46" s="59"/>
      <c r="E46" s="40" t="s">
        <v>135</v>
      </c>
      <c r="F46" s="50" t="s">
        <v>145</v>
      </c>
    </row>
    <row r="47" spans="3:8" x14ac:dyDescent="0.25">
      <c r="C47" s="31" t="s">
        <v>2</v>
      </c>
      <c r="D47" s="42"/>
      <c r="E47" s="46"/>
      <c r="F47" s="46"/>
    </row>
    <row r="48" spans="3:8" x14ac:dyDescent="0.25">
      <c r="C48" s="45" t="s">
        <v>47</v>
      </c>
      <c r="D48" s="44"/>
      <c r="E48" s="46"/>
      <c r="F48" s="46"/>
    </row>
    <row r="49" spans="3:8" x14ac:dyDescent="0.25">
      <c r="C49" s="45" t="s">
        <v>48</v>
      </c>
      <c r="D49" s="44"/>
      <c r="E49" s="46"/>
      <c r="F49" s="46"/>
    </row>
    <row r="50" spans="3:8" x14ac:dyDescent="0.25">
      <c r="C50" s="46" t="s">
        <v>49</v>
      </c>
      <c r="D50" s="44"/>
      <c r="E50" s="13">
        <v>916541</v>
      </c>
      <c r="F50" s="18">
        <v>916541</v>
      </c>
    </row>
    <row r="51" spans="3:8" x14ac:dyDescent="0.25">
      <c r="C51" s="46" t="s">
        <v>50</v>
      </c>
      <c r="D51" s="44"/>
      <c r="E51" s="13">
        <v>1142</v>
      </c>
      <c r="F51" s="18">
        <v>1142</v>
      </c>
    </row>
    <row r="52" spans="3:8" x14ac:dyDescent="0.25">
      <c r="C52" s="46" t="s">
        <v>173</v>
      </c>
      <c r="D52" s="44"/>
      <c r="E52" s="13">
        <v>-27007</v>
      </c>
      <c r="F52" s="18">
        <v>10113</v>
      </c>
    </row>
    <row r="53" spans="3:8" x14ac:dyDescent="0.25">
      <c r="C53" s="46" t="s">
        <v>51</v>
      </c>
      <c r="D53" s="44"/>
      <c r="E53" s="13">
        <v>2690703</v>
      </c>
      <c r="F53" s="18">
        <v>2260533</v>
      </c>
    </row>
    <row r="54" spans="3:8" ht="15.75" thickBot="1" x14ac:dyDescent="0.3">
      <c r="C54" s="54" t="s">
        <v>52</v>
      </c>
      <c r="D54" s="48"/>
      <c r="E54" s="25">
        <v>5414887</v>
      </c>
      <c r="F54" s="14">
        <v>5059634</v>
      </c>
    </row>
    <row r="55" spans="3:8" x14ac:dyDescent="0.25">
      <c r="C55" s="45" t="s">
        <v>53</v>
      </c>
      <c r="D55" s="44"/>
      <c r="E55" s="13">
        <v>8996266</v>
      </c>
      <c r="F55" s="18">
        <v>8247963</v>
      </c>
      <c r="G55" s="22">
        <f>SUM(E50:E54)-E55</f>
        <v>0</v>
      </c>
      <c r="H55" s="22">
        <f>SUM(F50:F54)-F55</f>
        <v>0</v>
      </c>
    </row>
    <row r="56" spans="3:8" x14ac:dyDescent="0.25">
      <c r="C56" s="46" t="s">
        <v>2</v>
      </c>
      <c r="D56" s="44"/>
      <c r="E56" s="45"/>
      <c r="F56" s="46"/>
    </row>
    <row r="57" spans="3:8" ht="15.75" thickBot="1" x14ac:dyDescent="0.3">
      <c r="C57" s="54" t="s">
        <v>174</v>
      </c>
      <c r="D57" s="48"/>
      <c r="E57" s="25">
        <v>-70007</v>
      </c>
      <c r="F57" s="14">
        <v>-89282</v>
      </c>
    </row>
    <row r="58" spans="3:8" ht="15.75" thickBot="1" x14ac:dyDescent="0.3">
      <c r="C58" s="53" t="s">
        <v>54</v>
      </c>
      <c r="D58" s="48"/>
      <c r="E58" s="25">
        <v>8926259</v>
      </c>
      <c r="F58" s="14">
        <v>8158681</v>
      </c>
      <c r="G58" s="22">
        <f>SUM(E55:E57)-E58</f>
        <v>0</v>
      </c>
      <c r="H58" s="22">
        <f>SUM(F55:F57)-F58</f>
        <v>0</v>
      </c>
    </row>
    <row r="59" spans="3:8" x14ac:dyDescent="0.25">
      <c r="C59" s="45" t="s">
        <v>2</v>
      </c>
      <c r="D59" s="44"/>
      <c r="E59" s="45"/>
      <c r="F59" s="46"/>
    </row>
    <row r="60" spans="3:8" x14ac:dyDescent="0.25">
      <c r="C60" s="45" t="s">
        <v>55</v>
      </c>
      <c r="D60" s="44"/>
      <c r="E60" s="45"/>
      <c r="F60" s="46"/>
    </row>
    <row r="61" spans="3:8" x14ac:dyDescent="0.25">
      <c r="C61" s="46" t="s">
        <v>107</v>
      </c>
      <c r="D61" s="44">
        <v>20</v>
      </c>
      <c r="E61" s="13">
        <v>3578712</v>
      </c>
      <c r="F61" s="18">
        <v>3261347</v>
      </c>
    </row>
    <row r="62" spans="3:8" x14ac:dyDescent="0.25">
      <c r="C62" s="46" t="s">
        <v>56</v>
      </c>
      <c r="D62" s="44"/>
      <c r="E62" s="13">
        <v>226274</v>
      </c>
      <c r="F62" s="18">
        <v>222936</v>
      </c>
    </row>
    <row r="63" spans="3:8" x14ac:dyDescent="0.25">
      <c r="C63" s="46" t="s">
        <v>58</v>
      </c>
      <c r="D63" s="44"/>
      <c r="E63" s="13">
        <v>40801</v>
      </c>
      <c r="F63" s="18">
        <v>36106</v>
      </c>
    </row>
    <row r="64" spans="3:8" x14ac:dyDescent="0.25">
      <c r="C64" s="46" t="s">
        <v>59</v>
      </c>
      <c r="D64" s="44">
        <v>21</v>
      </c>
      <c r="E64" s="13">
        <v>15666</v>
      </c>
      <c r="F64" s="18">
        <v>15915</v>
      </c>
    </row>
    <row r="65" spans="3:8" x14ac:dyDescent="0.25">
      <c r="C65" s="46" t="s">
        <v>60</v>
      </c>
      <c r="D65" s="44">
        <v>21</v>
      </c>
      <c r="E65" s="13">
        <v>37560</v>
      </c>
      <c r="F65" s="18">
        <v>39229</v>
      </c>
    </row>
    <row r="66" spans="3:8" ht="15.75" thickBot="1" x14ac:dyDescent="0.3">
      <c r="C66" s="54" t="s">
        <v>57</v>
      </c>
      <c r="D66" s="48"/>
      <c r="E66" s="25">
        <v>660036</v>
      </c>
      <c r="F66" s="14">
        <v>545763</v>
      </c>
    </row>
    <row r="67" spans="3:8" ht="15.75" thickBot="1" x14ac:dyDescent="0.3">
      <c r="C67" s="46"/>
      <c r="D67" s="44"/>
      <c r="E67" s="13">
        <v>4559049</v>
      </c>
      <c r="F67" s="18">
        <v>4121296</v>
      </c>
      <c r="G67" s="22">
        <f>SUM(E61:E66)-E67</f>
        <v>0</v>
      </c>
      <c r="H67" s="22">
        <f>SUM(F61:F66)-F67</f>
        <v>0</v>
      </c>
    </row>
    <row r="68" spans="3:8" x14ac:dyDescent="0.25">
      <c r="C68" s="19" t="s">
        <v>2</v>
      </c>
      <c r="D68" s="12"/>
      <c r="E68" s="9"/>
      <c r="F68" s="19"/>
    </row>
    <row r="69" spans="3:8" x14ac:dyDescent="0.25">
      <c r="C69" s="45" t="s">
        <v>61</v>
      </c>
      <c r="D69" s="44"/>
      <c r="E69" s="45"/>
      <c r="F69" s="46"/>
    </row>
    <row r="70" spans="3:8" x14ac:dyDescent="0.25">
      <c r="C70" s="46" t="s">
        <v>107</v>
      </c>
      <c r="D70" s="44">
        <v>20</v>
      </c>
      <c r="E70" s="13">
        <v>355985</v>
      </c>
      <c r="F70" s="18">
        <v>484980</v>
      </c>
    </row>
    <row r="71" spans="3:8" x14ac:dyDescent="0.25">
      <c r="C71" s="46" t="s">
        <v>56</v>
      </c>
      <c r="D71" s="44"/>
      <c r="E71" s="13">
        <v>19377</v>
      </c>
      <c r="F71" s="18">
        <v>22309</v>
      </c>
    </row>
    <row r="72" spans="3:8" x14ac:dyDescent="0.25">
      <c r="C72" s="46" t="s">
        <v>62</v>
      </c>
      <c r="D72" s="44"/>
      <c r="E72" s="13">
        <v>27332</v>
      </c>
      <c r="F72" s="18">
        <v>6882</v>
      </c>
    </row>
    <row r="73" spans="3:8" x14ac:dyDescent="0.25">
      <c r="C73" s="46" t="s">
        <v>63</v>
      </c>
      <c r="D73" s="44">
        <v>21</v>
      </c>
      <c r="E73" s="13">
        <v>870116</v>
      </c>
      <c r="F73" s="18">
        <v>519201</v>
      </c>
    </row>
    <row r="74" spans="3:8" x14ac:dyDescent="0.25">
      <c r="C74" s="46" t="s">
        <v>64</v>
      </c>
      <c r="D74" s="44"/>
      <c r="E74" s="13">
        <v>186443</v>
      </c>
      <c r="F74" s="18">
        <v>126424</v>
      </c>
    </row>
    <row r="75" spans="3:8" x14ac:dyDescent="0.25">
      <c r="C75" s="46" t="s">
        <v>58</v>
      </c>
      <c r="D75" s="44"/>
      <c r="E75" s="13">
        <v>9931</v>
      </c>
      <c r="F75" s="18">
        <v>8988</v>
      </c>
    </row>
    <row r="76" spans="3:8" x14ac:dyDescent="0.25">
      <c r="C76" s="46" t="s">
        <v>65</v>
      </c>
      <c r="D76" s="44">
        <v>21</v>
      </c>
      <c r="E76" s="13">
        <v>112762</v>
      </c>
      <c r="F76" s="18">
        <v>69231</v>
      </c>
    </row>
    <row r="77" spans="3:8" ht="15.75" thickBot="1" x14ac:dyDescent="0.3">
      <c r="C77" s="46" t="s">
        <v>66</v>
      </c>
      <c r="D77" s="44">
        <v>21</v>
      </c>
      <c r="E77" s="13">
        <v>143134</v>
      </c>
      <c r="F77" s="18">
        <v>134269</v>
      </c>
    </row>
    <row r="78" spans="3:8" ht="15.75" thickBot="1" x14ac:dyDescent="0.3">
      <c r="C78" s="3"/>
      <c r="D78" s="26"/>
      <c r="E78" s="20">
        <v>1725080</v>
      </c>
      <c r="F78" s="21">
        <v>1372284</v>
      </c>
      <c r="G78" s="22">
        <f>SUM(E70:E77)-E78</f>
        <v>0</v>
      </c>
      <c r="H78" s="22">
        <f>SUM(F70:F77)-F78</f>
        <v>0</v>
      </c>
    </row>
    <row r="79" spans="3:8" ht="15.75" thickBot="1" x14ac:dyDescent="0.3">
      <c r="C79" s="53" t="s">
        <v>67</v>
      </c>
      <c r="D79" s="48"/>
      <c r="E79" s="25">
        <v>6284129</v>
      </c>
      <c r="F79" s="14">
        <v>5493580</v>
      </c>
      <c r="G79" s="22">
        <f>E78+E67-E79</f>
        <v>0</v>
      </c>
      <c r="H79" s="22">
        <f>F78+F67-F79</f>
        <v>0</v>
      </c>
    </row>
    <row r="80" spans="3:8" ht="15.75" thickBot="1" x14ac:dyDescent="0.3">
      <c r="C80" s="4" t="s">
        <v>68</v>
      </c>
      <c r="D80" s="5"/>
      <c r="E80" s="15">
        <v>15210388</v>
      </c>
      <c r="F80" s="16">
        <v>13652261</v>
      </c>
      <c r="G80" s="22">
        <f>E79+E58-E80</f>
        <v>0</v>
      </c>
      <c r="H80" s="22">
        <f>F79+F58-F80</f>
        <v>0</v>
      </c>
    </row>
    <row r="81" spans="3:6" ht="15.75" thickTop="1" x14ac:dyDescent="0.25">
      <c r="C81" s="45" t="s">
        <v>2</v>
      </c>
      <c r="D81" s="44"/>
      <c r="E81" s="45"/>
      <c r="F81" s="46"/>
    </row>
    <row r="82" spans="3:6" ht="15.75" thickBot="1" x14ac:dyDescent="0.3">
      <c r="C82" s="4" t="s">
        <v>146</v>
      </c>
      <c r="D82" s="5"/>
      <c r="E82" s="34">
        <v>14.324999999999999</v>
      </c>
      <c r="F82" s="35">
        <v>13.074</v>
      </c>
    </row>
    <row r="83" spans="3:6" ht="15.75" thickTop="1" x14ac:dyDescent="0.25"/>
    <row r="84" spans="3:6" x14ac:dyDescent="0.25">
      <c r="E84" s="23">
        <f>E80-E40</f>
        <v>0</v>
      </c>
      <c r="F84" s="23">
        <f>F80-F40</f>
        <v>0</v>
      </c>
    </row>
  </sheetData>
  <mergeCells count="4">
    <mergeCell ref="C5:C7"/>
    <mergeCell ref="D5:D7"/>
    <mergeCell ref="C44:C46"/>
    <mergeCell ref="D44:D4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M84"/>
  <sheetViews>
    <sheetView zoomScale="80" zoomScaleNormal="80" workbookViewId="0">
      <selection activeCell="J89" sqref="J89"/>
    </sheetView>
  </sheetViews>
  <sheetFormatPr defaultRowHeight="15" x14ac:dyDescent="0.25"/>
  <cols>
    <col min="4" max="4" width="38.28515625" customWidth="1"/>
    <col min="6" max="7" width="16.28515625" customWidth="1"/>
    <col min="8" max="9" width="16.28515625" style="23" customWidth="1"/>
    <col min="10" max="10" width="13.85546875" style="23" bestFit="1" customWidth="1"/>
    <col min="11" max="13" width="9.140625" style="23"/>
  </cols>
  <sheetData>
    <row r="2" spans="4:9" x14ac:dyDescent="0.25">
      <c r="D2" s="52" t="s">
        <v>122</v>
      </c>
    </row>
    <row r="5" spans="4:9" ht="15.75" customHeight="1" x14ac:dyDescent="0.25">
      <c r="D5" s="76"/>
      <c r="E5" s="58"/>
      <c r="F5" s="66" t="s">
        <v>155</v>
      </c>
      <c r="G5" s="66"/>
      <c r="H5" s="66" t="s">
        <v>156</v>
      </c>
      <c r="I5" s="66"/>
    </row>
    <row r="6" spans="4:9" ht="15.75" customHeight="1" thickBot="1" x14ac:dyDescent="0.3">
      <c r="D6" s="76"/>
      <c r="E6" s="58"/>
      <c r="F6" s="69"/>
      <c r="G6" s="69"/>
      <c r="H6" s="69" t="s">
        <v>157</v>
      </c>
      <c r="I6" s="69"/>
    </row>
    <row r="7" spans="4:9" x14ac:dyDescent="0.25">
      <c r="D7" s="76" t="s">
        <v>0</v>
      </c>
      <c r="E7" s="58" t="s">
        <v>1</v>
      </c>
      <c r="F7" s="47">
        <v>2022</v>
      </c>
      <c r="G7" s="49">
        <v>2021</v>
      </c>
      <c r="H7" s="47">
        <v>2022</v>
      </c>
      <c r="I7" s="51">
        <v>2021</v>
      </c>
    </row>
    <row r="8" spans="4:9" ht="24" x14ac:dyDescent="0.25">
      <c r="D8" s="76"/>
      <c r="E8" s="58"/>
      <c r="F8" s="47" t="s">
        <v>135</v>
      </c>
      <c r="G8" s="51" t="s">
        <v>158</v>
      </c>
      <c r="H8" s="47" t="s">
        <v>135</v>
      </c>
      <c r="I8" s="51" t="s">
        <v>135</v>
      </c>
    </row>
    <row r="9" spans="4:9" ht="15.75" thickBot="1" x14ac:dyDescent="0.3">
      <c r="D9" s="77"/>
      <c r="E9" s="59"/>
      <c r="F9" s="1"/>
      <c r="G9" s="1"/>
      <c r="H9" s="1"/>
      <c r="I9" s="50" t="s">
        <v>136</v>
      </c>
    </row>
    <row r="10" spans="4:9" x14ac:dyDescent="0.25">
      <c r="D10" s="31"/>
      <c r="E10" s="42"/>
      <c r="F10" s="45"/>
      <c r="G10" s="46"/>
      <c r="H10" s="45"/>
      <c r="I10" s="46"/>
    </row>
    <row r="11" spans="4:9" x14ac:dyDescent="0.25">
      <c r="D11" s="45" t="s">
        <v>159</v>
      </c>
      <c r="E11" s="42"/>
      <c r="F11" s="45"/>
      <c r="G11" s="46"/>
      <c r="H11" s="45"/>
      <c r="I11" s="46"/>
    </row>
    <row r="12" spans="4:9" x14ac:dyDescent="0.25">
      <c r="D12" s="45" t="s">
        <v>3</v>
      </c>
      <c r="E12" s="42"/>
      <c r="F12" s="45"/>
      <c r="G12" s="46"/>
      <c r="H12" s="45"/>
      <c r="I12" s="46"/>
    </row>
    <row r="13" spans="4:9" x14ac:dyDescent="0.25">
      <c r="D13" s="46" t="s">
        <v>160</v>
      </c>
      <c r="E13" s="44">
        <v>6</v>
      </c>
      <c r="F13" s="13">
        <v>2245997</v>
      </c>
      <c r="G13" s="18">
        <v>1479584</v>
      </c>
      <c r="H13" s="13">
        <v>4203150</v>
      </c>
      <c r="I13" s="18">
        <v>2672028</v>
      </c>
    </row>
    <row r="14" spans="4:9" ht="24" x14ac:dyDescent="0.25">
      <c r="D14" s="46" t="s">
        <v>4</v>
      </c>
      <c r="E14" s="44">
        <v>7</v>
      </c>
      <c r="F14" s="13">
        <v>326712</v>
      </c>
      <c r="G14" s="18">
        <v>182046</v>
      </c>
      <c r="H14" s="13">
        <v>643548</v>
      </c>
      <c r="I14" s="18">
        <v>324165</v>
      </c>
    </row>
    <row r="15" spans="4:9" x14ac:dyDescent="0.25">
      <c r="D15" s="46" t="s">
        <v>5</v>
      </c>
      <c r="E15" s="44">
        <v>13</v>
      </c>
      <c r="F15" s="13">
        <v>30583</v>
      </c>
      <c r="G15" s="18">
        <v>18635</v>
      </c>
      <c r="H15" s="13">
        <v>52902</v>
      </c>
      <c r="I15" s="18">
        <v>34645</v>
      </c>
    </row>
    <row r="16" spans="4:9" x14ac:dyDescent="0.25">
      <c r="D16" s="46" t="s">
        <v>161</v>
      </c>
      <c r="E16" s="44"/>
      <c r="F16" s="45" t="s">
        <v>110</v>
      </c>
      <c r="G16" s="18">
        <v>2674</v>
      </c>
      <c r="H16" s="45" t="s">
        <v>110</v>
      </c>
      <c r="I16" s="18">
        <v>2674</v>
      </c>
    </row>
    <row r="17" spans="4:13" ht="15.75" thickBot="1" x14ac:dyDescent="0.3">
      <c r="D17" s="46" t="s">
        <v>6</v>
      </c>
      <c r="E17" s="44"/>
      <c r="F17" s="13">
        <v>2894</v>
      </c>
      <c r="G17" s="18">
        <v>4164</v>
      </c>
      <c r="H17" s="13">
        <v>10038</v>
      </c>
      <c r="I17" s="18">
        <v>14381</v>
      </c>
    </row>
    <row r="18" spans="4:13" ht="15.75" thickBot="1" x14ac:dyDescent="0.3">
      <c r="D18" s="2" t="s">
        <v>7</v>
      </c>
      <c r="E18" s="26"/>
      <c r="F18" s="20">
        <v>2606186</v>
      </c>
      <c r="G18" s="21">
        <v>1687103</v>
      </c>
      <c r="H18" s="20">
        <v>4909638</v>
      </c>
      <c r="I18" s="21">
        <v>3047893</v>
      </c>
      <c r="J18" s="23">
        <f>SUM(F13:F17)-F18</f>
        <v>0</v>
      </c>
      <c r="K18" s="23">
        <f t="shared" ref="K18:M18" si="0">SUM(G13:G17)-G18</f>
        <v>0</v>
      </c>
      <c r="L18" s="23">
        <f t="shared" si="0"/>
        <v>0</v>
      </c>
      <c r="M18" s="23">
        <f t="shared" si="0"/>
        <v>0</v>
      </c>
    </row>
    <row r="19" spans="4:13" x14ac:dyDescent="0.25">
      <c r="D19" s="45" t="s">
        <v>2</v>
      </c>
      <c r="E19" s="42"/>
      <c r="F19" s="45"/>
      <c r="G19" s="46"/>
      <c r="H19" s="45"/>
      <c r="I19" s="46"/>
    </row>
    <row r="20" spans="4:13" x14ac:dyDescent="0.25">
      <c r="D20" s="45" t="s">
        <v>8</v>
      </c>
      <c r="E20" s="44"/>
      <c r="F20" s="45"/>
      <c r="G20" s="46"/>
      <c r="H20" s="45"/>
      <c r="I20" s="46"/>
    </row>
    <row r="21" spans="4:13" ht="24" x14ac:dyDescent="0.25">
      <c r="D21" s="46" t="s">
        <v>9</v>
      </c>
      <c r="E21" s="44">
        <v>8</v>
      </c>
      <c r="F21" s="13">
        <v>-1352276</v>
      </c>
      <c r="G21" s="18">
        <v>-892958</v>
      </c>
      <c r="H21" s="13">
        <v>-2817958</v>
      </c>
      <c r="I21" s="18">
        <v>-1621125</v>
      </c>
    </row>
    <row r="22" spans="4:13" x14ac:dyDescent="0.25">
      <c r="D22" s="46" t="s">
        <v>10</v>
      </c>
      <c r="E22" s="44">
        <v>9</v>
      </c>
      <c r="F22" s="13">
        <v>-291809</v>
      </c>
      <c r="G22" s="18">
        <v>-169022</v>
      </c>
      <c r="H22" s="13">
        <v>-482206</v>
      </c>
      <c r="I22" s="18">
        <v>-312816</v>
      </c>
    </row>
    <row r="23" spans="4:13" x14ac:dyDescent="0.25">
      <c r="D23" s="46" t="s">
        <v>11</v>
      </c>
      <c r="E23" s="44">
        <v>10</v>
      </c>
      <c r="F23" s="13">
        <v>-181496</v>
      </c>
      <c r="G23" s="18">
        <v>-101906</v>
      </c>
      <c r="H23" s="13">
        <v>-291171</v>
      </c>
      <c r="I23" s="18">
        <v>-189918</v>
      </c>
    </row>
    <row r="24" spans="4:13" x14ac:dyDescent="0.25">
      <c r="D24" s="46" t="s">
        <v>12</v>
      </c>
      <c r="E24" s="44"/>
      <c r="F24" s="13">
        <v>-80182</v>
      </c>
      <c r="G24" s="18">
        <v>-80974</v>
      </c>
      <c r="H24" s="13">
        <v>-163416</v>
      </c>
      <c r="I24" s="18">
        <v>-160082</v>
      </c>
    </row>
    <row r="25" spans="4:13" x14ac:dyDescent="0.25">
      <c r="D25" s="46" t="s">
        <v>13</v>
      </c>
      <c r="E25" s="44">
        <v>11</v>
      </c>
      <c r="F25" s="13">
        <v>-38243</v>
      </c>
      <c r="G25" s="18">
        <v>-35043</v>
      </c>
      <c r="H25" s="13">
        <v>-69811</v>
      </c>
      <c r="I25" s="18">
        <v>-65552</v>
      </c>
    </row>
    <row r="26" spans="4:13" x14ac:dyDescent="0.25">
      <c r="D26" s="46" t="s">
        <v>14</v>
      </c>
      <c r="E26" s="44">
        <v>12</v>
      </c>
      <c r="F26" s="13">
        <v>-34179</v>
      </c>
      <c r="G26" s="18">
        <v>-31234</v>
      </c>
      <c r="H26" s="13">
        <v>-66793</v>
      </c>
      <c r="I26" s="18">
        <v>-57079</v>
      </c>
    </row>
    <row r="27" spans="4:13" ht="48" x14ac:dyDescent="0.25">
      <c r="D27" s="46" t="s">
        <v>162</v>
      </c>
      <c r="E27" s="44"/>
      <c r="F27" s="45">
        <v>677</v>
      </c>
      <c r="G27" s="18">
        <v>-3764</v>
      </c>
      <c r="H27" s="45">
        <v>630</v>
      </c>
      <c r="I27" s="18">
        <v>-3758</v>
      </c>
    </row>
    <row r="28" spans="4:13" x14ac:dyDescent="0.25">
      <c r="D28" s="46" t="s">
        <v>104</v>
      </c>
      <c r="E28" s="44"/>
      <c r="F28" s="45" t="s">
        <v>110</v>
      </c>
      <c r="G28" s="46" t="s">
        <v>110</v>
      </c>
      <c r="H28" s="45" t="s">
        <v>110</v>
      </c>
      <c r="I28" s="18">
        <v>-19800</v>
      </c>
    </row>
    <row r="29" spans="4:13" x14ac:dyDescent="0.25">
      <c r="D29" s="46" t="s">
        <v>15</v>
      </c>
      <c r="E29" s="44">
        <v>13</v>
      </c>
      <c r="F29" s="13">
        <v>-69658</v>
      </c>
      <c r="G29" s="18">
        <v>-57606</v>
      </c>
      <c r="H29" s="13">
        <v>-153361</v>
      </c>
      <c r="I29" s="18">
        <v>-115824</v>
      </c>
    </row>
    <row r="30" spans="4:13" x14ac:dyDescent="0.25">
      <c r="D30" s="46" t="s">
        <v>163</v>
      </c>
      <c r="E30" s="44">
        <v>2</v>
      </c>
      <c r="F30" s="13">
        <v>-109494</v>
      </c>
      <c r="G30" s="18">
        <v>1138</v>
      </c>
      <c r="H30" s="13">
        <v>-39920</v>
      </c>
      <c r="I30" s="18">
        <v>3780</v>
      </c>
    </row>
    <row r="31" spans="4:13" x14ac:dyDescent="0.25">
      <c r="D31" s="46" t="s">
        <v>164</v>
      </c>
      <c r="E31" s="44"/>
      <c r="F31" s="45" t="s">
        <v>110</v>
      </c>
      <c r="G31" s="18">
        <v>-1351</v>
      </c>
      <c r="H31" s="45" t="s">
        <v>165</v>
      </c>
      <c r="I31" s="18">
        <v>-1351</v>
      </c>
    </row>
    <row r="32" spans="4:13" ht="15.75" thickBot="1" x14ac:dyDescent="0.3">
      <c r="D32" s="46" t="s">
        <v>16</v>
      </c>
      <c r="E32" s="44"/>
      <c r="F32" s="13">
        <v>-8040</v>
      </c>
      <c r="G32" s="18">
        <v>-3233</v>
      </c>
      <c r="H32" s="13">
        <v>-14072</v>
      </c>
      <c r="I32" s="18">
        <v>-8595</v>
      </c>
    </row>
    <row r="33" spans="4:13" ht="15.75" thickBot="1" x14ac:dyDescent="0.3">
      <c r="D33" s="2" t="s">
        <v>17</v>
      </c>
      <c r="E33" s="26"/>
      <c r="F33" s="20">
        <v>-2164700</v>
      </c>
      <c r="G33" s="21">
        <v>-1375953</v>
      </c>
      <c r="H33" s="20">
        <v>-4098078</v>
      </c>
      <c r="I33" s="21">
        <v>-2552120</v>
      </c>
      <c r="J33" s="23">
        <f>SUM(F21:F32)-F33</f>
        <v>0</v>
      </c>
      <c r="K33" s="23">
        <f t="shared" ref="K33:M33" si="1">SUM(G21:G32)-G33</f>
        <v>0</v>
      </c>
      <c r="L33" s="23">
        <f t="shared" si="1"/>
        <v>0</v>
      </c>
      <c r="M33" s="23">
        <f t="shared" si="1"/>
        <v>0</v>
      </c>
    </row>
    <row r="34" spans="4:13" x14ac:dyDescent="0.25">
      <c r="D34" s="45" t="s">
        <v>111</v>
      </c>
      <c r="E34" s="44"/>
      <c r="F34" s="13">
        <v>441486</v>
      </c>
      <c r="G34" s="18">
        <v>311150</v>
      </c>
      <c r="H34" s="13">
        <v>811560</v>
      </c>
      <c r="I34" s="18">
        <v>495773</v>
      </c>
      <c r="J34" s="23">
        <f>F33+F18-F34</f>
        <v>0</v>
      </c>
      <c r="K34" s="23">
        <f t="shared" ref="K34:M34" si="2">G33+G18-G34</f>
        <v>0</v>
      </c>
      <c r="L34" s="23">
        <f t="shared" si="2"/>
        <v>0</v>
      </c>
      <c r="M34" s="23">
        <f t="shared" si="2"/>
        <v>0</v>
      </c>
    </row>
    <row r="35" spans="4:13" x14ac:dyDescent="0.25">
      <c r="D35" s="46" t="s">
        <v>2</v>
      </c>
      <c r="E35" s="44"/>
      <c r="F35" s="45"/>
      <c r="G35" s="46"/>
      <c r="H35" s="45"/>
      <c r="I35" s="46"/>
    </row>
    <row r="36" spans="4:13" ht="15.75" thickBot="1" x14ac:dyDescent="0.3">
      <c r="D36" s="54" t="s">
        <v>105</v>
      </c>
      <c r="E36" s="48">
        <v>14</v>
      </c>
      <c r="F36" s="25">
        <v>-51957</v>
      </c>
      <c r="G36" s="14">
        <v>-63761</v>
      </c>
      <c r="H36" s="25">
        <v>-134600</v>
      </c>
      <c r="I36" s="14">
        <v>-106085</v>
      </c>
    </row>
    <row r="37" spans="4:13" ht="24" x14ac:dyDescent="0.25">
      <c r="D37" s="45" t="s">
        <v>137</v>
      </c>
      <c r="E37" s="44"/>
      <c r="F37" s="13">
        <v>389529</v>
      </c>
      <c r="G37" s="18">
        <v>247389</v>
      </c>
      <c r="H37" s="13">
        <v>676960</v>
      </c>
      <c r="I37" s="18">
        <v>389688</v>
      </c>
      <c r="J37" s="23">
        <f>SUM(F34:F36)-F37</f>
        <v>0</v>
      </c>
      <c r="K37" s="23">
        <f t="shared" ref="K37:M37" si="3">SUM(G34:G36)-G37</f>
        <v>0</v>
      </c>
      <c r="L37" s="23">
        <f t="shared" si="3"/>
        <v>0</v>
      </c>
      <c r="M37" s="23">
        <f t="shared" si="3"/>
        <v>0</v>
      </c>
    </row>
    <row r="38" spans="4:13" x14ac:dyDescent="0.25">
      <c r="D38" s="46" t="s">
        <v>2</v>
      </c>
      <c r="E38" s="44"/>
      <c r="F38" s="45"/>
      <c r="G38" s="46"/>
      <c r="H38" s="45"/>
      <c r="I38" s="46"/>
    </row>
    <row r="39" spans="4:13" ht="28.5" customHeight="1" x14ac:dyDescent="0.25">
      <c r="D39" s="45" t="s">
        <v>115</v>
      </c>
      <c r="E39" s="42"/>
      <c r="F39" s="45"/>
      <c r="G39" s="46"/>
      <c r="H39" s="45"/>
      <c r="I39" s="46"/>
    </row>
    <row r="40" spans="4:13" ht="24.75" thickBot="1" x14ac:dyDescent="0.3">
      <c r="D40" s="54" t="s">
        <v>138</v>
      </c>
      <c r="E40" s="48">
        <v>4</v>
      </c>
      <c r="F40" s="53" t="s">
        <v>110</v>
      </c>
      <c r="G40" s="14">
        <v>110924</v>
      </c>
      <c r="H40" s="53" t="s">
        <v>110</v>
      </c>
      <c r="I40" s="14">
        <v>254745</v>
      </c>
    </row>
    <row r="41" spans="4:13" ht="15.75" thickBot="1" x14ac:dyDescent="0.3">
      <c r="D41" s="4" t="s">
        <v>139</v>
      </c>
      <c r="E41" s="5"/>
      <c r="F41" s="15">
        <v>389529</v>
      </c>
      <c r="G41" s="16">
        <v>358313</v>
      </c>
      <c r="H41" s="15">
        <v>676960</v>
      </c>
      <c r="I41" s="16">
        <v>644433</v>
      </c>
      <c r="J41" s="23">
        <f>SUM(F37:F40)-F41</f>
        <v>0</v>
      </c>
      <c r="K41" s="23">
        <f t="shared" ref="K41:M41" si="4">SUM(G37:G40)-G41</f>
        <v>0</v>
      </c>
      <c r="L41" s="23">
        <f t="shared" si="4"/>
        <v>0</v>
      </c>
      <c r="M41" s="23">
        <f t="shared" si="4"/>
        <v>0</v>
      </c>
    </row>
    <row r="42" spans="4:13" ht="15.75" thickTop="1" x14ac:dyDescent="0.25">
      <c r="D42" s="45"/>
      <c r="E42" s="44"/>
      <c r="F42" s="45"/>
      <c r="G42" s="46"/>
      <c r="H42" s="45"/>
      <c r="I42" s="46"/>
    </row>
    <row r="43" spans="4:13" x14ac:dyDescent="0.25">
      <c r="F43" s="23"/>
      <c r="G43" s="23"/>
    </row>
    <row r="45" spans="4:13" x14ac:dyDescent="0.25">
      <c r="D45" s="56"/>
      <c r="E45" s="58"/>
      <c r="F45" s="66" t="s">
        <v>155</v>
      </c>
      <c r="G45" s="66"/>
      <c r="H45" s="66" t="s">
        <v>156</v>
      </c>
      <c r="I45" s="66"/>
    </row>
    <row r="46" spans="4:13" ht="15.75" customHeight="1" thickBot="1" x14ac:dyDescent="0.3">
      <c r="D46" s="56"/>
      <c r="E46" s="58"/>
      <c r="F46" s="69"/>
      <c r="G46" s="69"/>
      <c r="H46" s="69" t="s">
        <v>157</v>
      </c>
      <c r="I46" s="69"/>
    </row>
    <row r="47" spans="4:13" x14ac:dyDescent="0.25">
      <c r="D47" s="56" t="s">
        <v>0</v>
      </c>
      <c r="E47" s="58" t="s">
        <v>1</v>
      </c>
      <c r="F47" s="47">
        <v>2022</v>
      </c>
      <c r="G47" s="49">
        <v>2021</v>
      </c>
      <c r="H47" s="47">
        <v>2022</v>
      </c>
      <c r="I47" s="51">
        <v>2021</v>
      </c>
    </row>
    <row r="48" spans="4:13" ht="24" x14ac:dyDescent="0.25">
      <c r="D48" s="56"/>
      <c r="E48" s="58"/>
      <c r="F48" s="47" t="s">
        <v>135</v>
      </c>
      <c r="G48" s="51" t="s">
        <v>158</v>
      </c>
      <c r="H48" s="47" t="s">
        <v>135</v>
      </c>
      <c r="I48" s="51" t="s">
        <v>135</v>
      </c>
    </row>
    <row r="49" spans="4:13" ht="15.75" thickBot="1" x14ac:dyDescent="0.3">
      <c r="D49" s="57"/>
      <c r="E49" s="59"/>
      <c r="F49" s="1"/>
      <c r="G49" s="1"/>
      <c r="H49" s="1"/>
      <c r="I49" s="50" t="s">
        <v>136</v>
      </c>
    </row>
    <row r="50" spans="4:13" x14ac:dyDescent="0.25">
      <c r="D50" s="45" t="s">
        <v>2</v>
      </c>
      <c r="E50" s="42"/>
      <c r="F50" s="46"/>
      <c r="G50" s="46"/>
      <c r="H50" s="46"/>
      <c r="I50" s="46"/>
    </row>
    <row r="51" spans="4:13" x14ac:dyDescent="0.25">
      <c r="D51" s="45" t="s">
        <v>117</v>
      </c>
      <c r="E51" s="42"/>
      <c r="F51" s="46"/>
      <c r="G51" s="46"/>
      <c r="H51" s="46"/>
      <c r="I51" s="46"/>
    </row>
    <row r="52" spans="4:13" ht="36" x14ac:dyDescent="0.25">
      <c r="D52" s="31" t="s">
        <v>118</v>
      </c>
      <c r="E52" s="46"/>
      <c r="F52" s="46"/>
      <c r="G52" s="46"/>
      <c r="H52" s="46"/>
      <c r="I52" s="46"/>
    </row>
    <row r="53" spans="4:13" x14ac:dyDescent="0.25">
      <c r="D53" s="46" t="s">
        <v>19</v>
      </c>
      <c r="E53" s="44"/>
      <c r="F53" s="13">
        <v>-28653</v>
      </c>
      <c r="G53" s="46">
        <v>655</v>
      </c>
      <c r="H53" s="13">
        <v>-37120</v>
      </c>
      <c r="I53" s="46">
        <v>-583</v>
      </c>
    </row>
    <row r="54" spans="4:13" ht="24" x14ac:dyDescent="0.25">
      <c r="D54" s="46" t="s">
        <v>20</v>
      </c>
      <c r="E54" s="44"/>
      <c r="F54" s="13">
        <v>61015</v>
      </c>
      <c r="G54" s="18">
        <v>35368</v>
      </c>
      <c r="H54" s="13">
        <v>474367</v>
      </c>
      <c r="I54" s="18">
        <v>80777</v>
      </c>
    </row>
    <row r="55" spans="4:13" ht="15.75" thickBot="1" x14ac:dyDescent="0.3">
      <c r="D55" s="54" t="s">
        <v>21</v>
      </c>
      <c r="E55" s="48"/>
      <c r="F55" s="25">
        <v>-5875</v>
      </c>
      <c r="G55" s="14">
        <v>-3101</v>
      </c>
      <c r="H55" s="25">
        <v>-43693</v>
      </c>
      <c r="I55" s="14">
        <v>-7221</v>
      </c>
    </row>
    <row r="56" spans="4:13" ht="36.75" thickBot="1" x14ac:dyDescent="0.3">
      <c r="D56" s="53" t="s">
        <v>119</v>
      </c>
      <c r="E56" s="48"/>
      <c r="F56" s="25">
        <v>26487</v>
      </c>
      <c r="G56" s="14">
        <v>32922</v>
      </c>
      <c r="H56" s="25">
        <v>393554</v>
      </c>
      <c r="I56" s="14">
        <v>72973</v>
      </c>
      <c r="J56" s="23">
        <f>SUM(F53:F55)-F56</f>
        <v>0</v>
      </c>
      <c r="K56" s="23">
        <f t="shared" ref="K56:M56" si="5">SUM(G53:G55)-G56</f>
        <v>0</v>
      </c>
      <c r="L56" s="23">
        <f t="shared" si="5"/>
        <v>0</v>
      </c>
      <c r="M56" s="23">
        <f t="shared" si="5"/>
        <v>0</v>
      </c>
    </row>
    <row r="57" spans="4:13" x14ac:dyDescent="0.25">
      <c r="D57" s="31" t="s">
        <v>2</v>
      </c>
      <c r="E57" s="44"/>
      <c r="F57" s="45"/>
      <c r="G57" s="46"/>
      <c r="H57" s="45"/>
      <c r="I57" s="46"/>
    </row>
    <row r="58" spans="4:13" ht="36" x14ac:dyDescent="0.25">
      <c r="D58" s="31" t="s">
        <v>140</v>
      </c>
      <c r="E58" s="46"/>
      <c r="F58" s="46"/>
      <c r="G58" s="46"/>
      <c r="H58" s="45"/>
      <c r="I58" s="46"/>
    </row>
    <row r="59" spans="4:13" ht="24" x14ac:dyDescent="0.25">
      <c r="D59" s="46" t="s">
        <v>166</v>
      </c>
      <c r="E59" s="44"/>
      <c r="F59" s="13">
        <v>1642</v>
      </c>
      <c r="G59" s="46" t="s">
        <v>110</v>
      </c>
      <c r="H59" s="13">
        <v>1642</v>
      </c>
      <c r="I59" s="46" t="s">
        <v>110</v>
      </c>
    </row>
    <row r="60" spans="4:13" ht="24.75" thickBot="1" x14ac:dyDescent="0.3">
      <c r="D60" s="46" t="s">
        <v>167</v>
      </c>
      <c r="E60" s="44"/>
      <c r="F60" s="45">
        <v>-15</v>
      </c>
      <c r="G60" s="46">
        <v>84</v>
      </c>
      <c r="H60" s="45">
        <v>116</v>
      </c>
      <c r="I60" s="46">
        <v>137</v>
      </c>
    </row>
    <row r="61" spans="4:13" ht="36.75" thickBot="1" x14ac:dyDescent="0.3">
      <c r="D61" s="2" t="s">
        <v>141</v>
      </c>
      <c r="E61" s="7"/>
      <c r="F61" s="20">
        <v>1627</v>
      </c>
      <c r="G61" s="3">
        <v>84</v>
      </c>
      <c r="H61" s="20">
        <v>1758</v>
      </c>
      <c r="I61" s="3">
        <v>137</v>
      </c>
      <c r="J61" s="23">
        <f>SUM(F59:F60)-F61</f>
        <v>0</v>
      </c>
      <c r="K61" s="23">
        <f t="shared" ref="K61:M61" si="6">SUM(G59:G60)-G61</f>
        <v>0</v>
      </c>
      <c r="L61" s="23">
        <f t="shared" si="6"/>
        <v>0</v>
      </c>
      <c r="M61" s="23">
        <f t="shared" si="6"/>
        <v>0</v>
      </c>
    </row>
    <row r="62" spans="4:13" ht="24.75" thickBot="1" x14ac:dyDescent="0.3">
      <c r="D62" s="53" t="s">
        <v>142</v>
      </c>
      <c r="E62" s="48"/>
      <c r="F62" s="25">
        <v>28114</v>
      </c>
      <c r="G62" s="14">
        <v>33006</v>
      </c>
      <c r="H62" s="25">
        <v>395312</v>
      </c>
      <c r="I62" s="14">
        <v>73110</v>
      </c>
      <c r="J62" s="23">
        <f>F61+F56-F62</f>
        <v>0</v>
      </c>
      <c r="K62" s="23">
        <f t="shared" ref="K62:M62" si="7">G61+G56-G62</f>
        <v>0</v>
      </c>
      <c r="L62" s="23">
        <f t="shared" si="7"/>
        <v>0</v>
      </c>
      <c r="M62" s="23">
        <f t="shared" si="7"/>
        <v>0</v>
      </c>
    </row>
    <row r="63" spans="4:13" ht="24.75" thickBot="1" x14ac:dyDescent="0.3">
      <c r="D63" s="4" t="s">
        <v>143</v>
      </c>
      <c r="E63" s="5"/>
      <c r="F63" s="15">
        <v>417643</v>
      </c>
      <c r="G63" s="16">
        <v>391319</v>
      </c>
      <c r="H63" s="15">
        <v>1072272</v>
      </c>
      <c r="I63" s="16">
        <v>717543</v>
      </c>
      <c r="J63" s="23">
        <f>F62+F41-F63</f>
        <v>0</v>
      </c>
      <c r="K63" s="23">
        <f t="shared" ref="K63:M63" si="8">G62+G41-G63</f>
        <v>0</v>
      </c>
      <c r="L63" s="23">
        <f t="shared" si="8"/>
        <v>0</v>
      </c>
      <c r="M63" s="23">
        <f t="shared" si="8"/>
        <v>0</v>
      </c>
    </row>
    <row r="64" spans="4:13" ht="15.75" thickTop="1" x14ac:dyDescent="0.25">
      <c r="D64" s="27" t="s">
        <v>2</v>
      </c>
      <c r="E64" s="44"/>
      <c r="F64" s="45"/>
      <c r="G64" s="46"/>
      <c r="H64" s="45"/>
      <c r="I64" s="46"/>
    </row>
    <row r="65" spans="4:13" x14ac:dyDescent="0.25">
      <c r="D65" s="45"/>
      <c r="E65" s="60"/>
      <c r="F65" s="62"/>
      <c r="G65" s="63"/>
      <c r="H65" s="62"/>
      <c r="I65" s="63"/>
    </row>
    <row r="66" spans="4:13" x14ac:dyDescent="0.25">
      <c r="D66" s="45" t="s">
        <v>168</v>
      </c>
      <c r="E66" s="60"/>
      <c r="F66" s="62"/>
      <c r="G66" s="63"/>
      <c r="H66" s="62"/>
      <c r="I66" s="63"/>
    </row>
    <row r="67" spans="4:13" x14ac:dyDescent="0.25">
      <c r="D67" s="46" t="s">
        <v>18</v>
      </c>
      <c r="E67" s="44"/>
      <c r="F67" s="13">
        <v>344301</v>
      </c>
      <c r="G67" s="18">
        <v>357156</v>
      </c>
      <c r="H67" s="13">
        <v>656162</v>
      </c>
      <c r="I67" s="18">
        <v>643859</v>
      </c>
    </row>
    <row r="68" spans="4:13" ht="15.75" thickBot="1" x14ac:dyDescent="0.3">
      <c r="D68" s="54" t="s">
        <v>169</v>
      </c>
      <c r="E68" s="48"/>
      <c r="F68" s="25">
        <v>45228</v>
      </c>
      <c r="G68" s="14">
        <v>1157</v>
      </c>
      <c r="H68" s="25">
        <v>20798</v>
      </c>
      <c r="I68" s="54">
        <v>574</v>
      </c>
    </row>
    <row r="69" spans="4:13" ht="15.75" thickBot="1" x14ac:dyDescent="0.3">
      <c r="D69" s="53"/>
      <c r="E69" s="48"/>
      <c r="F69" s="25">
        <v>389529</v>
      </c>
      <c r="G69" s="14">
        <v>358313</v>
      </c>
      <c r="H69" s="25">
        <v>676960</v>
      </c>
      <c r="I69" s="14">
        <v>644433</v>
      </c>
      <c r="J69" s="23">
        <f>SUM(F67:F68)-F69</f>
        <v>0</v>
      </c>
      <c r="K69" s="23">
        <f t="shared" ref="K69:M69" si="9">SUM(G67:G68)-G69</f>
        <v>0</v>
      </c>
      <c r="L69" s="23">
        <f t="shared" si="9"/>
        <v>0</v>
      </c>
      <c r="M69" s="23">
        <f t="shared" si="9"/>
        <v>0</v>
      </c>
    </row>
    <row r="70" spans="4:13" x14ac:dyDescent="0.25">
      <c r="D70" s="45"/>
      <c r="E70" s="44"/>
      <c r="F70" s="45"/>
      <c r="G70" s="46"/>
      <c r="H70" s="45"/>
      <c r="I70" s="46"/>
    </row>
    <row r="71" spans="4:13" ht="24.75" customHeight="1" x14ac:dyDescent="0.25">
      <c r="D71" s="45" t="s">
        <v>170</v>
      </c>
      <c r="E71" s="44"/>
      <c r="F71" s="45"/>
      <c r="G71" s="46"/>
      <c r="H71" s="45"/>
      <c r="I71" s="46"/>
    </row>
    <row r="72" spans="4:13" x14ac:dyDescent="0.25">
      <c r="D72" s="46" t="s">
        <v>18</v>
      </c>
      <c r="E72" s="44"/>
      <c r="F72" s="13">
        <v>372330</v>
      </c>
      <c r="G72" s="18">
        <v>389978</v>
      </c>
      <c r="H72" s="13">
        <v>1051070</v>
      </c>
      <c r="I72" s="18">
        <v>716797</v>
      </c>
    </row>
    <row r="73" spans="4:13" ht="15.75" thickBot="1" x14ac:dyDescent="0.3">
      <c r="D73" s="54" t="s">
        <v>169</v>
      </c>
      <c r="E73" s="48"/>
      <c r="F73" s="25">
        <v>45313</v>
      </c>
      <c r="G73" s="14">
        <v>1341</v>
      </c>
      <c r="H73" s="25">
        <v>21202</v>
      </c>
      <c r="I73" s="54">
        <v>746</v>
      </c>
    </row>
    <row r="74" spans="4:13" ht="15.75" thickBot="1" x14ac:dyDescent="0.3">
      <c r="D74" s="6"/>
      <c r="E74" s="5"/>
      <c r="F74" s="15">
        <v>417643</v>
      </c>
      <c r="G74" s="16">
        <v>391319</v>
      </c>
      <c r="H74" s="15">
        <v>1072272</v>
      </c>
      <c r="I74" s="16">
        <v>717543</v>
      </c>
      <c r="J74" s="23">
        <f t="shared" ref="J74:M74" si="10">SUM(F72:F73)-F74</f>
        <v>0</v>
      </c>
      <c r="K74" s="23">
        <f t="shared" si="10"/>
        <v>0</v>
      </c>
      <c r="L74" s="23">
        <f t="shared" si="10"/>
        <v>0</v>
      </c>
      <c r="M74" s="23">
        <f t="shared" si="10"/>
        <v>0</v>
      </c>
    </row>
    <row r="75" spans="4:13" ht="15.75" thickTop="1" x14ac:dyDescent="0.25">
      <c r="D75" s="36"/>
      <c r="E75" s="64"/>
      <c r="F75" s="65"/>
      <c r="G75" s="67"/>
      <c r="H75" s="65"/>
      <c r="I75" s="67"/>
    </row>
    <row r="76" spans="4:13" x14ac:dyDescent="0.25">
      <c r="D76" s="36" t="s">
        <v>144</v>
      </c>
      <c r="E76" s="60"/>
      <c r="F76" s="66"/>
      <c r="G76" s="68"/>
      <c r="H76" s="66"/>
      <c r="I76" s="68"/>
    </row>
    <row r="77" spans="4:13" x14ac:dyDescent="0.25">
      <c r="D77" s="46" t="s">
        <v>22</v>
      </c>
      <c r="E77" s="44"/>
      <c r="F77" s="47">
        <v>0.64</v>
      </c>
      <c r="G77" s="51">
        <v>0.59</v>
      </c>
      <c r="H77" s="47">
        <v>1.1100000000000001</v>
      </c>
      <c r="I77" s="51">
        <v>1.06</v>
      </c>
    </row>
    <row r="78" spans="4:13" x14ac:dyDescent="0.25">
      <c r="D78" s="46" t="s">
        <v>120</v>
      </c>
      <c r="E78" s="44"/>
      <c r="F78" s="47">
        <v>0.64</v>
      </c>
      <c r="G78" s="51">
        <v>0.41</v>
      </c>
      <c r="H78" s="47">
        <v>1.1100000000000001</v>
      </c>
      <c r="I78" s="51">
        <v>0.64</v>
      </c>
    </row>
    <row r="79" spans="4:13" ht="24.75" thickBot="1" x14ac:dyDescent="0.3">
      <c r="D79" s="6" t="s">
        <v>121</v>
      </c>
      <c r="E79" s="5"/>
      <c r="F79" s="34" t="s">
        <v>110</v>
      </c>
      <c r="G79" s="35">
        <v>0.18</v>
      </c>
      <c r="H79" s="34" t="s">
        <v>110</v>
      </c>
      <c r="I79" s="35">
        <v>0.42</v>
      </c>
    </row>
    <row r="80" spans="4:13" ht="15.75" thickTop="1" x14ac:dyDescent="0.25"/>
    <row r="83" spans="6:9" x14ac:dyDescent="0.25">
      <c r="F83" s="23">
        <f>F69-F41</f>
        <v>0</v>
      </c>
      <c r="G83" s="23">
        <f t="shared" ref="G83:I83" si="11">G69-G41</f>
        <v>0</v>
      </c>
      <c r="H83" s="23">
        <f t="shared" si="11"/>
        <v>0</v>
      </c>
      <c r="I83" s="23">
        <f t="shared" si="11"/>
        <v>0</v>
      </c>
    </row>
    <row r="84" spans="6:9" x14ac:dyDescent="0.25">
      <c r="F84" s="23">
        <f t="shared" ref="F84:I84" si="12">F74-F63</f>
        <v>0</v>
      </c>
      <c r="G84" s="23">
        <f t="shared" si="12"/>
        <v>0</v>
      </c>
      <c r="H84" s="23">
        <f t="shared" si="12"/>
        <v>0</v>
      </c>
      <c r="I84" s="23">
        <f>I74-I63</f>
        <v>0</v>
      </c>
    </row>
  </sheetData>
  <mergeCells count="24">
    <mergeCell ref="H65:H66"/>
    <mergeCell ref="I65:I66"/>
    <mergeCell ref="E75:E76"/>
    <mergeCell ref="F75:F76"/>
    <mergeCell ref="G75:G76"/>
    <mergeCell ref="H75:H76"/>
    <mergeCell ref="I75:I76"/>
    <mergeCell ref="H5:I5"/>
    <mergeCell ref="H6:I6"/>
    <mergeCell ref="D7:D9"/>
    <mergeCell ref="E7:E9"/>
    <mergeCell ref="D45:D46"/>
    <mergeCell ref="E45:E46"/>
    <mergeCell ref="F45:G46"/>
    <mergeCell ref="H45:I45"/>
    <mergeCell ref="H46:I46"/>
    <mergeCell ref="D47:D49"/>
    <mergeCell ref="E47:E49"/>
    <mergeCell ref="D5:D6"/>
    <mergeCell ref="E5:E6"/>
    <mergeCell ref="F5:G6"/>
    <mergeCell ref="E65:E66"/>
    <mergeCell ref="F65:F66"/>
    <mergeCell ref="G65:G6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I84"/>
  <sheetViews>
    <sheetView zoomScale="80" zoomScaleNormal="80" workbookViewId="0">
      <selection activeCell="H86" sqref="H86"/>
    </sheetView>
  </sheetViews>
  <sheetFormatPr defaultRowHeight="15" x14ac:dyDescent="0.25"/>
  <cols>
    <col min="4" max="4" width="61.140625" customWidth="1"/>
    <col min="6" max="7" width="16.28515625" customWidth="1"/>
    <col min="8" max="9" width="11.85546875" style="23" customWidth="1"/>
  </cols>
  <sheetData>
    <row r="2" spans="4:9" ht="15.75" x14ac:dyDescent="0.25">
      <c r="D2" s="11" t="s">
        <v>147</v>
      </c>
    </row>
    <row r="5" spans="4:9" ht="29.25" customHeight="1" thickBot="1" x14ac:dyDescent="0.3">
      <c r="D5" s="41"/>
      <c r="E5" s="37"/>
      <c r="F5" s="69" t="s">
        <v>175</v>
      </c>
      <c r="G5" s="69"/>
    </row>
    <row r="6" spans="4:9" x14ac:dyDescent="0.25">
      <c r="D6" s="56" t="s">
        <v>0</v>
      </c>
      <c r="E6" s="58" t="s">
        <v>1</v>
      </c>
      <c r="F6" s="45">
        <v>2022</v>
      </c>
      <c r="G6" s="19">
        <v>2021</v>
      </c>
    </row>
    <row r="7" spans="4:9" x14ac:dyDescent="0.25">
      <c r="D7" s="56"/>
      <c r="E7" s="58"/>
      <c r="F7" s="45" t="s">
        <v>135</v>
      </c>
      <c r="G7" s="46" t="s">
        <v>135</v>
      </c>
    </row>
    <row r="8" spans="4:9" ht="15.75" thickBot="1" x14ac:dyDescent="0.3">
      <c r="D8" s="57"/>
      <c r="E8" s="59"/>
      <c r="F8" s="1"/>
      <c r="G8" s="54" t="s">
        <v>136</v>
      </c>
    </row>
    <row r="9" spans="4:9" x14ac:dyDescent="0.25">
      <c r="D9" s="41" t="s">
        <v>2</v>
      </c>
      <c r="E9" s="37"/>
      <c r="F9" s="46"/>
      <c r="G9" s="46"/>
    </row>
    <row r="10" spans="4:9" x14ac:dyDescent="0.25">
      <c r="D10" s="45" t="s">
        <v>69</v>
      </c>
      <c r="E10" s="42"/>
      <c r="F10" s="46"/>
      <c r="G10" s="46"/>
    </row>
    <row r="11" spans="4:9" x14ac:dyDescent="0.25">
      <c r="D11" s="46" t="s">
        <v>148</v>
      </c>
      <c r="E11" s="44"/>
      <c r="F11" s="13">
        <v>811560</v>
      </c>
      <c r="G11" s="18">
        <v>495773</v>
      </c>
    </row>
    <row r="12" spans="4:9" ht="15.75" thickBot="1" x14ac:dyDescent="0.3">
      <c r="D12" s="54" t="s">
        <v>123</v>
      </c>
      <c r="E12" s="48"/>
      <c r="F12" s="53" t="s">
        <v>110</v>
      </c>
      <c r="G12" s="14">
        <v>277857</v>
      </c>
    </row>
    <row r="13" spans="4:9" x14ac:dyDescent="0.25">
      <c r="D13" s="45" t="s">
        <v>111</v>
      </c>
      <c r="E13" s="42"/>
      <c r="F13" s="13">
        <v>811560</v>
      </c>
      <c r="G13" s="18">
        <v>773630</v>
      </c>
      <c r="H13" s="23">
        <f>SUM(F11:F12)-F13</f>
        <v>0</v>
      </c>
      <c r="I13" s="23">
        <f>SUM(G11:G12)-G13</f>
        <v>0</v>
      </c>
    </row>
    <row r="14" spans="4:9" x14ac:dyDescent="0.25">
      <c r="D14" s="31"/>
      <c r="E14" s="60"/>
      <c r="F14" s="63"/>
      <c r="G14" s="63"/>
    </row>
    <row r="15" spans="4:9" x14ac:dyDescent="0.25">
      <c r="D15" s="31" t="s">
        <v>70</v>
      </c>
      <c r="E15" s="60"/>
      <c r="F15" s="63"/>
      <c r="G15" s="63"/>
    </row>
    <row r="16" spans="4:9" x14ac:dyDescent="0.25">
      <c r="D16" s="46" t="s">
        <v>12</v>
      </c>
      <c r="E16" s="44"/>
      <c r="F16" s="13">
        <v>163416</v>
      </c>
      <c r="G16" s="18">
        <v>160082</v>
      </c>
    </row>
    <row r="17" spans="4:7" x14ac:dyDescent="0.25">
      <c r="D17" s="46" t="s">
        <v>124</v>
      </c>
      <c r="E17" s="44">
        <v>4</v>
      </c>
      <c r="F17" s="45" t="s">
        <v>110</v>
      </c>
      <c r="G17" s="18">
        <v>37312</v>
      </c>
    </row>
    <row r="18" spans="4:7" ht="36" x14ac:dyDescent="0.25">
      <c r="D18" s="46" t="s">
        <v>176</v>
      </c>
      <c r="E18" s="44"/>
      <c r="F18" s="45">
        <v>-630</v>
      </c>
      <c r="G18" s="18">
        <v>3774</v>
      </c>
    </row>
    <row r="19" spans="4:7" x14ac:dyDescent="0.25">
      <c r="D19" s="46" t="s">
        <v>104</v>
      </c>
      <c r="E19" s="44"/>
      <c r="F19" s="45" t="s">
        <v>110</v>
      </c>
      <c r="G19" s="18">
        <v>19800</v>
      </c>
    </row>
    <row r="20" spans="4:7" x14ac:dyDescent="0.25">
      <c r="D20" s="46" t="s">
        <v>149</v>
      </c>
      <c r="E20" s="44">
        <v>9</v>
      </c>
      <c r="F20" s="13">
        <v>78908</v>
      </c>
      <c r="G20" s="18">
        <v>7879</v>
      </c>
    </row>
    <row r="21" spans="4:7" x14ac:dyDescent="0.25">
      <c r="D21" s="46" t="s">
        <v>5</v>
      </c>
      <c r="E21" s="44">
        <v>13</v>
      </c>
      <c r="F21" s="13">
        <v>-52902</v>
      </c>
      <c r="G21" s="18">
        <v>-34645</v>
      </c>
    </row>
    <row r="22" spans="4:7" x14ac:dyDescent="0.25">
      <c r="D22" s="46" t="s">
        <v>125</v>
      </c>
      <c r="E22" s="44">
        <v>4</v>
      </c>
      <c r="F22" s="45" t="s">
        <v>110</v>
      </c>
      <c r="G22" s="18">
        <v>-11442</v>
      </c>
    </row>
    <row r="23" spans="4:7" x14ac:dyDescent="0.25">
      <c r="D23" s="46" t="s">
        <v>15</v>
      </c>
      <c r="E23" s="44">
        <v>13</v>
      </c>
      <c r="F23" s="13">
        <v>153361</v>
      </c>
      <c r="G23" s="18">
        <v>115824</v>
      </c>
    </row>
    <row r="24" spans="4:7" x14ac:dyDescent="0.25">
      <c r="D24" s="46" t="s">
        <v>126</v>
      </c>
      <c r="E24" s="44">
        <v>4</v>
      </c>
      <c r="F24" s="45" t="s">
        <v>110</v>
      </c>
      <c r="G24" s="18">
        <v>21365</v>
      </c>
    </row>
    <row r="25" spans="4:7" x14ac:dyDescent="0.25">
      <c r="D25" s="46" t="s">
        <v>164</v>
      </c>
      <c r="E25" s="44"/>
      <c r="F25" s="45" t="s">
        <v>110</v>
      </c>
      <c r="G25" s="18">
        <v>1351</v>
      </c>
    </row>
    <row r="26" spans="4:7" x14ac:dyDescent="0.25">
      <c r="D26" s="46" t="s">
        <v>161</v>
      </c>
      <c r="E26" s="44"/>
      <c r="F26" s="45" t="s">
        <v>110</v>
      </c>
      <c r="G26" s="18">
        <v>-2674</v>
      </c>
    </row>
    <row r="27" spans="4:7" x14ac:dyDescent="0.25">
      <c r="D27" s="46" t="s">
        <v>4</v>
      </c>
      <c r="E27" s="44">
        <v>7</v>
      </c>
      <c r="F27" s="13">
        <v>-643548</v>
      </c>
      <c r="G27" s="18">
        <v>-324165</v>
      </c>
    </row>
    <row r="28" spans="4:7" ht="24" x14ac:dyDescent="0.25">
      <c r="D28" s="46" t="s">
        <v>127</v>
      </c>
      <c r="E28" s="44">
        <v>4</v>
      </c>
      <c r="F28" s="45" t="s">
        <v>110</v>
      </c>
      <c r="G28" s="18">
        <v>-157059</v>
      </c>
    </row>
    <row r="29" spans="4:7" x14ac:dyDescent="0.25">
      <c r="D29" s="46" t="s">
        <v>71</v>
      </c>
      <c r="E29" s="44"/>
      <c r="F29" s="13">
        <v>20193</v>
      </c>
      <c r="G29" s="18">
        <v>-6270</v>
      </c>
    </row>
    <row r="30" spans="4:7" x14ac:dyDescent="0.25">
      <c r="D30" s="46" t="s">
        <v>177</v>
      </c>
      <c r="E30" s="44"/>
      <c r="F30" s="13">
        <v>61439</v>
      </c>
      <c r="G30" s="18">
        <v>1987</v>
      </c>
    </row>
    <row r="31" spans="4:7" x14ac:dyDescent="0.25">
      <c r="D31" s="46" t="s">
        <v>178</v>
      </c>
      <c r="E31" s="44"/>
      <c r="F31" s="13">
        <v>8976</v>
      </c>
      <c r="G31" s="18">
        <v>3377</v>
      </c>
    </row>
    <row r="32" spans="4:7" ht="24" x14ac:dyDescent="0.25">
      <c r="D32" s="46" t="s">
        <v>150</v>
      </c>
      <c r="E32" s="44"/>
      <c r="F32" s="45">
        <v>793</v>
      </c>
      <c r="G32" s="18">
        <v>-5222</v>
      </c>
    </row>
    <row r="33" spans="4:9" ht="15.75" thickBot="1" x14ac:dyDescent="0.3">
      <c r="D33" s="54" t="s">
        <v>72</v>
      </c>
      <c r="E33" s="48"/>
      <c r="F33" s="25">
        <v>2844</v>
      </c>
      <c r="G33" s="14">
        <v>6039</v>
      </c>
    </row>
    <row r="34" spans="4:9" x14ac:dyDescent="0.25">
      <c r="D34" s="45" t="s">
        <v>73</v>
      </c>
      <c r="E34" s="42"/>
      <c r="F34" s="13">
        <v>604410</v>
      </c>
      <c r="G34" s="18">
        <v>610943</v>
      </c>
      <c r="H34" s="23">
        <f>SUM(F13:F33)-F34</f>
        <v>0</v>
      </c>
      <c r="I34" s="23">
        <f>SUM(G13:G33)-G34</f>
        <v>0</v>
      </c>
    </row>
    <row r="35" spans="4:9" x14ac:dyDescent="0.25">
      <c r="D35" s="45" t="s">
        <v>2</v>
      </c>
      <c r="E35" s="42"/>
      <c r="F35" s="45"/>
      <c r="G35" s="46"/>
    </row>
    <row r="36" spans="4:9" x14ac:dyDescent="0.25">
      <c r="D36" s="46" t="s">
        <v>74</v>
      </c>
      <c r="E36" s="44"/>
      <c r="F36" s="13">
        <v>3302</v>
      </c>
      <c r="G36" s="18">
        <v>60957</v>
      </c>
    </row>
    <row r="37" spans="4:9" x14ac:dyDescent="0.25">
      <c r="D37" s="46" t="s">
        <v>75</v>
      </c>
      <c r="E37" s="44"/>
      <c r="F37" s="13">
        <v>-127205</v>
      </c>
      <c r="G37" s="18">
        <v>-29602</v>
      </c>
    </row>
    <row r="38" spans="4:9" x14ac:dyDescent="0.25">
      <c r="D38" s="46" t="s">
        <v>128</v>
      </c>
      <c r="E38" s="44"/>
      <c r="F38" s="13">
        <v>-420697</v>
      </c>
      <c r="G38" s="18">
        <v>-135047</v>
      </c>
    </row>
    <row r="39" spans="4:9" x14ac:dyDescent="0.25">
      <c r="D39" s="46" t="s">
        <v>76</v>
      </c>
      <c r="E39" s="44"/>
      <c r="F39" s="13">
        <v>277454</v>
      </c>
      <c r="G39" s="18">
        <v>-29396</v>
      </c>
    </row>
    <row r="40" spans="4:9" ht="15.75" thickBot="1" x14ac:dyDescent="0.3">
      <c r="D40" s="54" t="s">
        <v>77</v>
      </c>
      <c r="E40" s="48"/>
      <c r="F40" s="25">
        <v>41657</v>
      </c>
      <c r="G40" s="14">
        <v>-5080</v>
      </c>
    </row>
    <row r="41" spans="4:9" x14ac:dyDescent="0.25">
      <c r="D41" s="45" t="s">
        <v>129</v>
      </c>
      <c r="E41" s="44"/>
      <c r="F41" s="13">
        <v>378921</v>
      </c>
      <c r="G41" s="18">
        <v>472775</v>
      </c>
      <c r="H41" s="23">
        <f>SUM(F34:F40)-F41</f>
        <v>0</v>
      </c>
      <c r="I41" s="23">
        <f>SUM(G34:G40)-G41</f>
        <v>0</v>
      </c>
    </row>
    <row r="42" spans="4:9" x14ac:dyDescent="0.25">
      <c r="D42" s="45" t="s">
        <v>2</v>
      </c>
      <c r="E42" s="44"/>
      <c r="F42" s="45"/>
      <c r="G42" s="46"/>
    </row>
    <row r="43" spans="4:9" x14ac:dyDescent="0.25">
      <c r="D43" s="46" t="s">
        <v>130</v>
      </c>
      <c r="E43" s="44">
        <v>17</v>
      </c>
      <c r="F43" s="13">
        <v>123038</v>
      </c>
      <c r="G43" s="18">
        <v>121620</v>
      </c>
    </row>
    <row r="44" spans="4:9" x14ac:dyDescent="0.25">
      <c r="D44" s="46" t="s">
        <v>78</v>
      </c>
      <c r="E44" s="44"/>
      <c r="F44" s="13">
        <v>-55362</v>
      </c>
      <c r="G44" s="18">
        <v>-31202</v>
      </c>
    </row>
    <row r="45" spans="4:9" x14ac:dyDescent="0.25">
      <c r="D45" s="46" t="s">
        <v>79</v>
      </c>
      <c r="E45" s="44"/>
      <c r="F45" s="13">
        <v>17168</v>
      </c>
      <c r="G45" s="18">
        <v>18837</v>
      </c>
    </row>
    <row r="46" spans="4:9" ht="15.75" thickBot="1" x14ac:dyDescent="0.3">
      <c r="D46" s="54" t="s">
        <v>80</v>
      </c>
      <c r="E46" s="48"/>
      <c r="F46" s="25">
        <v>-109610</v>
      </c>
      <c r="G46" s="14">
        <v>-138286</v>
      </c>
    </row>
    <row r="47" spans="4:9" ht="15.75" thickBot="1" x14ac:dyDescent="0.3">
      <c r="D47" s="53" t="s">
        <v>99</v>
      </c>
      <c r="E47" s="48"/>
      <c r="F47" s="25">
        <v>354155</v>
      </c>
      <c r="G47" s="14">
        <v>443744</v>
      </c>
      <c r="H47" s="23">
        <f>SUM(F41:F46)-F47</f>
        <v>0</v>
      </c>
      <c r="I47" s="23">
        <f>SUM(G41:G46)-G47</f>
        <v>0</v>
      </c>
    </row>
    <row r="51" spans="4:7" ht="25.5" customHeight="1" thickBot="1" x14ac:dyDescent="0.3">
      <c r="D51" s="41"/>
      <c r="E51" s="42"/>
      <c r="F51" s="69" t="s">
        <v>175</v>
      </c>
      <c r="G51" s="69"/>
    </row>
    <row r="52" spans="4:7" x14ac:dyDescent="0.25">
      <c r="D52" s="56" t="s">
        <v>0</v>
      </c>
      <c r="E52" s="58" t="s">
        <v>1</v>
      </c>
      <c r="F52" s="47">
        <v>2022</v>
      </c>
      <c r="G52" s="51">
        <v>2021</v>
      </c>
    </row>
    <row r="53" spans="4:7" x14ac:dyDescent="0.25">
      <c r="D53" s="56"/>
      <c r="E53" s="58"/>
      <c r="F53" s="47" t="s">
        <v>135</v>
      </c>
      <c r="G53" s="51" t="s">
        <v>135</v>
      </c>
    </row>
    <row r="54" spans="4:7" ht="15.75" thickBot="1" x14ac:dyDescent="0.3">
      <c r="D54" s="57"/>
      <c r="E54" s="59"/>
      <c r="F54" s="1"/>
      <c r="G54" s="50" t="s">
        <v>136</v>
      </c>
    </row>
    <row r="55" spans="4:7" x14ac:dyDescent="0.25">
      <c r="D55" s="41" t="s">
        <v>2</v>
      </c>
      <c r="E55" s="42"/>
      <c r="F55" s="45"/>
      <c r="G55" s="46"/>
    </row>
    <row r="56" spans="4:7" x14ac:dyDescent="0.25">
      <c r="D56" s="45" t="s">
        <v>81</v>
      </c>
      <c r="E56" s="44"/>
      <c r="F56" s="45"/>
      <c r="G56" s="46"/>
    </row>
    <row r="57" spans="4:7" x14ac:dyDescent="0.25">
      <c r="D57" s="46" t="s">
        <v>112</v>
      </c>
      <c r="E57" s="44"/>
      <c r="F57" s="13">
        <v>-503950</v>
      </c>
      <c r="G57" s="18">
        <v>-228441</v>
      </c>
    </row>
    <row r="58" spans="4:7" x14ac:dyDescent="0.25">
      <c r="D58" s="46" t="s">
        <v>113</v>
      </c>
      <c r="E58" s="44"/>
      <c r="F58" s="13">
        <v>454519</v>
      </c>
      <c r="G58" s="18">
        <v>266209</v>
      </c>
    </row>
    <row r="59" spans="4:7" ht="24" x14ac:dyDescent="0.25">
      <c r="D59" s="46" t="s">
        <v>100</v>
      </c>
      <c r="E59" s="44"/>
      <c r="F59" s="13">
        <v>-166392</v>
      </c>
      <c r="G59" s="18">
        <v>-153077</v>
      </c>
    </row>
    <row r="60" spans="4:7" ht="24" x14ac:dyDescent="0.25">
      <c r="D60" s="46" t="s">
        <v>101</v>
      </c>
      <c r="E60" s="44"/>
      <c r="F60" s="13">
        <v>1382</v>
      </c>
      <c r="G60" s="18">
        <v>68759</v>
      </c>
    </row>
    <row r="61" spans="4:7" x14ac:dyDescent="0.25">
      <c r="D61" s="46" t="s">
        <v>102</v>
      </c>
      <c r="E61" s="44">
        <v>17</v>
      </c>
      <c r="F61" s="45">
        <v>-67</v>
      </c>
      <c r="G61" s="18">
        <v>-1926</v>
      </c>
    </row>
    <row r="62" spans="4:7" x14ac:dyDescent="0.25">
      <c r="D62" s="46" t="s">
        <v>179</v>
      </c>
      <c r="E62" s="42"/>
      <c r="F62" s="45" t="s">
        <v>110</v>
      </c>
      <c r="G62" s="46">
        <v>728</v>
      </c>
    </row>
    <row r="63" spans="4:7" x14ac:dyDescent="0.25">
      <c r="D63" s="17" t="s">
        <v>82</v>
      </c>
      <c r="E63" s="44"/>
      <c r="F63" s="13">
        <v>-33156</v>
      </c>
      <c r="G63" s="18">
        <v>-24268</v>
      </c>
    </row>
    <row r="64" spans="4:7" x14ac:dyDescent="0.25">
      <c r="D64" s="17" t="s">
        <v>180</v>
      </c>
      <c r="E64" s="42"/>
      <c r="F64" s="13">
        <v>12958</v>
      </c>
      <c r="G64" s="18">
        <v>12282</v>
      </c>
    </row>
    <row r="65" spans="4:9" ht="15.75" thickBot="1" x14ac:dyDescent="0.3">
      <c r="D65" s="17" t="s">
        <v>92</v>
      </c>
      <c r="E65" s="44"/>
      <c r="F65" s="45">
        <v>-793</v>
      </c>
      <c r="G65" s="46">
        <v>73</v>
      </c>
    </row>
    <row r="66" spans="4:9" ht="15.75" thickBot="1" x14ac:dyDescent="0.3">
      <c r="D66" s="2" t="s">
        <v>83</v>
      </c>
      <c r="E66" s="7"/>
      <c r="F66" s="20">
        <v>-235499</v>
      </c>
      <c r="G66" s="21">
        <v>-59661</v>
      </c>
      <c r="H66" s="23">
        <f>SUM(F57:F65)-F66</f>
        <v>0</v>
      </c>
      <c r="I66" s="23">
        <f>SUM(G57:G65)-G66</f>
        <v>0</v>
      </c>
    </row>
    <row r="67" spans="4:9" x14ac:dyDescent="0.25">
      <c r="D67" s="45" t="s">
        <v>2</v>
      </c>
      <c r="E67" s="44"/>
      <c r="F67" s="45"/>
      <c r="G67" s="46"/>
    </row>
    <row r="68" spans="4:9" x14ac:dyDescent="0.25">
      <c r="D68" s="45" t="s">
        <v>84</v>
      </c>
      <c r="E68" s="44"/>
      <c r="F68" s="45"/>
      <c r="G68" s="46"/>
    </row>
    <row r="69" spans="4:9" x14ac:dyDescent="0.25">
      <c r="D69" s="46" t="s">
        <v>131</v>
      </c>
      <c r="E69" s="44">
        <v>20</v>
      </c>
      <c r="F69" s="13">
        <v>108460</v>
      </c>
      <c r="G69" s="18">
        <v>165933</v>
      </c>
    </row>
    <row r="70" spans="4:9" x14ac:dyDescent="0.25">
      <c r="D70" s="46" t="s">
        <v>85</v>
      </c>
      <c r="E70" s="44">
        <v>20</v>
      </c>
      <c r="F70" s="13">
        <v>-75088</v>
      </c>
      <c r="G70" s="18">
        <v>-167820</v>
      </c>
    </row>
    <row r="71" spans="4:9" x14ac:dyDescent="0.25">
      <c r="D71" s="46" t="s">
        <v>181</v>
      </c>
      <c r="E71" s="44">
        <v>22</v>
      </c>
      <c r="F71" s="13">
        <v>-199997</v>
      </c>
      <c r="G71" s="18">
        <v>-45212</v>
      </c>
    </row>
    <row r="72" spans="4:9" x14ac:dyDescent="0.25">
      <c r="D72" s="46" t="s">
        <v>108</v>
      </c>
      <c r="E72" s="44"/>
      <c r="F72" s="13">
        <v>-1003</v>
      </c>
      <c r="G72" s="18">
        <v>-5078</v>
      </c>
    </row>
    <row r="73" spans="4:9" x14ac:dyDescent="0.25">
      <c r="D73" s="46" t="s">
        <v>114</v>
      </c>
      <c r="E73" s="44"/>
      <c r="F73" s="13">
        <v>-1762</v>
      </c>
      <c r="G73" s="46">
        <v>-600</v>
      </c>
    </row>
    <row r="74" spans="4:9" x14ac:dyDescent="0.25">
      <c r="D74" s="46" t="s">
        <v>182</v>
      </c>
      <c r="E74" s="44">
        <v>20</v>
      </c>
      <c r="F74" s="45" t="s">
        <v>110</v>
      </c>
      <c r="G74" s="18">
        <v>-32799</v>
      </c>
    </row>
    <row r="75" spans="4:9" ht="15.75" thickBot="1" x14ac:dyDescent="0.3">
      <c r="D75" s="46" t="s">
        <v>151</v>
      </c>
      <c r="E75" s="44"/>
      <c r="F75" s="13">
        <v>-7113</v>
      </c>
      <c r="G75" s="18">
        <v>-12142</v>
      </c>
    </row>
    <row r="76" spans="4:9" ht="15.75" thickBot="1" x14ac:dyDescent="0.3">
      <c r="D76" s="9" t="s">
        <v>86</v>
      </c>
      <c r="E76" s="12"/>
      <c r="F76" s="29">
        <v>-176503</v>
      </c>
      <c r="G76" s="30">
        <v>-97718</v>
      </c>
      <c r="H76" s="23">
        <f>SUM(F69:F75)-F76</f>
        <v>0</v>
      </c>
      <c r="I76" s="23">
        <f>SUM(G69:G75)-G76</f>
        <v>0</v>
      </c>
    </row>
    <row r="77" spans="4:9" x14ac:dyDescent="0.25">
      <c r="D77" s="9" t="s">
        <v>2</v>
      </c>
      <c r="E77" s="12"/>
      <c r="F77" s="9"/>
      <c r="G77" s="19"/>
    </row>
    <row r="78" spans="4:9" x14ac:dyDescent="0.25">
      <c r="D78" s="46" t="s">
        <v>132</v>
      </c>
      <c r="E78" s="44"/>
      <c r="F78" s="13">
        <v>55128</v>
      </c>
      <c r="G78" s="18">
        <v>12807</v>
      </c>
    </row>
    <row r="79" spans="4:9" ht="15.75" thickBot="1" x14ac:dyDescent="0.3">
      <c r="D79" s="54" t="s">
        <v>103</v>
      </c>
      <c r="E79" s="48"/>
      <c r="F79" s="53">
        <v>128</v>
      </c>
      <c r="G79" s="54">
        <v>-92</v>
      </c>
    </row>
    <row r="80" spans="4:9" x14ac:dyDescent="0.25">
      <c r="D80" s="45" t="s">
        <v>87</v>
      </c>
      <c r="E80" s="44"/>
      <c r="F80" s="13">
        <v>-2591</v>
      </c>
      <c r="G80" s="18">
        <v>299080</v>
      </c>
      <c r="H80" s="23">
        <f>SUM(F76:F79,F66,F47)-F80</f>
        <v>0</v>
      </c>
      <c r="I80" s="23">
        <f>SUM(G76:G79,G66,G47)-G80</f>
        <v>0</v>
      </c>
    </row>
    <row r="81" spans="4:9" x14ac:dyDescent="0.25">
      <c r="D81" s="45" t="s">
        <v>2</v>
      </c>
      <c r="E81" s="44"/>
      <c r="F81" s="45"/>
      <c r="G81" s="46"/>
    </row>
    <row r="82" spans="4:9" ht="15.75" thickBot="1" x14ac:dyDescent="0.3">
      <c r="D82" s="46" t="s">
        <v>152</v>
      </c>
      <c r="E82" s="44"/>
      <c r="F82" s="13">
        <v>975849</v>
      </c>
      <c r="G82" s="18">
        <v>1145864</v>
      </c>
    </row>
    <row r="83" spans="4:9" ht="15.75" thickBot="1" x14ac:dyDescent="0.3">
      <c r="D83" s="10" t="s">
        <v>153</v>
      </c>
      <c r="E83" s="24"/>
      <c r="F83" s="32">
        <v>973258</v>
      </c>
      <c r="G83" s="28">
        <v>1444944</v>
      </c>
      <c r="H83" s="23">
        <f>SUM(F80:F82)-F83</f>
        <v>0</v>
      </c>
      <c r="I83" s="23">
        <f>SUM(G80:G82)-G83</f>
        <v>0</v>
      </c>
    </row>
    <row r="84" spans="4:9" ht="15.75" thickTop="1" x14ac:dyDescent="0.25"/>
  </sheetData>
  <mergeCells count="9">
    <mergeCell ref="F51:G51"/>
    <mergeCell ref="D52:D54"/>
    <mergeCell ref="E52:E54"/>
    <mergeCell ref="F5:G5"/>
    <mergeCell ref="D6:D8"/>
    <mergeCell ref="E6:E8"/>
    <mergeCell ref="E14:E15"/>
    <mergeCell ref="F14:F15"/>
    <mergeCell ref="G14:G1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41"/>
  <sheetViews>
    <sheetView zoomScale="80" zoomScaleNormal="80" workbookViewId="0">
      <selection activeCell="K41" sqref="K41"/>
    </sheetView>
  </sheetViews>
  <sheetFormatPr defaultRowHeight="15" x14ac:dyDescent="0.25"/>
  <cols>
    <col min="3" max="3" width="51.85546875" customWidth="1"/>
    <col min="4" max="4" width="14.28515625" customWidth="1"/>
    <col min="5" max="5" width="13.5703125" customWidth="1"/>
    <col min="6" max="6" width="11" customWidth="1"/>
    <col min="7" max="7" width="11.85546875" customWidth="1"/>
    <col min="8" max="8" width="13.28515625" customWidth="1"/>
    <col min="9" max="9" width="15.5703125" customWidth="1"/>
    <col min="10" max="10" width="13.85546875" customWidth="1"/>
    <col min="11" max="11" width="16.42578125" customWidth="1"/>
    <col min="12" max="13" width="11.28515625" style="22" customWidth="1"/>
  </cols>
  <sheetData>
    <row r="1" spans="3:13" ht="20.25" x14ac:dyDescent="0.25">
      <c r="C1" s="11" t="s">
        <v>134</v>
      </c>
    </row>
    <row r="4" spans="3:13" ht="16.5" customHeight="1" thickBot="1" x14ac:dyDescent="0.3">
      <c r="C4" s="31"/>
      <c r="D4" s="61" t="s">
        <v>53</v>
      </c>
      <c r="E4" s="61"/>
      <c r="F4" s="61"/>
      <c r="G4" s="61"/>
      <c r="H4" s="61"/>
      <c r="I4" s="61"/>
      <c r="J4" s="70"/>
      <c r="K4" s="70"/>
    </row>
    <row r="5" spans="3:13" x14ac:dyDescent="0.25">
      <c r="C5" s="56" t="s">
        <v>0</v>
      </c>
      <c r="D5" s="49" t="s">
        <v>88</v>
      </c>
      <c r="E5" s="49" t="s">
        <v>90</v>
      </c>
      <c r="F5" s="49" t="s">
        <v>92</v>
      </c>
      <c r="G5" s="49" t="s">
        <v>93</v>
      </c>
      <c r="H5" s="49" t="s">
        <v>96</v>
      </c>
      <c r="I5" s="73" t="s">
        <v>98</v>
      </c>
      <c r="J5" s="51" t="s">
        <v>109</v>
      </c>
      <c r="K5" s="68" t="s">
        <v>98</v>
      </c>
    </row>
    <row r="6" spans="3:13" ht="24" x14ac:dyDescent="0.25">
      <c r="C6" s="56"/>
      <c r="D6" s="51" t="s">
        <v>89</v>
      </c>
      <c r="E6" s="51" t="s">
        <v>91</v>
      </c>
      <c r="F6" s="51" t="s">
        <v>183</v>
      </c>
      <c r="G6" s="51" t="s">
        <v>94</v>
      </c>
      <c r="H6" s="51" t="s">
        <v>97</v>
      </c>
      <c r="I6" s="74"/>
      <c r="J6" s="51" t="s">
        <v>184</v>
      </c>
      <c r="K6" s="68"/>
    </row>
    <row r="7" spans="3:13" ht="15.75" thickBot="1" x14ac:dyDescent="0.3">
      <c r="C7" s="57"/>
      <c r="D7" s="1"/>
      <c r="E7" s="50" t="s">
        <v>89</v>
      </c>
      <c r="F7" s="1"/>
      <c r="G7" s="50" t="s">
        <v>95</v>
      </c>
      <c r="H7" s="1"/>
      <c r="I7" s="75"/>
      <c r="J7" s="1"/>
      <c r="K7" s="75"/>
    </row>
    <row r="8" spans="3:13" x14ac:dyDescent="0.25">
      <c r="C8" s="31" t="s">
        <v>2</v>
      </c>
      <c r="D8" s="46"/>
      <c r="E8" s="46"/>
      <c r="F8" s="46"/>
      <c r="G8" s="46"/>
      <c r="H8" s="46"/>
      <c r="I8" s="46"/>
      <c r="J8" s="46"/>
      <c r="K8" s="46"/>
    </row>
    <row r="9" spans="3:13" ht="15.75" thickBot="1" x14ac:dyDescent="0.3">
      <c r="C9" s="53" t="s">
        <v>185</v>
      </c>
      <c r="D9" s="14">
        <v>916541</v>
      </c>
      <c r="E9" s="14">
        <v>8981</v>
      </c>
      <c r="F9" s="54">
        <v>58</v>
      </c>
      <c r="G9" s="14">
        <v>2146035</v>
      </c>
      <c r="H9" s="14">
        <v>5636705</v>
      </c>
      <c r="I9" s="14">
        <v>8708320</v>
      </c>
      <c r="J9" s="14">
        <v>-71641</v>
      </c>
      <c r="K9" s="14">
        <v>8636679</v>
      </c>
      <c r="L9" s="22">
        <f>SUM(D9:H9)-I9</f>
        <v>0</v>
      </c>
      <c r="M9" s="22">
        <f>SUM(I9:J9)-K9</f>
        <v>0</v>
      </c>
    </row>
    <row r="10" spans="3:13" x14ac:dyDescent="0.25">
      <c r="C10" s="46"/>
      <c r="D10" s="19"/>
      <c r="E10" s="19"/>
      <c r="F10" s="19"/>
      <c r="G10" s="19"/>
      <c r="H10" s="30"/>
      <c r="I10" s="30"/>
      <c r="J10" s="19"/>
      <c r="K10" s="30"/>
    </row>
    <row r="11" spans="3:13" x14ac:dyDescent="0.25">
      <c r="C11" s="17" t="s">
        <v>139</v>
      </c>
      <c r="D11" s="78"/>
      <c r="E11" s="78"/>
      <c r="F11" s="78"/>
      <c r="G11" s="78"/>
      <c r="H11" s="80">
        <v>643859</v>
      </c>
      <c r="I11" s="80">
        <v>643859</v>
      </c>
      <c r="J11" s="78">
        <v>574</v>
      </c>
      <c r="K11" s="80">
        <v>644433</v>
      </c>
      <c r="L11" s="22">
        <f t="shared" ref="L11:L13" si="0">SUM(D11:H11)-I11</f>
        <v>0</v>
      </c>
      <c r="M11" s="22">
        <f t="shared" ref="M11:M13" si="1">SUM(I11:J11)-K11</f>
        <v>0</v>
      </c>
    </row>
    <row r="12" spans="3:13" ht="15.75" thickBot="1" x14ac:dyDescent="0.3">
      <c r="C12" s="38" t="s">
        <v>117</v>
      </c>
      <c r="D12" s="54"/>
      <c r="E12" s="54"/>
      <c r="F12" s="54">
        <v>-583</v>
      </c>
      <c r="G12" s="14">
        <v>73383</v>
      </c>
      <c r="H12" s="54">
        <v>138</v>
      </c>
      <c r="I12" s="14">
        <v>72938</v>
      </c>
      <c r="J12" s="54">
        <v>172</v>
      </c>
      <c r="K12" s="14">
        <v>73110</v>
      </c>
      <c r="L12" s="22">
        <f t="shared" si="0"/>
        <v>0</v>
      </c>
      <c r="M12" s="22">
        <f t="shared" si="1"/>
        <v>0</v>
      </c>
    </row>
    <row r="13" spans="3:13" ht="15.75" thickBot="1" x14ac:dyDescent="0.3">
      <c r="C13" s="53" t="s">
        <v>133</v>
      </c>
      <c r="D13" s="54"/>
      <c r="E13" s="54"/>
      <c r="F13" s="54">
        <v>-583</v>
      </c>
      <c r="G13" s="14">
        <v>73383</v>
      </c>
      <c r="H13" s="14">
        <v>643997</v>
      </c>
      <c r="I13" s="14">
        <v>716797</v>
      </c>
      <c r="J13" s="54">
        <v>746</v>
      </c>
      <c r="K13" s="14">
        <v>717543</v>
      </c>
      <c r="L13" s="22">
        <f t="shared" si="0"/>
        <v>0</v>
      </c>
      <c r="M13" s="22">
        <f t="shared" si="1"/>
        <v>0</v>
      </c>
    </row>
    <row r="14" spans="3:13" x14ac:dyDescent="0.25">
      <c r="C14" s="46"/>
      <c r="D14" s="46"/>
      <c r="E14" s="46"/>
      <c r="F14" s="46"/>
      <c r="G14" s="46"/>
      <c r="H14" s="46"/>
      <c r="I14" s="46"/>
      <c r="J14" s="46"/>
      <c r="K14" s="46"/>
    </row>
    <row r="15" spans="3:13" x14ac:dyDescent="0.25">
      <c r="C15" s="46" t="s">
        <v>186</v>
      </c>
      <c r="D15" s="46"/>
      <c r="E15" s="46"/>
      <c r="F15" s="46"/>
      <c r="G15" s="46"/>
      <c r="H15" s="18">
        <v>-49999</v>
      </c>
      <c r="I15" s="18">
        <v>-49999</v>
      </c>
      <c r="J15" s="18">
        <v>-6188</v>
      </c>
      <c r="K15" s="18">
        <v>-56187</v>
      </c>
      <c r="L15" s="22">
        <f t="shared" ref="L15:L18" si="2">SUM(D15:H15)-I15</f>
        <v>0</v>
      </c>
      <c r="M15" s="22">
        <f t="shared" ref="M15:M18" si="3">SUM(I15:J15)-K15</f>
        <v>0</v>
      </c>
    </row>
    <row r="16" spans="3:13" x14ac:dyDescent="0.25">
      <c r="C16" s="46" t="s">
        <v>154</v>
      </c>
      <c r="D16" s="46"/>
      <c r="E16" s="46"/>
      <c r="F16" s="46"/>
      <c r="G16" s="46"/>
      <c r="H16" s="18">
        <v>-2975</v>
      </c>
      <c r="I16" s="18">
        <v>-2975</v>
      </c>
      <c r="J16" s="46"/>
      <c r="K16" s="18">
        <v>-2975</v>
      </c>
      <c r="L16" s="22">
        <f t="shared" si="2"/>
        <v>0</v>
      </c>
      <c r="M16" s="22">
        <f t="shared" si="3"/>
        <v>0</v>
      </c>
    </row>
    <row r="17" spans="3:13" ht="15.75" thickBot="1" x14ac:dyDescent="0.3">
      <c r="C17" s="46" t="s">
        <v>187</v>
      </c>
      <c r="D17" s="46"/>
      <c r="E17" s="46"/>
      <c r="F17" s="46"/>
      <c r="G17" s="46"/>
      <c r="H17" s="46"/>
      <c r="I17" s="46"/>
      <c r="J17" s="18">
        <v>4967</v>
      </c>
      <c r="K17" s="18">
        <v>4967</v>
      </c>
      <c r="L17" s="22">
        <f t="shared" si="2"/>
        <v>0</v>
      </c>
      <c r="M17" s="22">
        <f t="shared" si="3"/>
        <v>0</v>
      </c>
    </row>
    <row r="18" spans="3:13" ht="15.75" thickBot="1" x14ac:dyDescent="0.3">
      <c r="C18" s="10" t="s">
        <v>188</v>
      </c>
      <c r="D18" s="28">
        <v>916541</v>
      </c>
      <c r="E18" s="28">
        <v>8981</v>
      </c>
      <c r="F18" s="79">
        <v>-525</v>
      </c>
      <c r="G18" s="28">
        <v>2219418</v>
      </c>
      <c r="H18" s="28">
        <v>6227728</v>
      </c>
      <c r="I18" s="28">
        <v>9372143</v>
      </c>
      <c r="J18" s="28">
        <v>-72116</v>
      </c>
      <c r="K18" s="28">
        <v>9300027</v>
      </c>
      <c r="L18" s="22">
        <f t="shared" si="2"/>
        <v>0</v>
      </c>
      <c r="M18" s="22">
        <f t="shared" si="3"/>
        <v>0</v>
      </c>
    </row>
    <row r="19" spans="3:13" ht="15.75" thickTop="1" x14ac:dyDescent="0.25">
      <c r="D19" s="23">
        <f t="shared" ref="D19:K19" si="4">SUM(D11:D12)-D13</f>
        <v>0</v>
      </c>
      <c r="E19" s="23">
        <f t="shared" si="4"/>
        <v>0</v>
      </c>
      <c r="F19" s="23">
        <f t="shared" si="4"/>
        <v>0</v>
      </c>
      <c r="G19" s="23">
        <f t="shared" si="4"/>
        <v>0</v>
      </c>
      <c r="H19" s="23">
        <f t="shared" si="4"/>
        <v>0</v>
      </c>
      <c r="I19" s="23">
        <f t="shared" si="4"/>
        <v>0</v>
      </c>
      <c r="J19" s="23">
        <f t="shared" si="4"/>
        <v>0</v>
      </c>
      <c r="K19" s="23">
        <f>SUM(K11:K12)-K13</f>
        <v>0</v>
      </c>
    </row>
    <row r="20" spans="3:13" x14ac:dyDescent="0.25">
      <c r="D20" s="23">
        <f t="shared" ref="D20:K20" si="5">SUM(D9,D13,D15:D17)-D18</f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23">
        <f>SUM(K9,K13,K15:K17)-K18</f>
        <v>0</v>
      </c>
    </row>
    <row r="21" spans="3:13" x14ac:dyDescent="0.25">
      <c r="D21" s="23"/>
      <c r="E21" s="23"/>
      <c r="F21" s="23"/>
      <c r="G21" s="23"/>
      <c r="H21" s="23"/>
      <c r="I21" s="23"/>
      <c r="J21" s="23"/>
      <c r="K21" s="23"/>
    </row>
    <row r="22" spans="3:13" x14ac:dyDescent="0.25">
      <c r="D22" s="23"/>
      <c r="E22" s="23"/>
      <c r="F22" s="23"/>
      <c r="G22" s="23"/>
      <c r="H22" s="23"/>
      <c r="I22" s="23"/>
      <c r="J22" s="23"/>
      <c r="K22" s="23"/>
    </row>
    <row r="23" spans="3:13" x14ac:dyDescent="0.25">
      <c r="D23" s="55"/>
      <c r="E23" s="55"/>
      <c r="F23" s="55"/>
      <c r="G23" s="55"/>
      <c r="H23" s="55"/>
      <c r="I23" s="55"/>
      <c r="J23" s="55"/>
      <c r="K23" s="55"/>
    </row>
    <row r="24" spans="3:13" ht="16.5" customHeight="1" thickBot="1" x14ac:dyDescent="0.3">
      <c r="C24" s="31"/>
      <c r="D24" s="59" t="s">
        <v>53</v>
      </c>
      <c r="E24" s="59"/>
      <c r="F24" s="59"/>
      <c r="G24" s="59"/>
      <c r="H24" s="59"/>
      <c r="I24" s="59"/>
      <c r="J24" s="70"/>
      <c r="K24" s="70"/>
    </row>
    <row r="25" spans="3:13" ht="15" customHeight="1" x14ac:dyDescent="0.25">
      <c r="C25" s="56" t="s">
        <v>0</v>
      </c>
      <c r="D25" s="43" t="s">
        <v>88</v>
      </c>
      <c r="E25" s="43" t="s">
        <v>90</v>
      </c>
      <c r="F25" s="43" t="s">
        <v>92</v>
      </c>
      <c r="G25" s="43" t="s">
        <v>93</v>
      </c>
      <c r="H25" s="43" t="s">
        <v>96</v>
      </c>
      <c r="I25" s="71" t="s">
        <v>98</v>
      </c>
      <c r="J25" s="66" t="s">
        <v>174</v>
      </c>
      <c r="K25" s="66" t="s">
        <v>98</v>
      </c>
    </row>
    <row r="26" spans="3:13" ht="24" x14ac:dyDescent="0.25">
      <c r="C26" s="56"/>
      <c r="D26" s="47" t="s">
        <v>89</v>
      </c>
      <c r="E26" s="47" t="s">
        <v>91</v>
      </c>
      <c r="F26" s="47" t="s">
        <v>183</v>
      </c>
      <c r="G26" s="47" t="s">
        <v>94</v>
      </c>
      <c r="H26" s="47" t="s">
        <v>97</v>
      </c>
      <c r="I26" s="72"/>
      <c r="J26" s="66"/>
      <c r="K26" s="66"/>
    </row>
    <row r="27" spans="3:13" ht="15.75" thickBot="1" x14ac:dyDescent="0.3">
      <c r="C27" s="57"/>
      <c r="D27" s="1"/>
      <c r="E27" s="40" t="s">
        <v>89</v>
      </c>
      <c r="F27" s="1"/>
      <c r="G27" s="40" t="s">
        <v>95</v>
      </c>
      <c r="H27" s="1"/>
      <c r="I27" s="69"/>
      <c r="J27" s="69"/>
      <c r="K27" s="69"/>
    </row>
    <row r="28" spans="3:13" x14ac:dyDescent="0.25">
      <c r="C28" s="31" t="s">
        <v>2</v>
      </c>
      <c r="D28" s="46"/>
      <c r="E28" s="46"/>
      <c r="F28" s="46"/>
      <c r="G28" s="46"/>
      <c r="H28" s="46"/>
      <c r="I28" s="46"/>
      <c r="J28" s="46"/>
      <c r="K28" s="46"/>
    </row>
    <row r="29" spans="3:13" ht="15.75" thickBot="1" x14ac:dyDescent="0.3">
      <c r="C29" s="53" t="s">
        <v>189</v>
      </c>
      <c r="D29" s="14">
        <v>916541</v>
      </c>
      <c r="E29" s="14">
        <v>1142</v>
      </c>
      <c r="F29" s="14">
        <v>10113</v>
      </c>
      <c r="G29" s="14">
        <v>2260533</v>
      </c>
      <c r="H29" s="14">
        <v>5059634</v>
      </c>
      <c r="I29" s="14">
        <v>8247963</v>
      </c>
      <c r="J29" s="14">
        <v>-89282</v>
      </c>
      <c r="K29" s="14">
        <v>8158681</v>
      </c>
      <c r="L29" s="22">
        <f t="shared" ref="L29" si="6">SUM(D29:H29)-I29</f>
        <v>0</v>
      </c>
      <c r="M29" s="22">
        <f t="shared" ref="M29" si="7">SUM(I29:J29)-K29</f>
        <v>0</v>
      </c>
    </row>
    <row r="30" spans="3:13" x14ac:dyDescent="0.25">
      <c r="C30" s="46"/>
      <c r="D30" s="9"/>
      <c r="E30" s="9"/>
      <c r="F30" s="9"/>
      <c r="G30" s="9"/>
      <c r="H30" s="29"/>
      <c r="I30" s="29"/>
      <c r="J30" s="29"/>
      <c r="K30" s="29"/>
    </row>
    <row r="31" spans="3:13" x14ac:dyDescent="0.25">
      <c r="C31" s="46" t="s">
        <v>139</v>
      </c>
      <c r="D31" s="45"/>
      <c r="E31" s="45"/>
      <c r="F31" s="45"/>
      <c r="G31" s="45"/>
      <c r="H31" s="13">
        <v>656162</v>
      </c>
      <c r="I31" s="13">
        <v>656162</v>
      </c>
      <c r="J31" s="13">
        <v>20798</v>
      </c>
      <c r="K31" s="13">
        <v>676960</v>
      </c>
      <c r="L31" s="22">
        <f t="shared" ref="L31:L33" si="8">SUM(D31:H31)-I31</f>
        <v>0</v>
      </c>
      <c r="M31" s="22">
        <f t="shared" ref="M31:M33" si="9">SUM(I31:J31)-K31</f>
        <v>0</v>
      </c>
    </row>
    <row r="32" spans="3:13" ht="15.75" thickBot="1" x14ac:dyDescent="0.3">
      <c r="C32" s="54" t="s">
        <v>117</v>
      </c>
      <c r="D32" s="53"/>
      <c r="E32" s="53"/>
      <c r="F32" s="25">
        <v>-37120</v>
      </c>
      <c r="G32" s="25">
        <v>430170</v>
      </c>
      <c r="H32" s="25">
        <v>1858</v>
      </c>
      <c r="I32" s="25">
        <v>394908</v>
      </c>
      <c r="J32" s="53">
        <v>404</v>
      </c>
      <c r="K32" s="25">
        <v>395312</v>
      </c>
      <c r="L32" s="22">
        <f t="shared" si="8"/>
        <v>0</v>
      </c>
      <c r="M32" s="22">
        <f t="shared" si="9"/>
        <v>0</v>
      </c>
    </row>
    <row r="33" spans="3:13" ht="15.75" thickBot="1" x14ac:dyDescent="0.3">
      <c r="C33" s="53" t="s">
        <v>133</v>
      </c>
      <c r="D33" s="53"/>
      <c r="E33" s="53"/>
      <c r="F33" s="25">
        <v>-37120</v>
      </c>
      <c r="G33" s="25">
        <v>430170</v>
      </c>
      <c r="H33" s="25">
        <v>658020</v>
      </c>
      <c r="I33" s="25">
        <v>1051070</v>
      </c>
      <c r="J33" s="25">
        <v>21202</v>
      </c>
      <c r="K33" s="25">
        <v>1072272</v>
      </c>
      <c r="L33" s="22">
        <f t="shared" si="8"/>
        <v>0</v>
      </c>
      <c r="M33" s="22">
        <f t="shared" si="9"/>
        <v>0</v>
      </c>
    </row>
    <row r="34" spans="3:13" x14ac:dyDescent="0.25">
      <c r="C34" s="46" t="s">
        <v>2</v>
      </c>
      <c r="D34" s="45"/>
      <c r="E34" s="45"/>
      <c r="F34" s="45"/>
      <c r="G34" s="45"/>
      <c r="H34" s="45"/>
      <c r="I34" s="45"/>
      <c r="J34" s="45"/>
      <c r="K34" s="45"/>
    </row>
    <row r="35" spans="3:13" x14ac:dyDescent="0.25">
      <c r="C35" s="46" t="s">
        <v>190</v>
      </c>
      <c r="D35" s="45"/>
      <c r="E35" s="45"/>
      <c r="F35" s="45"/>
      <c r="G35" s="45"/>
      <c r="H35" s="13">
        <v>-91175</v>
      </c>
      <c r="I35" s="13">
        <v>-91175</v>
      </c>
      <c r="J35" s="45"/>
      <c r="K35" s="13">
        <v>-91175</v>
      </c>
      <c r="L35" s="22">
        <f t="shared" ref="L35:L39" si="10">SUM(D35:H35)-I35</f>
        <v>0</v>
      </c>
      <c r="M35" s="22">
        <f t="shared" ref="M35:M39" si="11">SUM(I35:J35)-K35</f>
        <v>0</v>
      </c>
    </row>
    <row r="36" spans="3:13" x14ac:dyDescent="0.25">
      <c r="C36" s="46" t="s">
        <v>191</v>
      </c>
      <c r="D36" s="45"/>
      <c r="E36" s="45"/>
      <c r="F36" s="45"/>
      <c r="G36" s="45"/>
      <c r="H36" s="13">
        <v>-199997</v>
      </c>
      <c r="I36" s="13">
        <v>-199997</v>
      </c>
      <c r="J36" s="13">
        <v>-1927</v>
      </c>
      <c r="K36" s="13">
        <v>-201924</v>
      </c>
      <c r="L36" s="22">
        <f t="shared" si="10"/>
        <v>0</v>
      </c>
      <c r="M36" s="22">
        <f t="shared" si="11"/>
        <v>0</v>
      </c>
    </row>
    <row r="37" spans="3:13" x14ac:dyDescent="0.25">
      <c r="C37" s="46" t="s">
        <v>192</v>
      </c>
      <c r="D37" s="45"/>
      <c r="E37" s="45"/>
      <c r="F37" s="45"/>
      <c r="G37" s="45"/>
      <c r="H37" s="13">
        <v>-9690</v>
      </c>
      <c r="I37" s="13">
        <v>-9690</v>
      </c>
      <c r="J37" s="45"/>
      <c r="K37" s="13">
        <v>-9690</v>
      </c>
      <c r="L37" s="22">
        <f t="shared" si="10"/>
        <v>0</v>
      </c>
      <c r="M37" s="22">
        <f t="shared" si="11"/>
        <v>0</v>
      </c>
    </row>
    <row r="38" spans="3:13" ht="15.75" thickBot="1" x14ac:dyDescent="0.3">
      <c r="C38" s="46" t="s">
        <v>154</v>
      </c>
      <c r="D38" s="45"/>
      <c r="E38" s="45"/>
      <c r="F38" s="45"/>
      <c r="G38" s="45"/>
      <c r="H38" s="13">
        <v>-1905</v>
      </c>
      <c r="I38" s="13">
        <v>-1905</v>
      </c>
      <c r="J38" s="45"/>
      <c r="K38" s="13">
        <v>-1905</v>
      </c>
      <c r="L38" s="22">
        <f t="shared" si="10"/>
        <v>0</v>
      </c>
      <c r="M38" s="22">
        <f t="shared" si="11"/>
        <v>0</v>
      </c>
    </row>
    <row r="39" spans="3:13" ht="15.75" thickBot="1" x14ac:dyDescent="0.3">
      <c r="C39" s="10" t="s">
        <v>193</v>
      </c>
      <c r="D39" s="32">
        <v>916541</v>
      </c>
      <c r="E39" s="32">
        <v>1142</v>
      </c>
      <c r="F39" s="32">
        <v>-27007</v>
      </c>
      <c r="G39" s="32">
        <v>2690703</v>
      </c>
      <c r="H39" s="32">
        <v>5414887</v>
      </c>
      <c r="I39" s="32">
        <v>8996266</v>
      </c>
      <c r="J39" s="32">
        <v>-70007</v>
      </c>
      <c r="K39" s="32">
        <v>8926259</v>
      </c>
      <c r="L39" s="22">
        <f t="shared" si="10"/>
        <v>0</v>
      </c>
      <c r="M39" s="22">
        <f t="shared" si="11"/>
        <v>0</v>
      </c>
    </row>
    <row r="40" spans="3:13" ht="15.75" thickTop="1" x14ac:dyDescent="0.25">
      <c r="D40" s="23">
        <f t="shared" ref="D40:K40" si="12">SUM(D31:D32)-D33</f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>SUM(K31:K32)-K33</f>
        <v>0</v>
      </c>
    </row>
    <row r="41" spans="3:13" x14ac:dyDescent="0.25">
      <c r="D41" s="23">
        <f t="shared" ref="D41:K41" si="13">SUM(D29,D33,D35:D38)-D39</f>
        <v>0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>SUM(K29,K33,K35:K38)-K39</f>
        <v>0</v>
      </c>
    </row>
  </sheetData>
  <mergeCells count="11">
    <mergeCell ref="D4:I4"/>
    <mergeCell ref="J4:K4"/>
    <mergeCell ref="C5:C7"/>
    <mergeCell ref="I5:I7"/>
    <mergeCell ref="K5:K7"/>
    <mergeCell ref="D24:I24"/>
    <mergeCell ref="J24:K24"/>
    <mergeCell ref="C25:C27"/>
    <mergeCell ref="I25:I27"/>
    <mergeCell ref="J25:J27"/>
    <mergeCell ref="K25:K2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  <vt:lpstr>'О ДВИЖЕНИИ ДЕНЕЖНЫХ СРЕДСТВ'!_Hlk110115185</vt:lpstr>
      <vt:lpstr>'О ДВИЖЕНИИ ДЕНЕЖНЫХ СРЕДСТВ'!_Hlk110115192</vt:lpstr>
      <vt:lpstr>'О ДВИЖЕНИИ ДЕНЕЖНЫХ СРЕДСТВ'!_Hlk110115255</vt:lpstr>
      <vt:lpstr>'О ДВИЖЕНИИ ДЕНЕЖНЫХ СРЕДСТВ'!_Hlk110115287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2022-08-19T10:55:17Z</dcterms:modified>
</cp:coreProperties>
</file>