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a.olshevskiy\Desktop\9 мес 2021\КАСЕ\"/>
    </mc:Choice>
  </mc:AlternateContent>
  <xr:revisionPtr revIDLastSave="0" documentId="13_ncr:1_{94B1A7C3-7813-49E2-8575-6F11BCCBCBB1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О ФИНАНСОВОМ ПОЛОЖЕНИИ" sheetId="2" r:id="rId1"/>
    <sheet name="О СОВОКУПНОМ ДОХОДЕ " sheetId="1" r:id="rId2"/>
    <sheet name="О ДВИЖЕНИИ ДЕНЕЖНЫХ СРЕДСТВ" sheetId="3" r:id="rId3"/>
    <sheet name="ОБ ИЗМЕНЕНИЯХ В КАПИТАЛЕ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4" l="1"/>
  <c r="H43" i="4"/>
  <c r="G43" i="4"/>
  <c r="F43" i="4"/>
  <c r="E43" i="4"/>
  <c r="D43" i="4"/>
  <c r="C43" i="4"/>
  <c r="J43" i="4"/>
  <c r="I42" i="4"/>
  <c r="H42" i="4"/>
  <c r="G42" i="4"/>
  <c r="F42" i="4"/>
  <c r="E42" i="4"/>
  <c r="D42" i="4"/>
  <c r="C42" i="4"/>
  <c r="J42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J23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G81" i="3"/>
  <c r="F81" i="3"/>
  <c r="G78" i="3"/>
  <c r="F78" i="3"/>
  <c r="G74" i="3"/>
  <c r="F74" i="3"/>
  <c r="G63" i="3"/>
  <c r="F63" i="3"/>
  <c r="G46" i="3"/>
  <c r="F46" i="3"/>
  <c r="G35" i="3"/>
  <c r="F35" i="3"/>
  <c r="G28" i="3"/>
  <c r="F28" i="3"/>
  <c r="H65" i="1"/>
  <c r="K60" i="1"/>
  <c r="J60" i="1"/>
  <c r="H60" i="1"/>
  <c r="I60" i="1"/>
  <c r="H59" i="1"/>
  <c r="H58" i="1"/>
  <c r="K54" i="1"/>
  <c r="J54" i="1"/>
  <c r="I54" i="1"/>
  <c r="H54" i="1"/>
  <c r="F44" i="1"/>
  <c r="E44" i="1"/>
  <c r="D44" i="1"/>
  <c r="G44" i="1"/>
  <c r="K42" i="1"/>
  <c r="J42" i="1"/>
  <c r="I42" i="1"/>
  <c r="H42" i="1"/>
  <c r="K36" i="1"/>
  <c r="J36" i="1"/>
  <c r="I36" i="1"/>
  <c r="H36" i="1"/>
  <c r="K33" i="1"/>
  <c r="J33" i="1"/>
  <c r="I33" i="1"/>
  <c r="H33" i="1"/>
  <c r="D84" i="2"/>
  <c r="E84" i="2"/>
  <c r="G79" i="2"/>
  <c r="F79" i="2"/>
  <c r="G78" i="2"/>
  <c r="F78" i="2"/>
  <c r="J24" i="4" l="1"/>
  <c r="F66" i="1"/>
  <c r="E66" i="1"/>
  <c r="D66" i="1"/>
  <c r="G66" i="1"/>
  <c r="K65" i="1"/>
  <c r="J65" i="1"/>
  <c r="I65" i="1"/>
  <c r="K59" i="1"/>
  <c r="J59" i="1"/>
  <c r="I59" i="1"/>
  <c r="K58" i="1"/>
  <c r="J58" i="1"/>
  <c r="I58" i="1"/>
  <c r="K32" i="1"/>
  <c r="J32" i="1"/>
  <c r="I32" i="1"/>
  <c r="H32" i="1"/>
  <c r="K16" i="1"/>
  <c r="J16" i="1"/>
  <c r="I16" i="1"/>
  <c r="H16" i="1"/>
  <c r="L9" i="4" l="1"/>
  <c r="K9" i="4"/>
  <c r="G77" i="2"/>
  <c r="F77" i="2"/>
  <c r="G66" i="2"/>
  <c r="F66" i="2"/>
  <c r="G57" i="2"/>
  <c r="F57" i="2"/>
  <c r="G54" i="2"/>
  <c r="F54" i="2"/>
  <c r="G40" i="2"/>
  <c r="F40" i="2"/>
  <c r="G39" i="2"/>
  <c r="F39" i="2"/>
  <c r="G36" i="2"/>
  <c r="F36" i="2"/>
  <c r="G24" i="2"/>
  <c r="F24" i="2"/>
</calcChain>
</file>

<file path=xl/sharedStrings.xml><?xml version="1.0" encoding="utf-8"?>
<sst xmlns="http://schemas.openxmlformats.org/spreadsheetml/2006/main" count="306" uniqueCount="198">
  <si>
    <t>In millions of tenge</t>
  </si>
  <si>
    <t>Note</t>
  </si>
  <si>
    <t>(unaudited)</t>
  </si>
  <si>
    <t xml:space="preserve"> </t>
  </si>
  <si>
    <t>Revenue and other income</t>
  </si>
  <si>
    <t>Revenue</t>
  </si>
  <si>
    <t>Share in profit of joint ventures and associates, net</t>
  </si>
  <si>
    <t>Finance income</t>
  </si>
  <si>
    <t>Other operating income</t>
  </si>
  <si>
    <t>Total revenue and other income</t>
  </si>
  <si>
    <t>Costs and expenses</t>
  </si>
  <si>
    <t>Cost of purchased oil, gas, petroleum products and other materials</t>
  </si>
  <si>
    <t>Production expenses</t>
  </si>
  <si>
    <t>Taxes other than income tax</t>
  </si>
  <si>
    <t>Depreciation, depletion and amortization</t>
  </si>
  <si>
    <t>Transportation and selling expenses</t>
  </si>
  <si>
    <t>General and administrative expenses</t>
  </si>
  <si>
    <t>Impairment of investment in joint venture and associate</t>
  </si>
  <si>
    <t>Finance costs</t>
  </si>
  <si>
    <t>Other expenses</t>
  </si>
  <si>
    <t>Total costs and expenses</t>
  </si>
  <si>
    <t>Equity holders of the Parent Company</t>
  </si>
  <si>
    <t xml:space="preserve">Non-controlling interest </t>
  </si>
  <si>
    <t>Hedging effect</t>
  </si>
  <si>
    <t>Exchange differences on translation of foreign operations</t>
  </si>
  <si>
    <t>Tax effect</t>
  </si>
  <si>
    <t xml:space="preserve">INTERIM CONSOLIDATED STATEMENT OF COMPREHENSIVE INCOME </t>
  </si>
  <si>
    <t>Basic and diluted</t>
  </si>
  <si>
    <t>(audited)</t>
  </si>
  <si>
    <t>Assets</t>
  </si>
  <si>
    <t>Non-current assets</t>
  </si>
  <si>
    <t>Property, plant and equipment</t>
  </si>
  <si>
    <t>Right-of-use assets</t>
  </si>
  <si>
    <t>Exploration and evaluation assets</t>
  </si>
  <si>
    <t>Investment property</t>
  </si>
  <si>
    <t>Intangible assets</t>
  </si>
  <si>
    <t>Long-term bank deposits</t>
  </si>
  <si>
    <t>Investments in joint ventures and associates</t>
  </si>
  <si>
    <t>VAT receivable</t>
  </si>
  <si>
    <t>Advances for non-current assets</t>
  </si>
  <si>
    <t>Loans and receivables due from related parties</t>
  </si>
  <si>
    <t>Other non-current financial assets</t>
  </si>
  <si>
    <t>Other non-current non-financial assets</t>
  </si>
  <si>
    <t>Current assets</t>
  </si>
  <si>
    <t>Inventories</t>
  </si>
  <si>
    <t>Income tax prepaid</t>
  </si>
  <si>
    <t>Trade accounts receivable</t>
  </si>
  <si>
    <t>Short-term bank deposits</t>
  </si>
  <si>
    <t>Other current financial assets</t>
  </si>
  <si>
    <t>Other current non-financial assets</t>
  </si>
  <si>
    <t>Cash and cash equivalents</t>
  </si>
  <si>
    <t>Assets classified as held for sale</t>
  </si>
  <si>
    <t>Total assets</t>
  </si>
  <si>
    <t>INTERIM CONSOLIDATED STATEMENT OF FINANCIAL POSITION</t>
  </si>
  <si>
    <t xml:space="preserve">Equity and liabilities </t>
  </si>
  <si>
    <t>Equity</t>
  </si>
  <si>
    <t>Share capital</t>
  </si>
  <si>
    <t>Additional paid-in capital</t>
  </si>
  <si>
    <t>Other equity</t>
  </si>
  <si>
    <t>Currency translation reserve</t>
  </si>
  <si>
    <t>Retained earnings</t>
  </si>
  <si>
    <t>Attributable to equity holders of the Parent Company</t>
  </si>
  <si>
    <t>Non-controlling interest</t>
  </si>
  <si>
    <t>Total equity</t>
  </si>
  <si>
    <t>Non-current liabilities</t>
  </si>
  <si>
    <t>Provisions</t>
  </si>
  <si>
    <t>Deferred income tax liabilities</t>
  </si>
  <si>
    <t>Lease liabilities</t>
  </si>
  <si>
    <t>Other non-current financial liabilities</t>
  </si>
  <si>
    <t>Other non-current non-financial liabilities</t>
  </si>
  <si>
    <t>Current liabilities</t>
  </si>
  <si>
    <t>Income tax payable</t>
  </si>
  <si>
    <t>Trade accounts payable</t>
  </si>
  <si>
    <t>Other taxes payable</t>
  </si>
  <si>
    <t xml:space="preserve">Other current financial liabilities </t>
  </si>
  <si>
    <t>Other current non-financial liabilities</t>
  </si>
  <si>
    <t>Total liabilities</t>
  </si>
  <si>
    <t>Total equity and liabilities</t>
  </si>
  <si>
    <t>Cash flows from operating activities</t>
  </si>
  <si>
    <t>Adjustments:</t>
  </si>
  <si>
    <t>Impairment of investments in joint venture and associate</t>
  </si>
  <si>
    <t xml:space="preserve">Movements in provisions </t>
  </si>
  <si>
    <t>Other adjustments</t>
  </si>
  <si>
    <t>Operating profit before working capital changes</t>
  </si>
  <si>
    <t>Change in VAT receivable</t>
  </si>
  <si>
    <t>Change in inventory</t>
  </si>
  <si>
    <t>Change in trade accounts receivable and other assets</t>
  </si>
  <si>
    <t>Change in trade and other payables and contract liabilities</t>
  </si>
  <si>
    <t>Change in other taxes payable</t>
  </si>
  <si>
    <t xml:space="preserve">Dividends received from joint ventures and associates </t>
  </si>
  <si>
    <t>Income taxes paid</t>
  </si>
  <si>
    <t>Interest received</t>
  </si>
  <si>
    <t>Interest paid</t>
  </si>
  <si>
    <t>Cash flows from investing activities</t>
  </si>
  <si>
    <t>Loans given to related parties</t>
  </si>
  <si>
    <t>Proceeds from Note receivable from a shareholder of a joint venture</t>
  </si>
  <si>
    <t>Net cash flows used in investing activities</t>
  </si>
  <si>
    <t>Cash flows from financing activities</t>
  </si>
  <si>
    <t xml:space="preserve">Proceeds from borrowings </t>
  </si>
  <si>
    <t xml:space="preserve">Repayment of borrowings </t>
  </si>
  <si>
    <t xml:space="preserve">Share buyback by subsidiary </t>
  </si>
  <si>
    <t>Distribution to Samruk-Kazyna</t>
  </si>
  <si>
    <t>Payment of principal lease liabilities</t>
  </si>
  <si>
    <t>Net cash flows used in financing activities</t>
  </si>
  <si>
    <t>Net change in cash and cash equivalents</t>
  </si>
  <si>
    <t>Cash and cash equivalents, at the end of the period</t>
  </si>
  <si>
    <t>Attributable to equity holder of the Parent Company</t>
  </si>
  <si>
    <t>Share</t>
  </si>
  <si>
    <t>capital</t>
  </si>
  <si>
    <t>Additional</t>
  </si>
  <si>
    <t>paid-in</t>
  </si>
  <si>
    <t>Other</t>
  </si>
  <si>
    <t>equity</t>
  </si>
  <si>
    <t>Currency</t>
  </si>
  <si>
    <t>translation</t>
  </si>
  <si>
    <t>reserve</t>
  </si>
  <si>
    <t>Retained</t>
  </si>
  <si>
    <t>earnings</t>
  </si>
  <si>
    <t>Total</t>
  </si>
  <si>
    <t xml:space="preserve">Net profit for the period </t>
  </si>
  <si>
    <t>Total comprehensive income for the period (unaudited)</t>
  </si>
  <si>
    <t xml:space="preserve">Transactions with Samruk-Kazyna </t>
  </si>
  <si>
    <t>Total comprehensive income for the period (unaudited)</t>
  </si>
  <si>
    <t>Transfer of pipelines contributed by the Government due to termination of the trust management agreement</t>
  </si>
  <si>
    <t xml:space="preserve">Distributions to Samruk-Kazyna </t>
  </si>
  <si>
    <t xml:space="preserve">December 31, 2020 </t>
  </si>
  <si>
    <t>Net profit for the period</t>
  </si>
  <si>
    <r>
      <t>INTERIM CONSOLIDATED STATEMENT OF CASH FLOWS</t>
    </r>
    <r>
      <rPr>
        <b/>
        <sz val="16"/>
        <color theme="1"/>
        <rFont val="Times New Roman"/>
        <family val="1"/>
        <charset val="204"/>
      </rPr>
      <t xml:space="preserve"> </t>
    </r>
  </si>
  <si>
    <t>(Gain)/loss on disposal of property, plant and equipment, intangible assets, investment property and assets held for sale, net</t>
  </si>
  <si>
    <t>Realized loss/(gain) from derivatives on petroleum products</t>
  </si>
  <si>
    <t xml:space="preserve">Cash generated from operations </t>
  </si>
  <si>
    <t>Net cash flow from operating activities</t>
  </si>
  <si>
    <t>Purchase of property, plant and equipment, intangible assets and exploration and evaluation assets</t>
  </si>
  <si>
    <t>Proceeds from sale of property, plant and equipment, exploration and evaluation assets and assets held for sale</t>
  </si>
  <si>
    <t>Additional contributions to joint ventures without changes in ownership</t>
  </si>
  <si>
    <t>Change in allowance for expected credit losses</t>
  </si>
  <si>
    <r>
      <t>INTERIM CONSOLIDATED STATEMENT OF CHANGES IN EQUITY</t>
    </r>
    <r>
      <rPr>
        <b/>
        <sz val="16"/>
        <color theme="1"/>
        <rFont val="Times New Roman"/>
        <family val="1"/>
        <charset val="204"/>
      </rPr>
      <t xml:space="preserve"> </t>
    </r>
  </si>
  <si>
    <t>Share buyback by subsidiary</t>
  </si>
  <si>
    <t>As at December 31, 2020 (audited)</t>
  </si>
  <si>
    <t>Share in profit of joint ventures and</t>
  </si>
  <si>
    <t>associates, net</t>
  </si>
  <si>
    <t>Gain on sale of joint venture</t>
  </si>
  <si>
    <t>Impairment of property, plant and equipment, exploration and evaluation assets, intangible assets and assets classified as held for sale</t>
  </si>
  <si>
    <t>Exploration expenses</t>
  </si>
  <si>
    <t>Loss on disposal of subsidiaries</t>
  </si>
  <si>
    <t>Net foreign exchange (loss)/gain</t>
  </si>
  <si>
    <t>Income tax expenses</t>
  </si>
  <si>
    <t>Net profit/(loss) for the period</t>
  </si>
  <si>
    <t xml:space="preserve">attributable to: </t>
  </si>
  <si>
    <t>Total comprehensive income/(loss) for the period attributable to:</t>
  </si>
  <si>
    <r>
      <t xml:space="preserve">Earnings per share* – </t>
    </r>
    <r>
      <rPr>
        <sz val="9"/>
        <color theme="1"/>
        <rFont val="Arial"/>
        <family val="2"/>
        <charset val="204"/>
      </rPr>
      <t>Tenge thousands</t>
    </r>
    <r>
      <rPr>
        <b/>
        <sz val="9"/>
        <color theme="1"/>
        <rFont val="Arial"/>
        <family val="2"/>
        <charset val="204"/>
      </rPr>
      <t xml:space="preserve"> </t>
    </r>
  </si>
  <si>
    <t xml:space="preserve">December 31, </t>
  </si>
  <si>
    <t>Deferred income tax assets</t>
  </si>
  <si>
    <t>Borrowings</t>
  </si>
  <si>
    <t>Allowance for / (reversal of) obsolete inventories</t>
  </si>
  <si>
    <t xml:space="preserve">Proceeds from disposal of subsidiaries, net of cash disposed </t>
  </si>
  <si>
    <t>Reservation of cash for payment of borrowings</t>
  </si>
  <si>
    <t>Repayment of loans due from related parties</t>
  </si>
  <si>
    <t xml:space="preserve">Dividends paid to non-controlling interests </t>
  </si>
  <si>
    <t>Effects of exchange rate changes on cash and cash equivalents</t>
  </si>
  <si>
    <t>Cash and cash equivalents, at the beginning of the period</t>
  </si>
  <si>
    <t>Non-</t>
  </si>
  <si>
    <t>controlling interest</t>
  </si>
  <si>
    <t xml:space="preserve">As at December 31, 2019 (audited) </t>
  </si>
  <si>
    <t>Pipelines contributed by the Government</t>
  </si>
  <si>
    <t xml:space="preserve">Dividends </t>
  </si>
  <si>
    <t>Equity contribution to subsidiary</t>
  </si>
  <si>
    <t>September 30,</t>
  </si>
  <si>
    <r>
      <t xml:space="preserve">Book value per ordinary share* – </t>
    </r>
    <r>
      <rPr>
        <sz val="9"/>
        <color theme="1"/>
        <rFont val="Arial"/>
        <family val="2"/>
        <charset val="204"/>
      </rPr>
      <t>tenge thousands</t>
    </r>
  </si>
  <si>
    <t>For the three months ended, September 30</t>
  </si>
  <si>
    <t>For the nine months ended, September 30</t>
  </si>
  <si>
    <t>Gain on sale of joint ventures</t>
  </si>
  <si>
    <t>−</t>
  </si>
  <si>
    <t>Profit before income tax</t>
  </si>
  <si>
    <t>Other comprehensive (loss)/income</t>
  </si>
  <si>
    <t>Other comprehensive (loss)/income to be reclassified to profit or loss in subsequent periods</t>
  </si>
  <si>
    <t>Net other comprehensive (loss)/income to be reclassified to profit or loss in subsequent periods, net of tax</t>
  </si>
  <si>
    <t>Other comprehensive (loss)/income not to be reclassified to profit or loss in subsequent periods</t>
  </si>
  <si>
    <t>Actuarial (loss)/gain on defined benefit plans of the joint ventures, net of tax</t>
  </si>
  <si>
    <t>Net other comprehensive (loss)/income not to be reclassified to profit or loss in subsequent periods, net of tax</t>
  </si>
  <si>
    <t>Net other comprehensive (loss)/income for the period, net of tax</t>
  </si>
  <si>
    <t>Total comprehensive income for the period, net of tax</t>
  </si>
  <si>
    <t>For the nine months</t>
  </si>
  <si>
    <t>ended September 30,</t>
  </si>
  <si>
    <t xml:space="preserve">Profit before income tax </t>
  </si>
  <si>
    <t>Net foreign exchange loss/(gain)</t>
  </si>
  <si>
    <t>Placement of bank deposits</t>
  </si>
  <si>
    <t>Withdrawal of bank deposits</t>
  </si>
  <si>
    <t>Proceeds from disposal of joint ventures</t>
  </si>
  <si>
    <t>Acquisition of debt securities</t>
  </si>
  <si>
    <t>Proceeds from sale of debt securities</t>
  </si>
  <si>
    <t>Dividends paid to Samruk-Kazyna and National Bank of RK</t>
  </si>
  <si>
    <t>Payment under financial guarantee</t>
  </si>
  <si>
    <t>Other comprehensive income for the period</t>
  </si>
  <si>
    <t xml:space="preserve">Transfer of difference between par and fair value of the loan received from Samruk-Kazyna by the Company due to settlement </t>
  </si>
  <si>
    <t>As at September 30, 2020 (unaudited)</t>
  </si>
  <si>
    <t>Distributions to Samruk-Kazyna</t>
  </si>
  <si>
    <t>As at September 30, 2021 (unaudited)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</si>
</sst>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_-;\-* #,##0_-;_-* &quot;-&quot;??_-;_-@_-"/>
    <numFmt numFmtId="166" formatCode="0.000"/>
    <numFmt numFmtId="172" formatCode="_-* #,##0.000_-;\-* #,##0.000_-;_-* &quot;-&quot;??_-;_-@_-"/>
  </numFmts>
  <fonts count="15" x14ac:knownFonts="1">
    <font>
      <sz val="11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6"/>
      <color theme="1"/>
      <name val="Times New Roman"/>
      <family val="1"/>
      <charset val="204"/>
    </font>
    <font>
      <b/>
      <sz val="9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23">
    <xf numFmtId="0" fontId="0" fillId="0" borderId="0" xfId="0"/>
    <xf numFmtId="0" fontId="0" fillId="0" borderId="1" xfId="0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3" fontId="5" fillId="0" borderId="0" xfId="0" applyNumberFormat="1" applyFont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 wrapText="1"/>
    </xf>
    <xf numFmtId="3" fontId="6" fillId="0" borderId="4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5" fillId="0" borderId="2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5" fontId="8" fillId="0" borderId="0" xfId="1" applyNumberFormat="1" applyFont="1"/>
    <xf numFmtId="164" fontId="8" fillId="0" borderId="0" xfId="1" applyFont="1"/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/>
    </xf>
    <xf numFmtId="165" fontId="5" fillId="0" borderId="0" xfId="1" applyNumberFormat="1" applyFont="1" applyAlignment="1">
      <alignment vertical="center" wrapText="1"/>
    </xf>
    <xf numFmtId="165" fontId="6" fillId="0" borderId="0" xfId="1" applyNumberFormat="1" applyFont="1" applyAlignment="1">
      <alignment vertical="center" wrapText="1"/>
    </xf>
    <xf numFmtId="165" fontId="5" fillId="0" borderId="2" xfId="1" applyNumberFormat="1" applyFont="1" applyBorder="1" applyAlignment="1">
      <alignment vertical="center" wrapText="1"/>
    </xf>
    <xf numFmtId="165" fontId="6" fillId="0" borderId="2" xfId="1" applyNumberFormat="1" applyFont="1" applyBorder="1" applyAlignment="1">
      <alignment vertical="center" wrapText="1"/>
    </xf>
    <xf numFmtId="165" fontId="5" fillId="0" borderId="2" xfId="1" applyNumberFormat="1" applyFont="1" applyBorder="1" applyAlignment="1">
      <alignment horizontal="left" vertical="center" wrapText="1"/>
    </xf>
    <xf numFmtId="165" fontId="5" fillId="0" borderId="1" xfId="1" applyNumberFormat="1" applyFont="1" applyBorder="1" applyAlignment="1">
      <alignment horizontal="left" vertical="center" wrapText="1"/>
    </xf>
    <xf numFmtId="165" fontId="6" fillId="0" borderId="1" xfId="1" applyNumberFormat="1" applyFont="1" applyBorder="1" applyAlignment="1">
      <alignment vertical="center" wrapText="1"/>
    </xf>
    <xf numFmtId="165" fontId="5" fillId="0" borderId="4" xfId="1" applyNumberFormat="1" applyFont="1" applyBorder="1" applyAlignment="1">
      <alignment horizontal="left" vertical="center" wrapText="1"/>
    </xf>
    <xf numFmtId="165" fontId="6" fillId="0" borderId="4" xfId="1" applyNumberFormat="1" applyFont="1" applyBorder="1" applyAlignment="1">
      <alignment vertical="center" wrapText="1"/>
    </xf>
    <xf numFmtId="165" fontId="6" fillId="0" borderId="5" xfId="1" applyNumberFormat="1" applyFont="1" applyBorder="1" applyAlignment="1">
      <alignment vertical="center" wrapText="1"/>
    </xf>
    <xf numFmtId="165" fontId="5" fillId="0" borderId="0" xfId="1" applyNumberFormat="1" applyFont="1" applyAlignment="1">
      <alignment horizontal="left" vertical="center" wrapText="1"/>
    </xf>
    <xf numFmtId="165" fontId="0" fillId="0" borderId="0" xfId="1" applyNumberFormat="1" applyFont="1"/>
    <xf numFmtId="0" fontId="8" fillId="0" borderId="0" xfId="0" applyFont="1"/>
    <xf numFmtId="165" fontId="8" fillId="0" borderId="0" xfId="0" applyNumberFormat="1" applyFont="1"/>
    <xf numFmtId="165" fontId="11" fillId="0" borderId="0" xfId="1" applyNumberFormat="1" applyFont="1" applyAlignment="1">
      <alignment vertical="center"/>
    </xf>
    <xf numFmtId="165" fontId="12" fillId="0" borderId="0" xfId="1" applyNumberFormat="1" applyFont="1" applyAlignment="1">
      <alignment vertical="center"/>
    </xf>
    <xf numFmtId="165" fontId="13" fillId="0" borderId="0" xfId="1" applyNumberFormat="1" applyFont="1" applyAlignment="1">
      <alignment vertical="center"/>
    </xf>
    <xf numFmtId="3" fontId="5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5" fontId="5" fillId="0" borderId="1" xfId="1" applyNumberFormat="1" applyFont="1" applyBorder="1" applyAlignment="1">
      <alignment vertical="center" wrapText="1"/>
    </xf>
    <xf numFmtId="165" fontId="6" fillId="0" borderId="3" xfId="1" applyNumberFormat="1" applyFont="1" applyBorder="1" applyAlignment="1">
      <alignment vertical="center" wrapText="1"/>
    </xf>
    <xf numFmtId="165" fontId="5" fillId="0" borderId="6" xfId="1" applyNumberFormat="1" applyFont="1" applyBorder="1" applyAlignment="1">
      <alignment vertical="center" wrapText="1"/>
    </xf>
    <xf numFmtId="165" fontId="6" fillId="0" borderId="6" xfId="1" applyNumberFormat="1" applyFont="1" applyBorder="1" applyAlignment="1">
      <alignment vertical="center" wrapText="1"/>
    </xf>
    <xf numFmtId="0" fontId="0" fillId="0" borderId="0" xfId="0" applyAlignment="1"/>
    <xf numFmtId="166" fontId="5" fillId="0" borderId="4" xfId="0" applyNumberFormat="1" applyFont="1" applyBorder="1" applyAlignment="1">
      <alignment vertical="center" wrapText="1"/>
    </xf>
    <xf numFmtId="166" fontId="6" fillId="0" borderId="4" xfId="0" applyNumberFormat="1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5" fontId="5" fillId="0" borderId="5" xfId="1" applyNumberFormat="1" applyFont="1" applyBorder="1" applyAlignment="1">
      <alignment horizontal="left" vertical="center" wrapText="1"/>
    </xf>
    <xf numFmtId="165" fontId="5" fillId="0" borderId="0" xfId="1" applyNumberFormat="1" applyFont="1" applyAlignment="1">
      <alignment horizontal="left" vertical="center" wrapText="1"/>
    </xf>
    <xf numFmtId="165" fontId="6" fillId="0" borderId="5" xfId="1" applyNumberFormat="1" applyFont="1" applyBorder="1" applyAlignment="1">
      <alignment vertical="center" wrapText="1"/>
    </xf>
    <xf numFmtId="165" fontId="6" fillId="0" borderId="0" xfId="1" applyNumberFormat="1" applyFont="1" applyAlignment="1">
      <alignment vertical="center" wrapText="1"/>
    </xf>
    <xf numFmtId="165" fontId="5" fillId="0" borderId="0" xfId="1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172" fontId="5" fillId="0" borderId="4" xfId="1" applyNumberFormat="1" applyFont="1" applyBorder="1" applyAlignment="1">
      <alignment horizontal="right" vertical="center" wrapText="1"/>
    </xf>
    <xf numFmtId="172" fontId="6" fillId="0" borderId="4" xfId="1" applyNumberFormat="1" applyFont="1" applyBorder="1" applyAlignment="1">
      <alignment horizontal="right" vertical="center" wrapText="1"/>
    </xf>
    <xf numFmtId="172" fontId="8" fillId="0" borderId="0" xfId="1" applyNumberFormat="1" applyFont="1"/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165" fontId="5" fillId="0" borderId="4" xfId="1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 wrapText="1"/>
    </xf>
    <xf numFmtId="165" fontId="6" fillId="0" borderId="0" xfId="1" applyNumberFormat="1" applyFont="1" applyAlignment="1">
      <alignment horizontal="left" vertical="center" wrapText="1"/>
    </xf>
    <xf numFmtId="165" fontId="6" fillId="0" borderId="2" xfId="1" applyNumberFormat="1" applyFont="1" applyBorder="1" applyAlignment="1">
      <alignment horizontal="left" vertical="center" wrapText="1"/>
    </xf>
    <xf numFmtId="165" fontId="6" fillId="0" borderId="1" xfId="1" applyNumberFormat="1" applyFont="1" applyBorder="1" applyAlignment="1">
      <alignment horizontal="left" vertical="center" wrapText="1"/>
    </xf>
    <xf numFmtId="165" fontId="6" fillId="0" borderId="4" xfId="1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3" fontId="5" fillId="0" borderId="3" xfId="0" applyNumberFormat="1" applyFont="1" applyBorder="1" applyAlignment="1">
      <alignment vertical="center" wrapText="1"/>
    </xf>
    <xf numFmtId="3" fontId="6" fillId="0" borderId="3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65" fontId="6" fillId="0" borderId="3" xfId="1" applyNumberFormat="1" applyFont="1" applyBorder="1" applyAlignment="1">
      <alignment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5" fontId="3" fillId="0" borderId="0" xfId="1" applyNumberFormat="1" applyFont="1" applyAlignment="1">
      <alignment vertical="center" wrapText="1"/>
    </xf>
    <xf numFmtId="165" fontId="5" fillId="0" borderId="3" xfId="1" applyNumberFormat="1" applyFont="1" applyBorder="1" applyAlignment="1">
      <alignment horizontal="right" vertical="center" wrapText="1"/>
    </xf>
    <xf numFmtId="165" fontId="5" fillId="0" borderId="3" xfId="1" applyNumberFormat="1" applyFont="1" applyBorder="1" applyAlignment="1">
      <alignment horizontal="right" vertical="center" wrapText="1"/>
    </xf>
    <xf numFmtId="165" fontId="5" fillId="0" borderId="0" xfId="1" applyNumberFormat="1" applyFont="1" applyAlignment="1">
      <alignment horizontal="right" vertical="center" wrapText="1"/>
    </xf>
    <xf numFmtId="165" fontId="5" fillId="0" borderId="0" xfId="1" applyNumberFormat="1" applyFont="1" applyAlignment="1">
      <alignment horizontal="right" vertical="center" wrapText="1"/>
    </xf>
    <xf numFmtId="165" fontId="5" fillId="0" borderId="0" xfId="1" applyNumberFormat="1" applyFont="1" applyBorder="1" applyAlignment="1">
      <alignment horizontal="right" vertical="center" wrapText="1"/>
    </xf>
    <xf numFmtId="165" fontId="0" fillId="0" borderId="1" xfId="1" applyNumberFormat="1" applyFont="1" applyBorder="1" applyAlignment="1">
      <alignment wrapText="1"/>
    </xf>
    <xf numFmtId="165" fontId="5" fillId="0" borderId="1" xfId="1" applyNumberFormat="1" applyFont="1" applyBorder="1" applyAlignment="1">
      <alignment horizontal="right" vertical="center" wrapText="1"/>
    </xf>
    <xf numFmtId="165" fontId="5" fillId="0" borderId="1" xfId="1" applyNumberFormat="1" applyFont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84"/>
  <sheetViews>
    <sheetView tabSelected="1" zoomScale="80" zoomScaleNormal="80" workbookViewId="0">
      <selection activeCell="G1" sqref="G1"/>
    </sheetView>
  </sheetViews>
  <sheetFormatPr defaultRowHeight="15" x14ac:dyDescent="0.25"/>
  <cols>
    <col min="2" max="2" width="55.42578125" customWidth="1"/>
    <col min="4" max="4" width="14.85546875" customWidth="1"/>
    <col min="5" max="5" width="17.28515625" customWidth="1"/>
    <col min="6" max="7" width="15.5703125" style="31" customWidth="1"/>
  </cols>
  <sheetData>
    <row r="2" spans="2:5" ht="15.75" x14ac:dyDescent="0.25">
      <c r="B2" s="12" t="s">
        <v>53</v>
      </c>
    </row>
    <row r="5" spans="2:5" x14ac:dyDescent="0.25">
      <c r="B5" s="77" t="s">
        <v>0</v>
      </c>
      <c r="C5" s="79" t="s">
        <v>1</v>
      </c>
      <c r="D5" s="39" t="s">
        <v>167</v>
      </c>
      <c r="E5" s="42" t="s">
        <v>151</v>
      </c>
    </row>
    <row r="6" spans="2:5" x14ac:dyDescent="0.25">
      <c r="B6" s="77"/>
      <c r="C6" s="79"/>
      <c r="D6" s="39">
        <v>2021</v>
      </c>
      <c r="E6" s="42">
        <v>2020</v>
      </c>
    </row>
    <row r="7" spans="2:5" ht="15.75" thickBot="1" x14ac:dyDescent="0.3">
      <c r="B7" s="78"/>
      <c r="C7" s="80"/>
      <c r="D7" s="36" t="s">
        <v>2</v>
      </c>
      <c r="E7" s="41" t="s">
        <v>28</v>
      </c>
    </row>
    <row r="8" spans="2:5" x14ac:dyDescent="0.25">
      <c r="B8" s="21" t="s">
        <v>3</v>
      </c>
      <c r="C8" s="34"/>
      <c r="D8" s="28"/>
      <c r="E8" s="24"/>
    </row>
    <row r="9" spans="2:5" x14ac:dyDescent="0.25">
      <c r="B9" s="28" t="s">
        <v>29</v>
      </c>
      <c r="C9" s="37"/>
      <c r="D9" s="28"/>
      <c r="E9" s="24"/>
    </row>
    <row r="10" spans="2:5" x14ac:dyDescent="0.25">
      <c r="B10" s="28" t="s">
        <v>30</v>
      </c>
      <c r="C10" s="37"/>
      <c r="D10" s="28"/>
      <c r="E10" s="24"/>
    </row>
    <row r="11" spans="2:5" x14ac:dyDescent="0.25">
      <c r="B11" s="24" t="s">
        <v>31</v>
      </c>
      <c r="C11" s="37">
        <v>14</v>
      </c>
      <c r="D11" s="14">
        <v>4310049</v>
      </c>
      <c r="E11" s="22">
        <v>4369745</v>
      </c>
    </row>
    <row r="12" spans="2:5" x14ac:dyDescent="0.25">
      <c r="B12" s="24" t="s">
        <v>32</v>
      </c>
      <c r="C12" s="37"/>
      <c r="D12" s="14">
        <v>54060</v>
      </c>
      <c r="E12" s="22">
        <v>53661</v>
      </c>
    </row>
    <row r="13" spans="2:5" x14ac:dyDescent="0.25">
      <c r="B13" s="24" t="s">
        <v>33</v>
      </c>
      <c r="C13" s="37"/>
      <c r="D13" s="14">
        <v>86216</v>
      </c>
      <c r="E13" s="22">
        <v>158385</v>
      </c>
    </row>
    <row r="14" spans="2:5" x14ac:dyDescent="0.25">
      <c r="B14" s="24" t="s">
        <v>34</v>
      </c>
      <c r="C14" s="37"/>
      <c r="D14" s="14">
        <v>19711</v>
      </c>
      <c r="E14" s="22">
        <v>22826</v>
      </c>
    </row>
    <row r="15" spans="2:5" x14ac:dyDescent="0.25">
      <c r="B15" s="24" t="s">
        <v>35</v>
      </c>
      <c r="C15" s="37"/>
      <c r="D15" s="14">
        <v>165489</v>
      </c>
      <c r="E15" s="22">
        <v>168481</v>
      </c>
    </row>
    <row r="16" spans="2:5" x14ac:dyDescent="0.25">
      <c r="B16" s="24" t="s">
        <v>36</v>
      </c>
      <c r="C16" s="37">
        <v>15</v>
      </c>
      <c r="D16" s="14">
        <v>54628</v>
      </c>
      <c r="E16" s="22">
        <v>56528</v>
      </c>
    </row>
    <row r="17" spans="2:7" x14ac:dyDescent="0.25">
      <c r="B17" s="24" t="s">
        <v>37</v>
      </c>
      <c r="C17" s="37">
        <v>16</v>
      </c>
      <c r="D17" s="14">
        <v>7111071</v>
      </c>
      <c r="E17" s="22">
        <v>6471021</v>
      </c>
    </row>
    <row r="18" spans="2:7" x14ac:dyDescent="0.25">
      <c r="B18" s="24" t="s">
        <v>152</v>
      </c>
      <c r="C18" s="37"/>
      <c r="D18" s="14">
        <v>46410</v>
      </c>
      <c r="E18" s="22">
        <v>58590</v>
      </c>
    </row>
    <row r="19" spans="2:7" x14ac:dyDescent="0.25">
      <c r="B19" s="24" t="s">
        <v>38</v>
      </c>
      <c r="C19" s="37"/>
      <c r="D19" s="14">
        <v>84842</v>
      </c>
      <c r="E19" s="22">
        <v>94481</v>
      </c>
    </row>
    <row r="20" spans="2:7" x14ac:dyDescent="0.25">
      <c r="B20" s="24" t="s">
        <v>39</v>
      </c>
      <c r="C20" s="37"/>
      <c r="D20" s="14">
        <v>68257</v>
      </c>
      <c r="E20" s="22">
        <v>23343</v>
      </c>
    </row>
    <row r="21" spans="2:7" x14ac:dyDescent="0.25">
      <c r="B21" s="24" t="s">
        <v>40</v>
      </c>
      <c r="C21" s="37"/>
      <c r="D21" s="14">
        <v>731047</v>
      </c>
      <c r="E21" s="22">
        <v>684610</v>
      </c>
    </row>
    <row r="22" spans="2:7" x14ac:dyDescent="0.25">
      <c r="B22" s="24" t="s">
        <v>41</v>
      </c>
      <c r="C22" s="37"/>
      <c r="D22" s="14">
        <v>26403</v>
      </c>
      <c r="E22" s="22">
        <v>11651</v>
      </c>
    </row>
    <row r="23" spans="2:7" ht="15.75" thickBot="1" x14ac:dyDescent="0.3">
      <c r="B23" s="24" t="s">
        <v>42</v>
      </c>
      <c r="C23" s="37"/>
      <c r="D23" s="14">
        <v>8581</v>
      </c>
      <c r="E23" s="22">
        <v>3542</v>
      </c>
    </row>
    <row r="24" spans="2:7" ht="15.75" thickBot="1" x14ac:dyDescent="0.3">
      <c r="B24" s="3"/>
      <c r="C24" s="7"/>
      <c r="D24" s="25">
        <v>12766764</v>
      </c>
      <c r="E24" s="26">
        <v>12176864</v>
      </c>
      <c r="F24" s="31">
        <f>SUM(D11:D23)-D24</f>
        <v>0</v>
      </c>
      <c r="G24" s="31">
        <f>SUM(E11:E23)-E24</f>
        <v>0</v>
      </c>
    </row>
    <row r="25" spans="2:7" x14ac:dyDescent="0.25">
      <c r="B25" s="24" t="s">
        <v>3</v>
      </c>
      <c r="C25" s="37"/>
      <c r="D25" s="28"/>
      <c r="E25" s="24"/>
    </row>
    <row r="26" spans="2:7" x14ac:dyDescent="0.25">
      <c r="B26" s="28" t="s">
        <v>43</v>
      </c>
      <c r="C26" s="37"/>
      <c r="D26" s="28"/>
      <c r="E26" s="24"/>
    </row>
    <row r="27" spans="2:7" x14ac:dyDescent="0.25">
      <c r="B27" s="24" t="s">
        <v>44</v>
      </c>
      <c r="C27" s="37"/>
      <c r="D27" s="14">
        <v>302848</v>
      </c>
      <c r="E27" s="22">
        <v>228065</v>
      </c>
    </row>
    <row r="28" spans="2:7" x14ac:dyDescent="0.25">
      <c r="B28" s="24" t="s">
        <v>38</v>
      </c>
      <c r="C28" s="37"/>
      <c r="D28" s="14">
        <v>59639</v>
      </c>
      <c r="E28" s="22">
        <v>106695</v>
      </c>
    </row>
    <row r="29" spans="2:7" x14ac:dyDescent="0.25">
      <c r="B29" s="24" t="s">
        <v>45</v>
      </c>
      <c r="C29" s="37"/>
      <c r="D29" s="14">
        <v>27535</v>
      </c>
      <c r="E29" s="22">
        <v>70301</v>
      </c>
    </row>
    <row r="30" spans="2:7" x14ac:dyDescent="0.25">
      <c r="B30" s="24" t="s">
        <v>46</v>
      </c>
      <c r="C30" s="37">
        <v>17</v>
      </c>
      <c r="D30" s="14">
        <v>474537</v>
      </c>
      <c r="E30" s="22">
        <v>422821</v>
      </c>
    </row>
    <row r="31" spans="2:7" x14ac:dyDescent="0.25">
      <c r="B31" s="24" t="s">
        <v>47</v>
      </c>
      <c r="C31" s="37">
        <v>15</v>
      </c>
      <c r="D31" s="14">
        <v>543330</v>
      </c>
      <c r="E31" s="22">
        <v>282472</v>
      </c>
    </row>
    <row r="32" spans="2:7" x14ac:dyDescent="0.25">
      <c r="B32" s="24" t="s">
        <v>40</v>
      </c>
      <c r="C32" s="37"/>
      <c r="D32" s="14">
        <v>27990</v>
      </c>
      <c r="E32" s="22">
        <v>27795</v>
      </c>
    </row>
    <row r="33" spans="2:7" x14ac:dyDescent="0.25">
      <c r="B33" s="24" t="s">
        <v>48</v>
      </c>
      <c r="C33" s="37">
        <v>17</v>
      </c>
      <c r="D33" s="14">
        <v>103795</v>
      </c>
      <c r="E33" s="27">
        <v>57071</v>
      </c>
    </row>
    <row r="34" spans="2:7" x14ac:dyDescent="0.25">
      <c r="B34" s="24" t="s">
        <v>49</v>
      </c>
      <c r="C34" s="37">
        <v>17</v>
      </c>
      <c r="D34" s="14">
        <v>95485</v>
      </c>
      <c r="E34" s="27">
        <v>88821</v>
      </c>
    </row>
    <row r="35" spans="2:7" ht="15.75" thickBot="1" x14ac:dyDescent="0.3">
      <c r="B35" s="30" t="s">
        <v>50</v>
      </c>
      <c r="C35" s="33">
        <v>18</v>
      </c>
      <c r="D35" s="64">
        <v>1186057</v>
      </c>
      <c r="E35" s="15">
        <v>1145864</v>
      </c>
    </row>
    <row r="36" spans="2:7" x14ac:dyDescent="0.25">
      <c r="B36" s="28"/>
      <c r="C36" s="37"/>
      <c r="D36" s="14">
        <v>2821216</v>
      </c>
      <c r="E36" s="22">
        <v>2429905</v>
      </c>
      <c r="F36" s="31">
        <f>SUM(D27:D35)-D36</f>
        <v>0</v>
      </c>
      <c r="G36" s="31">
        <f>SUM(E27:E35)-E36</f>
        <v>0</v>
      </c>
    </row>
    <row r="37" spans="2:7" x14ac:dyDescent="0.25">
      <c r="B37" s="24" t="s">
        <v>3</v>
      </c>
      <c r="C37" s="37"/>
      <c r="D37" s="28"/>
      <c r="E37" s="24"/>
    </row>
    <row r="38" spans="2:7" ht="15.75" thickBot="1" x14ac:dyDescent="0.3">
      <c r="B38" s="30" t="s">
        <v>51</v>
      </c>
      <c r="C38" s="33">
        <v>14</v>
      </c>
      <c r="D38" s="64">
        <v>43258</v>
      </c>
      <c r="E38" s="15">
        <v>46518</v>
      </c>
    </row>
    <row r="39" spans="2:7" ht="15.75" thickBot="1" x14ac:dyDescent="0.3">
      <c r="B39" s="29"/>
      <c r="C39" s="35"/>
      <c r="D39" s="64">
        <v>2864474</v>
      </c>
      <c r="E39" s="15">
        <v>2476423</v>
      </c>
      <c r="F39" s="31">
        <f>SUM(D36:D38)-D39</f>
        <v>0</v>
      </c>
      <c r="G39" s="31">
        <f>SUM(E36:E38)-E39</f>
        <v>0</v>
      </c>
    </row>
    <row r="40" spans="2:7" ht="15.75" thickBot="1" x14ac:dyDescent="0.3">
      <c r="B40" s="4" t="s">
        <v>52</v>
      </c>
      <c r="C40" s="8"/>
      <c r="D40" s="16">
        <v>15631238</v>
      </c>
      <c r="E40" s="17">
        <v>14653287</v>
      </c>
      <c r="F40" s="31">
        <f>D39+D24-D40</f>
        <v>0</v>
      </c>
      <c r="G40" s="31">
        <f>E39+E24-E40</f>
        <v>0</v>
      </c>
    </row>
    <row r="41" spans="2:7" ht="15.75" thickTop="1" x14ac:dyDescent="0.25"/>
    <row r="43" spans="2:7" x14ac:dyDescent="0.25">
      <c r="B43" s="77" t="s">
        <v>0</v>
      </c>
      <c r="C43" s="79" t="s">
        <v>1</v>
      </c>
      <c r="D43" s="39" t="s">
        <v>167</v>
      </c>
      <c r="E43" s="42" t="s">
        <v>125</v>
      </c>
    </row>
    <row r="44" spans="2:7" x14ac:dyDescent="0.25">
      <c r="B44" s="77"/>
      <c r="C44" s="79"/>
      <c r="D44" s="39">
        <v>2021</v>
      </c>
      <c r="E44" s="42" t="s">
        <v>28</v>
      </c>
    </row>
    <row r="45" spans="2:7" ht="15.75" thickBot="1" x14ac:dyDescent="0.3">
      <c r="B45" s="78"/>
      <c r="C45" s="80"/>
      <c r="D45" s="36" t="s">
        <v>2</v>
      </c>
      <c r="E45" s="1"/>
    </row>
    <row r="46" spans="2:7" x14ac:dyDescent="0.25">
      <c r="B46" s="21" t="s">
        <v>3</v>
      </c>
      <c r="C46" s="34"/>
      <c r="D46" s="28"/>
      <c r="E46" s="24"/>
    </row>
    <row r="47" spans="2:7" x14ac:dyDescent="0.25">
      <c r="B47" s="28" t="s">
        <v>54</v>
      </c>
      <c r="C47" s="37"/>
      <c r="D47" s="28"/>
      <c r="E47" s="24"/>
    </row>
    <row r="48" spans="2:7" x14ac:dyDescent="0.25">
      <c r="B48" s="28" t="s">
        <v>55</v>
      </c>
      <c r="C48" s="37"/>
      <c r="D48" s="28"/>
      <c r="E48" s="24"/>
    </row>
    <row r="49" spans="2:7" x14ac:dyDescent="0.25">
      <c r="B49" s="24" t="s">
        <v>56</v>
      </c>
      <c r="C49" s="37"/>
      <c r="D49" s="14">
        <v>916541</v>
      </c>
      <c r="E49" s="22">
        <v>916541</v>
      </c>
    </row>
    <row r="50" spans="2:7" x14ac:dyDescent="0.25">
      <c r="B50" s="24" t="s">
        <v>57</v>
      </c>
      <c r="C50" s="37"/>
      <c r="D50" s="14">
        <v>8981</v>
      </c>
      <c r="E50" s="22">
        <v>8981</v>
      </c>
    </row>
    <row r="51" spans="2:7" x14ac:dyDescent="0.25">
      <c r="B51" s="24" t="s">
        <v>58</v>
      </c>
      <c r="C51" s="37"/>
      <c r="D51" s="28">
        <v>-895</v>
      </c>
      <c r="E51" s="24">
        <v>58</v>
      </c>
    </row>
    <row r="52" spans="2:7" x14ac:dyDescent="0.25">
      <c r="B52" s="24" t="s">
        <v>59</v>
      </c>
      <c r="C52" s="37"/>
      <c r="D52" s="14">
        <v>2196499</v>
      </c>
      <c r="E52" s="22">
        <v>2146035</v>
      </c>
    </row>
    <row r="53" spans="2:7" ht="15.75" thickBot="1" x14ac:dyDescent="0.3">
      <c r="B53" s="30" t="s">
        <v>60</v>
      </c>
      <c r="C53" s="33"/>
      <c r="D53" s="64">
        <v>6530919</v>
      </c>
      <c r="E53" s="15">
        <v>5636705</v>
      </c>
    </row>
    <row r="54" spans="2:7" x14ac:dyDescent="0.25">
      <c r="B54" s="28" t="s">
        <v>61</v>
      </c>
      <c r="C54" s="37"/>
      <c r="D54" s="14">
        <v>9652045</v>
      </c>
      <c r="E54" s="22">
        <v>8708320</v>
      </c>
      <c r="F54" s="31">
        <f>SUM(D49:D53)-D54</f>
        <v>0</v>
      </c>
      <c r="G54" s="31">
        <f>SUM(E49:E53)-E54</f>
        <v>0</v>
      </c>
    </row>
    <row r="55" spans="2:7" x14ac:dyDescent="0.25">
      <c r="B55" s="24" t="s">
        <v>3</v>
      </c>
      <c r="C55" s="37"/>
      <c r="D55" s="28"/>
      <c r="E55" s="24"/>
    </row>
    <row r="56" spans="2:7" ht="15.75" thickBot="1" x14ac:dyDescent="0.3">
      <c r="B56" s="30" t="s">
        <v>62</v>
      </c>
      <c r="C56" s="33"/>
      <c r="D56" s="64">
        <v>-77530</v>
      </c>
      <c r="E56" s="15">
        <v>-71641</v>
      </c>
    </row>
    <row r="57" spans="2:7" ht="15.75" thickBot="1" x14ac:dyDescent="0.3">
      <c r="B57" s="29" t="s">
        <v>63</v>
      </c>
      <c r="C57" s="33"/>
      <c r="D57" s="64">
        <v>9574515</v>
      </c>
      <c r="E57" s="15">
        <v>8636679</v>
      </c>
      <c r="F57" s="31">
        <f>SUM(D54:D56)-D57</f>
        <v>0</v>
      </c>
      <c r="G57" s="31">
        <f>SUM(E54:E56)-E57</f>
        <v>0</v>
      </c>
    </row>
    <row r="58" spans="2:7" x14ac:dyDescent="0.25">
      <c r="B58" s="28" t="s">
        <v>3</v>
      </c>
      <c r="C58" s="37"/>
      <c r="D58" s="28"/>
      <c r="E58" s="24"/>
    </row>
    <row r="59" spans="2:7" x14ac:dyDescent="0.25">
      <c r="B59" s="28" t="s">
        <v>64</v>
      </c>
      <c r="C59" s="37"/>
      <c r="D59" s="28"/>
      <c r="E59" s="24"/>
    </row>
    <row r="60" spans="2:7" x14ac:dyDescent="0.25">
      <c r="B60" s="24" t="s">
        <v>153</v>
      </c>
      <c r="C60" s="37">
        <v>19</v>
      </c>
      <c r="D60" s="14">
        <v>3609225</v>
      </c>
      <c r="E60" s="22">
        <v>3716892</v>
      </c>
    </row>
    <row r="61" spans="2:7" x14ac:dyDescent="0.25">
      <c r="B61" s="24" t="s">
        <v>65</v>
      </c>
      <c r="C61" s="37"/>
      <c r="D61" s="14">
        <v>304603</v>
      </c>
      <c r="E61" s="22">
        <v>303154</v>
      </c>
    </row>
    <row r="62" spans="2:7" x14ac:dyDescent="0.25">
      <c r="B62" s="24" t="s">
        <v>66</v>
      </c>
      <c r="C62" s="37"/>
      <c r="D62" s="14">
        <v>599025</v>
      </c>
      <c r="E62" s="22">
        <v>555894</v>
      </c>
    </row>
    <row r="63" spans="2:7" x14ac:dyDescent="0.25">
      <c r="B63" s="24" t="s">
        <v>67</v>
      </c>
      <c r="C63" s="37"/>
      <c r="D63" s="14">
        <v>39730</v>
      </c>
      <c r="E63" s="22">
        <v>45499</v>
      </c>
    </row>
    <row r="64" spans="2:7" x14ac:dyDescent="0.25">
      <c r="B64" s="24" t="s">
        <v>68</v>
      </c>
      <c r="C64" s="37">
        <v>20</v>
      </c>
      <c r="D64" s="14">
        <v>25067</v>
      </c>
      <c r="E64" s="22">
        <v>32963</v>
      </c>
    </row>
    <row r="65" spans="2:7" ht="15.75" thickBot="1" x14ac:dyDescent="0.3">
      <c r="B65" s="30" t="s">
        <v>69</v>
      </c>
      <c r="C65" s="33">
        <v>20</v>
      </c>
      <c r="D65" s="64">
        <v>53328</v>
      </c>
      <c r="E65" s="15">
        <v>28831</v>
      </c>
    </row>
    <row r="66" spans="2:7" ht="15.75" thickBot="1" x14ac:dyDescent="0.3">
      <c r="B66" s="24"/>
      <c r="C66" s="37"/>
      <c r="D66" s="14">
        <v>4630978</v>
      </c>
      <c r="E66" s="22">
        <v>4683233</v>
      </c>
      <c r="F66" s="31">
        <f>SUM(D60:D65)-D66</f>
        <v>0</v>
      </c>
      <c r="G66" s="31">
        <f>SUM(E60:E65)-E66</f>
        <v>0</v>
      </c>
    </row>
    <row r="67" spans="2:7" x14ac:dyDescent="0.25">
      <c r="B67" s="23" t="s">
        <v>3</v>
      </c>
      <c r="C67" s="13"/>
      <c r="D67" s="9"/>
      <c r="E67" s="23"/>
    </row>
    <row r="68" spans="2:7" x14ac:dyDescent="0.25">
      <c r="B68" s="28" t="s">
        <v>70</v>
      </c>
      <c r="C68" s="37"/>
      <c r="D68" s="28"/>
      <c r="E68" s="24"/>
    </row>
    <row r="69" spans="2:7" x14ac:dyDescent="0.25">
      <c r="B69" s="24" t="s">
        <v>153</v>
      </c>
      <c r="C69" s="37">
        <v>19</v>
      </c>
      <c r="D69" s="14">
        <v>414984</v>
      </c>
      <c r="E69" s="22">
        <v>361556</v>
      </c>
    </row>
    <row r="70" spans="2:7" x14ac:dyDescent="0.25">
      <c r="B70" s="24" t="s">
        <v>65</v>
      </c>
      <c r="C70" s="37"/>
      <c r="D70" s="14">
        <v>55029</v>
      </c>
      <c r="E70" s="22">
        <v>63235</v>
      </c>
    </row>
    <row r="71" spans="2:7" x14ac:dyDescent="0.25">
      <c r="B71" s="24" t="s">
        <v>71</v>
      </c>
      <c r="C71" s="37"/>
      <c r="D71" s="14">
        <v>34571</v>
      </c>
      <c r="E71" s="22">
        <v>8967</v>
      </c>
    </row>
    <row r="72" spans="2:7" x14ac:dyDescent="0.25">
      <c r="B72" s="24" t="s">
        <v>72</v>
      </c>
      <c r="C72" s="37">
        <v>20</v>
      </c>
      <c r="D72" s="14">
        <v>535762</v>
      </c>
      <c r="E72" s="22">
        <v>536922</v>
      </c>
    </row>
    <row r="73" spans="2:7" x14ac:dyDescent="0.25">
      <c r="B73" s="24" t="s">
        <v>73</v>
      </c>
      <c r="C73" s="37"/>
      <c r="D73" s="14">
        <v>136355</v>
      </c>
      <c r="E73" s="22">
        <v>130263</v>
      </c>
    </row>
    <row r="74" spans="2:7" x14ac:dyDescent="0.25">
      <c r="B74" s="24" t="s">
        <v>67</v>
      </c>
      <c r="C74" s="37"/>
      <c r="D74" s="14">
        <v>20912</v>
      </c>
      <c r="E74" s="22">
        <v>16971</v>
      </c>
    </row>
    <row r="75" spans="2:7" x14ac:dyDescent="0.25">
      <c r="B75" s="24" t="s">
        <v>74</v>
      </c>
      <c r="C75" s="37">
        <v>20</v>
      </c>
      <c r="D75" s="14">
        <v>80595</v>
      </c>
      <c r="E75" s="22">
        <v>86440</v>
      </c>
    </row>
    <row r="76" spans="2:7" ht="15.75" thickBot="1" x14ac:dyDescent="0.3">
      <c r="B76" s="30" t="s">
        <v>75</v>
      </c>
      <c r="C76" s="33">
        <v>20</v>
      </c>
      <c r="D76" s="64">
        <v>147537</v>
      </c>
      <c r="E76" s="15">
        <v>129021</v>
      </c>
    </row>
    <row r="77" spans="2:7" ht="15.75" thickBot="1" x14ac:dyDescent="0.3">
      <c r="B77" s="30"/>
      <c r="C77" s="35"/>
      <c r="D77" s="64">
        <v>1425745</v>
      </c>
      <c r="E77" s="15">
        <v>1333375</v>
      </c>
      <c r="F77" s="31">
        <f>SUM(D69:D76)-D77</f>
        <v>0</v>
      </c>
      <c r="G77" s="31">
        <f>SUM(E69:E76)-E77</f>
        <v>0</v>
      </c>
    </row>
    <row r="78" spans="2:7" ht="15.75" thickBot="1" x14ac:dyDescent="0.3">
      <c r="B78" s="29" t="s">
        <v>76</v>
      </c>
      <c r="C78" s="33"/>
      <c r="D78" s="64">
        <v>6056723</v>
      </c>
      <c r="E78" s="15">
        <v>6016608</v>
      </c>
      <c r="F78" s="31">
        <f>D77+D66-D78</f>
        <v>0</v>
      </c>
      <c r="G78" s="31">
        <f>E77+E66-E78</f>
        <v>0</v>
      </c>
    </row>
    <row r="79" spans="2:7" ht="15.75" thickBot="1" x14ac:dyDescent="0.3">
      <c r="B79" s="4" t="s">
        <v>77</v>
      </c>
      <c r="C79" s="5"/>
      <c r="D79" s="16">
        <v>15631238</v>
      </c>
      <c r="E79" s="17">
        <v>14653287</v>
      </c>
      <c r="F79" s="31">
        <f>D78+D57-D79</f>
        <v>0</v>
      </c>
      <c r="G79" s="31">
        <f>E78+E57-E79</f>
        <v>0</v>
      </c>
    </row>
    <row r="80" spans="2:7" ht="15.75" thickTop="1" x14ac:dyDescent="0.25">
      <c r="B80" s="28" t="s">
        <v>3</v>
      </c>
      <c r="C80" s="37"/>
      <c r="D80" s="28"/>
      <c r="E80" s="24"/>
    </row>
    <row r="81" spans="2:6" ht="15.75" thickBot="1" x14ac:dyDescent="0.3">
      <c r="B81" s="4" t="s">
        <v>168</v>
      </c>
      <c r="C81" s="5"/>
      <c r="D81" s="92">
        <v>15.422000000000001</v>
      </c>
      <c r="E81" s="93">
        <v>13.88</v>
      </c>
      <c r="F81" s="94"/>
    </row>
    <row r="82" spans="2:6" ht="15.75" thickTop="1" x14ac:dyDescent="0.25">
      <c r="B82" s="28"/>
      <c r="C82" s="37"/>
      <c r="D82" s="28"/>
      <c r="E82" s="24"/>
    </row>
    <row r="83" spans="2:6" ht="15.75" thickBot="1" x14ac:dyDescent="0.3">
      <c r="B83" s="4"/>
      <c r="C83" s="5"/>
      <c r="D83" s="73"/>
      <c r="E83" s="74"/>
    </row>
    <row r="84" spans="2:6" s="32" customFormat="1" ht="15.75" thickTop="1" x14ac:dyDescent="0.25">
      <c r="D84" s="32">
        <f>D79-D40</f>
        <v>0</v>
      </c>
      <c r="E84" s="32">
        <f>E79-E40</f>
        <v>0</v>
      </c>
    </row>
  </sheetData>
  <mergeCells count="4">
    <mergeCell ref="B5:B7"/>
    <mergeCell ref="C5:C7"/>
    <mergeCell ref="B43:B45"/>
    <mergeCell ref="C43:C45"/>
  </mergeCells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70"/>
  <sheetViews>
    <sheetView zoomScale="80" zoomScaleNormal="80" workbookViewId="0">
      <selection activeCell="D68" sqref="D68"/>
    </sheetView>
  </sheetViews>
  <sheetFormatPr defaultRowHeight="15" x14ac:dyDescent="0.25"/>
  <cols>
    <col min="2" max="2" width="39.5703125" customWidth="1"/>
    <col min="4" max="4" width="12" customWidth="1"/>
    <col min="5" max="5" width="13.5703125" customWidth="1"/>
    <col min="6" max="6" width="12.28515625" style="32" customWidth="1"/>
    <col min="7" max="7" width="13.42578125" style="32" customWidth="1"/>
    <col min="8" max="8" width="9.140625" style="59" customWidth="1"/>
    <col min="9" max="11" width="9.140625" style="59"/>
  </cols>
  <sheetData>
    <row r="2" spans="2:11" x14ac:dyDescent="0.25">
      <c r="B2" t="s">
        <v>26</v>
      </c>
    </row>
    <row r="5" spans="2:11" ht="24" customHeight="1" thickBot="1" x14ac:dyDescent="0.3">
      <c r="B5" s="21"/>
      <c r="C5" s="34"/>
      <c r="D5" s="80" t="s">
        <v>169</v>
      </c>
      <c r="E5" s="80"/>
      <c r="F5" s="80" t="s">
        <v>170</v>
      </c>
      <c r="G5" s="80"/>
    </row>
    <row r="6" spans="2:11" x14ac:dyDescent="0.25">
      <c r="B6" s="77" t="s">
        <v>0</v>
      </c>
      <c r="C6" s="79" t="s">
        <v>1</v>
      </c>
      <c r="D6" s="38">
        <v>2021</v>
      </c>
      <c r="E6" s="40">
        <v>2020</v>
      </c>
      <c r="F6" s="38">
        <v>2021</v>
      </c>
      <c r="G6" s="40">
        <v>2020</v>
      </c>
    </row>
    <row r="7" spans="2:11" ht="15.75" thickBot="1" x14ac:dyDescent="0.3">
      <c r="B7" s="78"/>
      <c r="C7" s="80"/>
      <c r="D7" s="36" t="s">
        <v>2</v>
      </c>
      <c r="E7" s="41" t="s">
        <v>2</v>
      </c>
      <c r="F7" s="36" t="s">
        <v>2</v>
      </c>
      <c r="G7" s="41" t="s">
        <v>2</v>
      </c>
    </row>
    <row r="8" spans="2:11" x14ac:dyDescent="0.25">
      <c r="B8" s="21" t="s">
        <v>3</v>
      </c>
      <c r="C8" s="34"/>
      <c r="D8" s="28"/>
      <c r="E8" s="24"/>
      <c r="F8" s="24"/>
      <c r="G8" s="24"/>
    </row>
    <row r="9" spans="2:11" x14ac:dyDescent="0.25">
      <c r="B9" s="28" t="s">
        <v>4</v>
      </c>
      <c r="C9" s="34"/>
      <c r="D9" s="47"/>
      <c r="E9" s="48"/>
      <c r="F9" s="48"/>
      <c r="G9" s="48"/>
    </row>
    <row r="10" spans="2:11" x14ac:dyDescent="0.25">
      <c r="B10" s="24" t="s">
        <v>5</v>
      </c>
      <c r="C10" s="37">
        <v>4</v>
      </c>
      <c r="D10" s="47">
        <v>1670365</v>
      </c>
      <c r="E10" s="48">
        <v>1080035</v>
      </c>
      <c r="F10" s="47">
        <v>4792484</v>
      </c>
      <c r="G10" s="48">
        <v>3334130</v>
      </c>
    </row>
    <row r="11" spans="2:11" x14ac:dyDescent="0.25">
      <c r="B11" s="24" t="s">
        <v>139</v>
      </c>
      <c r="C11" s="81">
        <v>5</v>
      </c>
      <c r="D11" s="86">
        <v>279338</v>
      </c>
      <c r="E11" s="85">
        <v>99022</v>
      </c>
      <c r="F11" s="86">
        <v>760562</v>
      </c>
      <c r="G11" s="85">
        <v>323302</v>
      </c>
    </row>
    <row r="12" spans="2:11" x14ac:dyDescent="0.25">
      <c r="B12" s="24" t="s">
        <v>140</v>
      </c>
      <c r="C12" s="81"/>
      <c r="D12" s="86"/>
      <c r="E12" s="85"/>
      <c r="F12" s="86"/>
      <c r="G12" s="85"/>
    </row>
    <row r="13" spans="2:11" x14ac:dyDescent="0.25">
      <c r="B13" s="24" t="s">
        <v>7</v>
      </c>
      <c r="C13" s="37">
        <v>12</v>
      </c>
      <c r="D13" s="47">
        <v>40291</v>
      </c>
      <c r="E13" s="48">
        <v>23045</v>
      </c>
      <c r="F13" s="47">
        <v>86378</v>
      </c>
      <c r="G13" s="48">
        <v>86576</v>
      </c>
    </row>
    <row r="14" spans="2:11" x14ac:dyDescent="0.25">
      <c r="B14" s="24" t="s">
        <v>171</v>
      </c>
      <c r="C14" s="37"/>
      <c r="D14" s="47">
        <v>17161</v>
      </c>
      <c r="E14" s="48" t="s">
        <v>172</v>
      </c>
      <c r="F14" s="47">
        <v>19835</v>
      </c>
      <c r="G14" s="48" t="s">
        <v>172</v>
      </c>
    </row>
    <row r="15" spans="2:11" ht="15.75" thickBot="1" x14ac:dyDescent="0.3">
      <c r="B15" s="24" t="s">
        <v>8</v>
      </c>
      <c r="C15" s="37">
        <v>23</v>
      </c>
      <c r="D15" s="47">
        <v>794</v>
      </c>
      <c r="E15" s="48">
        <v>3757</v>
      </c>
      <c r="F15" s="47">
        <v>31940</v>
      </c>
      <c r="G15" s="48">
        <v>15521</v>
      </c>
    </row>
    <row r="16" spans="2:11" ht="15.75" thickBot="1" x14ac:dyDescent="0.3">
      <c r="B16" s="2" t="s">
        <v>9</v>
      </c>
      <c r="C16" s="65"/>
      <c r="D16" s="49">
        <v>2007949</v>
      </c>
      <c r="E16" s="50">
        <v>1205859</v>
      </c>
      <c r="F16" s="49">
        <v>5691199</v>
      </c>
      <c r="G16" s="50">
        <v>3759529</v>
      </c>
      <c r="H16" s="60">
        <f>SUM(D10:D15)-D16</f>
        <v>0</v>
      </c>
      <c r="I16" s="60">
        <f t="shared" ref="I16:K16" si="0">SUM(E10:E15)-E16</f>
        <v>0</v>
      </c>
      <c r="J16" s="60">
        <f t="shared" si="0"/>
        <v>0</v>
      </c>
      <c r="K16" s="60">
        <f t="shared" si="0"/>
        <v>0</v>
      </c>
    </row>
    <row r="17" spans="2:11" x14ac:dyDescent="0.25">
      <c r="B17" s="28" t="s">
        <v>3</v>
      </c>
      <c r="C17" s="34"/>
      <c r="D17" s="57"/>
      <c r="E17" s="48"/>
      <c r="F17" s="57"/>
      <c r="G17" s="48"/>
    </row>
    <row r="18" spans="2:11" x14ac:dyDescent="0.25">
      <c r="B18" s="28" t="s">
        <v>10</v>
      </c>
      <c r="C18" s="37"/>
      <c r="D18" s="57"/>
      <c r="E18" s="48"/>
      <c r="F18" s="57"/>
      <c r="G18" s="48"/>
    </row>
    <row r="19" spans="2:11" ht="24" x14ac:dyDescent="0.25">
      <c r="B19" s="24" t="s">
        <v>11</v>
      </c>
      <c r="C19" s="37">
        <v>6</v>
      </c>
      <c r="D19" s="47">
        <v>-999105</v>
      </c>
      <c r="E19" s="48">
        <v>-497446</v>
      </c>
      <c r="F19" s="47">
        <v>-2688083</v>
      </c>
      <c r="G19" s="48">
        <v>-1623336</v>
      </c>
    </row>
    <row r="20" spans="2:11" x14ac:dyDescent="0.25">
      <c r="B20" s="24" t="s">
        <v>12</v>
      </c>
      <c r="C20" s="37">
        <v>7</v>
      </c>
      <c r="D20" s="47">
        <v>-193142</v>
      </c>
      <c r="E20" s="48">
        <v>-181102</v>
      </c>
      <c r="F20" s="47">
        <v>-543919</v>
      </c>
      <c r="G20" s="48">
        <v>-544634</v>
      </c>
    </row>
    <row r="21" spans="2:11" x14ac:dyDescent="0.25">
      <c r="B21" s="24" t="s">
        <v>13</v>
      </c>
      <c r="C21" s="37">
        <v>8</v>
      </c>
      <c r="D21" s="47">
        <v>-114269</v>
      </c>
      <c r="E21" s="48">
        <v>-64816</v>
      </c>
      <c r="F21" s="47">
        <v>-311542</v>
      </c>
      <c r="G21" s="48">
        <v>-204296</v>
      </c>
    </row>
    <row r="22" spans="2:11" x14ac:dyDescent="0.25">
      <c r="B22" s="24" t="s">
        <v>14</v>
      </c>
      <c r="C22" s="37"/>
      <c r="D22" s="47">
        <v>-97380</v>
      </c>
      <c r="E22" s="48">
        <v>-85599</v>
      </c>
      <c r="F22" s="47">
        <v>-294774</v>
      </c>
      <c r="G22" s="48">
        <v>-265818</v>
      </c>
    </row>
    <row r="23" spans="2:11" x14ac:dyDescent="0.25">
      <c r="B23" s="24" t="s">
        <v>15</v>
      </c>
      <c r="C23" s="37">
        <v>9</v>
      </c>
      <c r="D23" s="47">
        <v>-82343</v>
      </c>
      <c r="E23" s="48">
        <v>-103609</v>
      </c>
      <c r="F23" s="47">
        <v>-316541</v>
      </c>
      <c r="G23" s="48">
        <v>-326094</v>
      </c>
    </row>
    <row r="24" spans="2:11" x14ac:dyDescent="0.25">
      <c r="B24" s="24" t="s">
        <v>16</v>
      </c>
      <c r="C24" s="37">
        <v>10</v>
      </c>
      <c r="D24" s="47">
        <v>-34682</v>
      </c>
      <c r="E24" s="48">
        <v>-32764</v>
      </c>
      <c r="F24" s="47">
        <v>-103426</v>
      </c>
      <c r="G24" s="48">
        <v>-107582</v>
      </c>
    </row>
    <row r="25" spans="2:11" ht="36" x14ac:dyDescent="0.25">
      <c r="B25" s="24" t="s">
        <v>142</v>
      </c>
      <c r="C25" s="37">
        <v>11</v>
      </c>
      <c r="D25" s="47">
        <v>-3517</v>
      </c>
      <c r="E25" s="48">
        <v>-2046</v>
      </c>
      <c r="F25" s="47">
        <v>-7291</v>
      </c>
      <c r="G25" s="48">
        <v>-227448</v>
      </c>
    </row>
    <row r="26" spans="2:11" x14ac:dyDescent="0.25">
      <c r="B26" s="24" t="s">
        <v>143</v>
      </c>
      <c r="C26" s="37">
        <v>11</v>
      </c>
      <c r="D26" s="57">
        <v>-59283</v>
      </c>
      <c r="E26" s="48">
        <v>-19692</v>
      </c>
      <c r="F26" s="47">
        <v>-79083</v>
      </c>
      <c r="G26" s="48">
        <v>-19692</v>
      </c>
    </row>
    <row r="27" spans="2:11" ht="24" x14ac:dyDescent="0.25">
      <c r="B27" s="24" t="s">
        <v>17</v>
      </c>
      <c r="C27" s="37"/>
      <c r="D27" s="57" t="s">
        <v>172</v>
      </c>
      <c r="E27" s="48" t="s">
        <v>172</v>
      </c>
      <c r="F27" s="57" t="s">
        <v>172</v>
      </c>
      <c r="G27" s="48">
        <v>-38000</v>
      </c>
    </row>
    <row r="28" spans="2:11" x14ac:dyDescent="0.25">
      <c r="B28" s="24" t="s">
        <v>18</v>
      </c>
      <c r="C28" s="37">
        <v>12</v>
      </c>
      <c r="D28" s="47">
        <v>-67493</v>
      </c>
      <c r="E28" s="48">
        <v>-67067</v>
      </c>
      <c r="F28" s="47">
        <v>-204682</v>
      </c>
      <c r="G28" s="48">
        <v>-202261</v>
      </c>
    </row>
    <row r="29" spans="2:11" x14ac:dyDescent="0.25">
      <c r="B29" s="24" t="s">
        <v>144</v>
      </c>
      <c r="C29" s="37"/>
      <c r="D29" s="47">
        <v>-1472</v>
      </c>
      <c r="E29" s="48" t="s">
        <v>172</v>
      </c>
      <c r="F29" s="47">
        <v>-2823</v>
      </c>
      <c r="G29" s="48" t="s">
        <v>172</v>
      </c>
    </row>
    <row r="30" spans="2:11" x14ac:dyDescent="0.25">
      <c r="B30" s="24" t="s">
        <v>145</v>
      </c>
      <c r="C30" s="37"/>
      <c r="D30" s="47">
        <v>-2244</v>
      </c>
      <c r="E30" s="48">
        <v>1636</v>
      </c>
      <c r="F30" s="57">
        <v>-2902</v>
      </c>
      <c r="G30" s="48">
        <v>19755</v>
      </c>
    </row>
    <row r="31" spans="2:11" ht="15.75" thickBot="1" x14ac:dyDescent="0.3">
      <c r="B31" s="30" t="s">
        <v>19</v>
      </c>
      <c r="C31" s="33"/>
      <c r="D31" s="68">
        <v>-1038</v>
      </c>
      <c r="E31" s="53">
        <v>-6871</v>
      </c>
      <c r="F31" s="52">
        <v>-10522</v>
      </c>
      <c r="G31" s="53">
        <v>-21606</v>
      </c>
    </row>
    <row r="32" spans="2:11" ht="15.75" thickBot="1" x14ac:dyDescent="0.3">
      <c r="B32" s="29" t="s">
        <v>20</v>
      </c>
      <c r="C32" s="35"/>
      <c r="D32" s="68">
        <v>-1655968</v>
      </c>
      <c r="E32" s="53">
        <v>-1059376</v>
      </c>
      <c r="F32" s="52">
        <v>-4565588</v>
      </c>
      <c r="G32" s="53">
        <v>-3561012</v>
      </c>
      <c r="H32" s="60">
        <f>SUM(D19:D31)-D32</f>
        <v>0</v>
      </c>
      <c r="I32" s="60">
        <f t="shared" ref="I32:K32" si="1">SUM(E19:E31)-E32</f>
        <v>0</v>
      </c>
      <c r="J32" s="60">
        <f t="shared" si="1"/>
        <v>0</v>
      </c>
      <c r="K32" s="60">
        <f t="shared" si="1"/>
        <v>0</v>
      </c>
    </row>
    <row r="33" spans="2:11" x14ac:dyDescent="0.25">
      <c r="B33" s="28" t="s">
        <v>173</v>
      </c>
      <c r="C33" s="37"/>
      <c r="D33" s="57">
        <v>351981</v>
      </c>
      <c r="E33" s="48">
        <v>146483</v>
      </c>
      <c r="F33" s="57">
        <v>1125611</v>
      </c>
      <c r="G33" s="48">
        <v>198517</v>
      </c>
      <c r="H33" s="60">
        <f>D32+D16-D33</f>
        <v>0</v>
      </c>
      <c r="I33" s="60">
        <f t="shared" ref="I33:K33" si="2">E32+E16-E33</f>
        <v>0</v>
      </c>
      <c r="J33" s="60">
        <f t="shared" si="2"/>
        <v>0</v>
      </c>
      <c r="K33" s="60">
        <f t="shared" si="2"/>
        <v>0</v>
      </c>
    </row>
    <row r="34" spans="2:11" x14ac:dyDescent="0.25">
      <c r="B34" s="24" t="s">
        <v>3</v>
      </c>
      <c r="C34" s="37"/>
      <c r="D34" s="57"/>
      <c r="E34" s="48"/>
      <c r="F34" s="57"/>
      <c r="G34" s="48"/>
      <c r="H34" s="60"/>
      <c r="I34" s="60"/>
      <c r="J34" s="60"/>
      <c r="K34" s="60"/>
    </row>
    <row r="35" spans="2:11" ht="15.75" thickBot="1" x14ac:dyDescent="0.3">
      <c r="B35" s="30" t="s">
        <v>146</v>
      </c>
      <c r="C35" s="33">
        <v>13</v>
      </c>
      <c r="D35" s="68">
        <v>-53939</v>
      </c>
      <c r="E35" s="53">
        <v>-30734</v>
      </c>
      <c r="F35" s="68">
        <v>-183136</v>
      </c>
      <c r="G35" s="53">
        <v>-62064</v>
      </c>
    </row>
    <row r="36" spans="2:11" ht="15.75" thickBot="1" x14ac:dyDescent="0.3">
      <c r="B36" s="4" t="s">
        <v>126</v>
      </c>
      <c r="C36" s="5"/>
      <c r="D36" s="98">
        <v>298042</v>
      </c>
      <c r="E36" s="55">
        <v>115749</v>
      </c>
      <c r="F36" s="98">
        <v>942475</v>
      </c>
      <c r="G36" s="55">
        <v>136453</v>
      </c>
      <c r="H36" s="60">
        <f>SUM(D33:D35)-D36</f>
        <v>0</v>
      </c>
      <c r="I36" s="60">
        <f t="shared" ref="I36:K36" si="3">SUM(E33:E35)-E36</f>
        <v>0</v>
      </c>
      <c r="J36" s="60">
        <f t="shared" si="3"/>
        <v>0</v>
      </c>
      <c r="K36" s="60">
        <f t="shared" si="3"/>
        <v>0</v>
      </c>
    </row>
    <row r="37" spans="2:11" ht="15.75" thickTop="1" x14ac:dyDescent="0.25">
      <c r="B37" s="28"/>
      <c r="C37" s="75"/>
      <c r="D37" s="82"/>
      <c r="E37" s="84"/>
      <c r="F37" s="82"/>
      <c r="G37" s="84"/>
      <c r="H37" s="60"/>
      <c r="I37" s="60"/>
      <c r="J37" s="60"/>
      <c r="K37" s="60"/>
    </row>
    <row r="38" spans="2:11" x14ac:dyDescent="0.25">
      <c r="B38" s="28" t="s">
        <v>147</v>
      </c>
      <c r="C38" s="81"/>
      <c r="D38" s="83"/>
      <c r="E38" s="85"/>
      <c r="F38" s="83"/>
      <c r="G38" s="85"/>
    </row>
    <row r="39" spans="2:11" x14ac:dyDescent="0.25">
      <c r="B39" s="28" t="s">
        <v>148</v>
      </c>
      <c r="C39" s="81"/>
      <c r="D39" s="83"/>
      <c r="E39" s="85"/>
      <c r="F39" s="83"/>
      <c r="G39" s="85"/>
    </row>
    <row r="40" spans="2:11" x14ac:dyDescent="0.25">
      <c r="B40" s="24" t="s">
        <v>21</v>
      </c>
      <c r="C40" s="37"/>
      <c r="D40" s="47">
        <v>303469</v>
      </c>
      <c r="E40" s="48">
        <v>119329</v>
      </c>
      <c r="F40" s="47">
        <v>947328</v>
      </c>
      <c r="G40" s="48">
        <v>222983</v>
      </c>
    </row>
    <row r="41" spans="2:11" ht="15.75" customHeight="1" thickBot="1" x14ac:dyDescent="0.3">
      <c r="B41" s="30" t="s">
        <v>22</v>
      </c>
      <c r="C41" s="33"/>
      <c r="D41" s="68">
        <v>-5427</v>
      </c>
      <c r="E41" s="53">
        <v>-3580</v>
      </c>
      <c r="F41" s="68">
        <v>-4853</v>
      </c>
      <c r="G41" s="53">
        <v>-86530</v>
      </c>
    </row>
    <row r="42" spans="2:11" ht="24" customHeight="1" thickBot="1" x14ac:dyDescent="0.3">
      <c r="B42" s="6"/>
      <c r="C42" s="5"/>
      <c r="D42" s="98">
        <v>298042</v>
      </c>
      <c r="E42" s="55">
        <v>115749</v>
      </c>
      <c r="F42" s="98">
        <v>942475</v>
      </c>
      <c r="G42" s="55">
        <v>136453</v>
      </c>
      <c r="H42" s="60">
        <f>SUM(D40:D41)-D42</f>
        <v>0</v>
      </c>
      <c r="I42" s="60">
        <f t="shared" ref="I42:K42" si="4">SUM(E40:E41)-E42</f>
        <v>0</v>
      </c>
      <c r="J42" s="60">
        <f t="shared" si="4"/>
        <v>0</v>
      </c>
      <c r="K42" s="60">
        <f t="shared" si="4"/>
        <v>0</v>
      </c>
    </row>
    <row r="43" spans="2:11" ht="16.5" thickTop="1" thickBot="1" x14ac:dyDescent="0.3">
      <c r="B43" s="6"/>
      <c r="C43" s="5"/>
      <c r="D43" s="54"/>
      <c r="E43" s="55"/>
      <c r="F43" s="54"/>
      <c r="G43" s="55"/>
      <c r="H43" s="60"/>
      <c r="I43" s="60"/>
      <c r="J43" s="60"/>
      <c r="K43" s="60"/>
    </row>
    <row r="44" spans="2:11" ht="15.75" thickTop="1" x14ac:dyDescent="0.25">
      <c r="B44" s="28" t="s">
        <v>3</v>
      </c>
      <c r="C44" s="34"/>
      <c r="D44" s="32">
        <f t="shared" ref="D44:G44" si="5">D42-D36</f>
        <v>0</v>
      </c>
      <c r="E44" s="32">
        <f t="shared" si="5"/>
        <v>0</v>
      </c>
      <c r="F44" s="32">
        <f t="shared" si="5"/>
        <v>0</v>
      </c>
      <c r="G44" s="32">
        <f>G42-G36</f>
        <v>0</v>
      </c>
    </row>
    <row r="45" spans="2:11" ht="33" customHeight="1" thickBot="1" x14ac:dyDescent="0.3">
      <c r="B45" s="21"/>
      <c r="C45" s="34"/>
      <c r="D45" s="80" t="s">
        <v>169</v>
      </c>
      <c r="E45" s="80"/>
      <c r="F45" s="80" t="s">
        <v>170</v>
      </c>
      <c r="G45" s="80"/>
    </row>
    <row r="46" spans="2:11" x14ac:dyDescent="0.25">
      <c r="B46" s="77" t="s">
        <v>0</v>
      </c>
      <c r="C46" s="79" t="s">
        <v>1</v>
      </c>
      <c r="D46" s="39">
        <v>2021</v>
      </c>
      <c r="E46" s="40">
        <v>2020</v>
      </c>
      <c r="F46" s="39">
        <v>2021</v>
      </c>
      <c r="G46" s="23">
        <v>2020</v>
      </c>
    </row>
    <row r="47" spans="2:11" ht="15.75" thickBot="1" x14ac:dyDescent="0.3">
      <c r="B47" s="78"/>
      <c r="C47" s="80"/>
      <c r="D47" s="36" t="s">
        <v>2</v>
      </c>
      <c r="E47" s="41" t="s">
        <v>2</v>
      </c>
      <c r="F47" s="36" t="s">
        <v>2</v>
      </c>
      <c r="G47" s="30" t="s">
        <v>2</v>
      </c>
    </row>
    <row r="48" spans="2:11" x14ac:dyDescent="0.25">
      <c r="B48" s="28" t="s">
        <v>3</v>
      </c>
      <c r="C48" s="34"/>
      <c r="D48" s="28"/>
      <c r="E48" s="24"/>
      <c r="F48" s="24"/>
      <c r="G48" s="23"/>
    </row>
    <row r="49" spans="2:12" x14ac:dyDescent="0.25">
      <c r="B49" s="28" t="s">
        <v>174</v>
      </c>
      <c r="C49" s="34"/>
      <c r="D49" s="95"/>
      <c r="E49" s="95"/>
      <c r="F49" s="95"/>
      <c r="G49" s="28"/>
    </row>
    <row r="50" spans="2:12" ht="36" x14ac:dyDescent="0.25">
      <c r="B50" s="21" t="s">
        <v>175</v>
      </c>
      <c r="C50" s="37"/>
      <c r="D50" s="57"/>
      <c r="E50" s="57"/>
      <c r="F50" s="57"/>
      <c r="G50" s="47"/>
      <c r="I50" s="61"/>
      <c r="J50" s="61"/>
      <c r="K50" s="61"/>
      <c r="L50" s="58"/>
    </row>
    <row r="51" spans="2:12" ht="15.75" x14ac:dyDescent="0.25">
      <c r="B51" s="24" t="s">
        <v>23</v>
      </c>
      <c r="C51" s="34"/>
      <c r="D51" s="57">
        <v>-370</v>
      </c>
      <c r="E51" s="100">
        <v>-2099</v>
      </c>
      <c r="F51" s="57">
        <v>-953</v>
      </c>
      <c r="G51" s="100">
        <v>333</v>
      </c>
      <c r="J51" s="62"/>
      <c r="K51" s="63"/>
      <c r="L51" s="58"/>
    </row>
    <row r="52" spans="2:12" ht="24" x14ac:dyDescent="0.25">
      <c r="B52" s="24" t="s">
        <v>24</v>
      </c>
      <c r="C52" s="37"/>
      <c r="D52" s="57">
        <v>-25253</v>
      </c>
      <c r="E52" s="100">
        <v>304621</v>
      </c>
      <c r="F52" s="57">
        <v>55524</v>
      </c>
      <c r="G52" s="48">
        <v>524939</v>
      </c>
      <c r="J52" s="62"/>
      <c r="K52" s="63"/>
      <c r="L52" s="58"/>
    </row>
    <row r="53" spans="2:12" ht="16.5" thickBot="1" x14ac:dyDescent="0.3">
      <c r="B53" s="24" t="s">
        <v>25</v>
      </c>
      <c r="C53" s="37"/>
      <c r="D53" s="57">
        <v>2345</v>
      </c>
      <c r="E53" s="100">
        <v>-26909</v>
      </c>
      <c r="F53" s="57">
        <v>-4876</v>
      </c>
      <c r="G53" s="53">
        <v>-46790</v>
      </c>
      <c r="J53" s="62"/>
      <c r="K53" s="63"/>
      <c r="L53" s="58"/>
    </row>
    <row r="54" spans="2:12" ht="36.75" thickBot="1" x14ac:dyDescent="0.3">
      <c r="B54" s="2" t="s">
        <v>176</v>
      </c>
      <c r="C54" s="7"/>
      <c r="D54" s="51">
        <v>-23278</v>
      </c>
      <c r="E54" s="101">
        <v>275613</v>
      </c>
      <c r="F54" s="51">
        <v>49695</v>
      </c>
      <c r="G54" s="50">
        <v>478482</v>
      </c>
      <c r="H54" s="61">
        <f t="shared" ref="H54:K54" si="6">SUM(D51:D53)-D54</f>
        <v>0</v>
      </c>
      <c r="I54" s="61">
        <f t="shared" ref="I54" si="7">SUM(E51:E53)-E54</f>
        <v>0</v>
      </c>
      <c r="J54" s="61">
        <f t="shared" ref="J54" si="8">SUM(F51:F53)-F54</f>
        <v>0</v>
      </c>
      <c r="K54" s="61">
        <f t="shared" ref="K54" si="9">SUM(G51:G53)-G54</f>
        <v>0</v>
      </c>
      <c r="L54" s="58"/>
    </row>
    <row r="55" spans="2:12" ht="15.75" x14ac:dyDescent="0.25">
      <c r="B55" s="21" t="s">
        <v>3</v>
      </c>
      <c r="C55" s="37"/>
      <c r="D55" s="57"/>
      <c r="E55" s="100"/>
      <c r="F55" s="57"/>
      <c r="G55" s="69"/>
      <c r="J55" s="62"/>
      <c r="K55" s="63"/>
      <c r="L55" s="58"/>
    </row>
    <row r="56" spans="2:12" ht="36" x14ac:dyDescent="0.25">
      <c r="B56" s="21" t="s">
        <v>177</v>
      </c>
      <c r="C56" s="37"/>
      <c r="D56" s="57"/>
      <c r="E56" s="100"/>
      <c r="F56" s="57"/>
      <c r="G56" s="48"/>
      <c r="I56" s="61"/>
      <c r="J56" s="62"/>
      <c r="K56" s="62"/>
      <c r="L56" s="58"/>
    </row>
    <row r="57" spans="2:12" ht="24.75" thickBot="1" x14ac:dyDescent="0.3">
      <c r="B57" s="24" t="s">
        <v>178</v>
      </c>
      <c r="C57" s="37"/>
      <c r="D57" s="57">
        <v>-20</v>
      </c>
      <c r="E57" s="100">
        <v>131</v>
      </c>
      <c r="F57" s="57">
        <v>117</v>
      </c>
      <c r="G57" s="53">
        <v>-1001</v>
      </c>
      <c r="I57" s="61"/>
      <c r="J57" s="62"/>
      <c r="K57" s="62"/>
      <c r="L57" s="58"/>
    </row>
    <row r="58" spans="2:12" ht="36.75" thickBot="1" x14ac:dyDescent="0.3">
      <c r="B58" s="2" t="s">
        <v>179</v>
      </c>
      <c r="C58" s="7"/>
      <c r="D58" s="51">
        <v>-20</v>
      </c>
      <c r="E58" s="101">
        <v>131</v>
      </c>
      <c r="F58" s="51">
        <v>117</v>
      </c>
      <c r="G58" s="50">
        <v>-1001</v>
      </c>
      <c r="H58" s="61">
        <f t="shared" ref="H58:K58" si="10">D57-D58</f>
        <v>0</v>
      </c>
      <c r="I58" s="61">
        <f t="shared" si="10"/>
        <v>0</v>
      </c>
      <c r="J58" s="61">
        <f t="shared" si="10"/>
        <v>0</v>
      </c>
      <c r="K58" s="61">
        <f t="shared" si="10"/>
        <v>0</v>
      </c>
      <c r="L58" s="58"/>
    </row>
    <row r="59" spans="2:12" ht="24.75" thickBot="1" x14ac:dyDescent="0.3">
      <c r="B59" s="29" t="s">
        <v>180</v>
      </c>
      <c r="C59" s="33"/>
      <c r="D59" s="68">
        <v>-23298</v>
      </c>
      <c r="E59" s="102">
        <v>275744</v>
      </c>
      <c r="F59" s="68">
        <v>49812</v>
      </c>
      <c r="G59" s="50">
        <v>477481</v>
      </c>
      <c r="H59" s="61">
        <f t="shared" ref="H59:K59" si="11">D58+D54-D59</f>
        <v>0</v>
      </c>
      <c r="I59" s="61">
        <f t="shared" si="11"/>
        <v>0</v>
      </c>
      <c r="J59" s="61">
        <f t="shared" si="11"/>
        <v>0</v>
      </c>
      <c r="K59" s="61">
        <f t="shared" si="11"/>
        <v>0</v>
      </c>
      <c r="L59" s="58"/>
    </row>
    <row r="60" spans="2:12" ht="24.75" thickBot="1" x14ac:dyDescent="0.3">
      <c r="B60" s="4" t="s">
        <v>181</v>
      </c>
      <c r="C60" s="5"/>
      <c r="D60" s="98">
        <v>274744</v>
      </c>
      <c r="E60" s="103">
        <v>391493</v>
      </c>
      <c r="F60" s="98">
        <v>992287</v>
      </c>
      <c r="G60" s="71">
        <v>613934</v>
      </c>
      <c r="H60" s="61">
        <f t="shared" ref="H60" si="12">D59+D42-D60</f>
        <v>0</v>
      </c>
      <c r="I60" s="61">
        <f>E59+E42-E60</f>
        <v>0</v>
      </c>
      <c r="J60" s="61">
        <f t="shared" ref="J60:K60" si="13">F59+F42-F60</f>
        <v>0</v>
      </c>
      <c r="K60" s="61">
        <f t="shared" si="13"/>
        <v>0</v>
      </c>
      <c r="L60" s="58"/>
    </row>
    <row r="61" spans="2:12" ht="15.75" thickTop="1" x14ac:dyDescent="0.25">
      <c r="B61" s="97" t="s">
        <v>3</v>
      </c>
      <c r="C61" s="37"/>
      <c r="D61" s="57"/>
      <c r="E61" s="100"/>
      <c r="F61" s="57"/>
      <c r="G61" s="56"/>
      <c r="I61" s="61"/>
      <c r="J61" s="62"/>
      <c r="K61" s="62"/>
      <c r="L61" s="58"/>
    </row>
    <row r="62" spans="2:12" ht="24" x14ac:dyDescent="0.25">
      <c r="B62" s="28" t="s">
        <v>149</v>
      </c>
      <c r="C62" s="37"/>
      <c r="D62" s="57"/>
      <c r="E62" s="100"/>
      <c r="F62" s="57"/>
      <c r="G62" s="48"/>
      <c r="I62" s="61"/>
      <c r="J62" s="62"/>
      <c r="K62" s="62"/>
      <c r="L62" s="58"/>
    </row>
    <row r="63" spans="2:12" x14ac:dyDescent="0.25">
      <c r="B63" s="24" t="s">
        <v>21</v>
      </c>
      <c r="C63" s="37"/>
      <c r="D63" s="47">
        <v>280158</v>
      </c>
      <c r="E63" s="100">
        <v>394930</v>
      </c>
      <c r="F63" s="47">
        <v>996955</v>
      </c>
      <c r="G63" s="48">
        <v>700203</v>
      </c>
      <c r="I63" s="61"/>
      <c r="K63" s="62"/>
      <c r="L63" s="58"/>
    </row>
    <row r="64" spans="2:12" ht="15.75" thickBot="1" x14ac:dyDescent="0.3">
      <c r="B64" s="30" t="s">
        <v>22</v>
      </c>
      <c r="C64" s="33"/>
      <c r="D64" s="68">
        <v>-5414</v>
      </c>
      <c r="E64" s="102">
        <v>-3437</v>
      </c>
      <c r="F64" s="68">
        <v>-4668</v>
      </c>
      <c r="G64" s="53">
        <v>-86269</v>
      </c>
      <c r="I64" s="61"/>
      <c r="K64" s="62"/>
      <c r="L64" s="58"/>
    </row>
    <row r="65" spans="2:12" ht="15.75" thickBot="1" x14ac:dyDescent="0.3">
      <c r="B65" s="6"/>
      <c r="C65" s="5"/>
      <c r="D65" s="98">
        <v>274744</v>
      </c>
      <c r="E65" s="103">
        <v>391493</v>
      </c>
      <c r="F65" s="98">
        <v>992287</v>
      </c>
      <c r="G65" s="71">
        <v>613934</v>
      </c>
      <c r="H65" s="60">
        <f t="shared" ref="H65:K65" si="14">SUM(D63:D64)-D65</f>
        <v>0</v>
      </c>
      <c r="I65" s="60">
        <f t="shared" si="14"/>
        <v>0</v>
      </c>
      <c r="J65" s="60">
        <f t="shared" si="14"/>
        <v>0</v>
      </c>
      <c r="K65" s="60">
        <f t="shared" si="14"/>
        <v>0</v>
      </c>
      <c r="L65" s="58"/>
    </row>
    <row r="66" spans="2:12" ht="15.75" thickTop="1" x14ac:dyDescent="0.25">
      <c r="D66" s="31">
        <f t="shared" ref="D66:F66" si="15">D65-D60</f>
        <v>0</v>
      </c>
      <c r="E66" s="31">
        <f t="shared" si="15"/>
        <v>0</v>
      </c>
      <c r="F66" s="31">
        <f t="shared" si="15"/>
        <v>0</v>
      </c>
      <c r="G66" s="31">
        <f>G65-G60</f>
        <v>0</v>
      </c>
      <c r="I66" s="61"/>
      <c r="K66" s="62"/>
      <c r="L66" s="58"/>
    </row>
    <row r="67" spans="2:12" x14ac:dyDescent="0.25">
      <c r="D67" s="58"/>
      <c r="E67" s="58"/>
      <c r="F67" s="31"/>
      <c r="G67" s="31"/>
      <c r="I67" s="61"/>
      <c r="K67" s="62"/>
      <c r="L67" s="58"/>
    </row>
    <row r="68" spans="2:12" ht="15.75" thickBot="1" x14ac:dyDescent="0.3">
      <c r="B68" s="46" t="s">
        <v>150</v>
      </c>
      <c r="D68" s="58"/>
      <c r="E68" s="58"/>
      <c r="F68" s="31"/>
      <c r="G68" s="31"/>
    </row>
    <row r="69" spans="2:12" ht="15.75" thickBot="1" x14ac:dyDescent="0.3">
      <c r="B69" s="11" t="s">
        <v>27</v>
      </c>
      <c r="C69" s="43"/>
      <c r="D69" s="44">
        <v>0.49</v>
      </c>
      <c r="E69" s="45">
        <v>0.19</v>
      </c>
      <c r="F69" s="44">
        <v>1.54</v>
      </c>
      <c r="G69" s="45">
        <v>0.22</v>
      </c>
    </row>
    <row r="70" spans="2:12" ht="15.75" thickTop="1" x14ac:dyDescent="0.25"/>
  </sheetData>
  <mergeCells count="18">
    <mergeCell ref="B46:B47"/>
    <mergeCell ref="C46:C47"/>
    <mergeCell ref="B6:B7"/>
    <mergeCell ref="C6:C7"/>
    <mergeCell ref="C37:C39"/>
    <mergeCell ref="D37:D39"/>
    <mergeCell ref="E37:E39"/>
    <mergeCell ref="F5:G5"/>
    <mergeCell ref="C11:C12"/>
    <mergeCell ref="D11:D12"/>
    <mergeCell ref="E11:E12"/>
    <mergeCell ref="F11:F12"/>
    <mergeCell ref="G11:G12"/>
    <mergeCell ref="D5:E5"/>
    <mergeCell ref="D45:E45"/>
    <mergeCell ref="F45:G45"/>
    <mergeCell ref="F37:F39"/>
    <mergeCell ref="G37:G39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82"/>
  <sheetViews>
    <sheetView zoomScale="80" zoomScaleNormal="80" workbookViewId="0">
      <selection activeCell="G5" sqref="G5"/>
    </sheetView>
  </sheetViews>
  <sheetFormatPr defaultRowHeight="15" x14ac:dyDescent="0.25"/>
  <cols>
    <col min="2" max="2" width="49" customWidth="1"/>
    <col min="4" max="4" width="15" customWidth="1"/>
    <col min="5" max="5" width="17.42578125" customWidth="1"/>
    <col min="6" max="7" width="15.140625" style="31" customWidth="1"/>
  </cols>
  <sheetData>
    <row r="2" spans="2:5" ht="20.25" x14ac:dyDescent="0.25">
      <c r="B2" s="12" t="s">
        <v>127</v>
      </c>
    </row>
    <row r="4" spans="2:5" ht="15.75" customHeight="1" x14ac:dyDescent="0.25">
      <c r="B4" s="107"/>
      <c r="C4" s="108"/>
      <c r="D4" s="79" t="s">
        <v>182</v>
      </c>
      <c r="E4" s="79"/>
    </row>
    <row r="5" spans="2:5" ht="15.75" customHeight="1" thickBot="1" x14ac:dyDescent="0.3">
      <c r="B5" s="107"/>
      <c r="C5" s="108"/>
      <c r="D5" s="80" t="s">
        <v>183</v>
      </c>
      <c r="E5" s="80"/>
    </row>
    <row r="6" spans="2:5" x14ac:dyDescent="0.25">
      <c r="B6" s="77" t="s">
        <v>0</v>
      </c>
      <c r="C6" s="79" t="s">
        <v>1</v>
      </c>
      <c r="D6" s="39">
        <v>2021</v>
      </c>
      <c r="E6" s="40">
        <v>2020</v>
      </c>
    </row>
    <row r="7" spans="2:5" ht="15.75" thickBot="1" x14ac:dyDescent="0.3">
      <c r="B7" s="78"/>
      <c r="C7" s="80"/>
      <c r="D7" s="36" t="s">
        <v>2</v>
      </c>
      <c r="E7" s="41" t="s">
        <v>2</v>
      </c>
    </row>
    <row r="8" spans="2:5" x14ac:dyDescent="0.25">
      <c r="B8" s="21" t="s">
        <v>3</v>
      </c>
      <c r="C8" s="104"/>
      <c r="D8" s="28"/>
      <c r="E8" s="24"/>
    </row>
    <row r="9" spans="2:5" x14ac:dyDescent="0.25">
      <c r="B9" s="28" t="s">
        <v>78</v>
      </c>
      <c r="C9" s="34"/>
      <c r="D9" s="28"/>
      <c r="E9" s="24"/>
    </row>
    <row r="10" spans="2:5" x14ac:dyDescent="0.25">
      <c r="B10" s="24" t="s">
        <v>184</v>
      </c>
      <c r="C10" s="37"/>
      <c r="D10" s="14">
        <v>1125611</v>
      </c>
      <c r="E10" s="22">
        <v>198517</v>
      </c>
    </row>
    <row r="11" spans="2:5" x14ac:dyDescent="0.25">
      <c r="B11" s="28" t="s">
        <v>3</v>
      </c>
      <c r="C11" s="34"/>
      <c r="D11" s="28"/>
      <c r="E11" s="24"/>
    </row>
    <row r="12" spans="2:5" x14ac:dyDescent="0.25">
      <c r="B12" s="28" t="s">
        <v>79</v>
      </c>
      <c r="C12" s="37"/>
      <c r="D12" s="28"/>
      <c r="E12" s="24"/>
    </row>
    <row r="13" spans="2:5" ht="36" customHeight="1" x14ac:dyDescent="0.25">
      <c r="B13" s="24" t="s">
        <v>14</v>
      </c>
      <c r="C13" s="37"/>
      <c r="D13" s="14">
        <v>294774</v>
      </c>
      <c r="E13" s="22">
        <v>265818</v>
      </c>
    </row>
    <row r="14" spans="2:5" ht="36" x14ac:dyDescent="0.25">
      <c r="B14" s="24" t="s">
        <v>142</v>
      </c>
      <c r="C14" s="37">
        <v>11</v>
      </c>
      <c r="D14" s="14">
        <v>7291</v>
      </c>
      <c r="E14" s="22">
        <v>227448</v>
      </c>
    </row>
    <row r="15" spans="2:5" x14ac:dyDescent="0.25">
      <c r="B15" s="24" t="s">
        <v>143</v>
      </c>
      <c r="C15" s="37">
        <v>11</v>
      </c>
      <c r="D15" s="14">
        <v>79083</v>
      </c>
      <c r="E15" s="22">
        <v>19692</v>
      </c>
    </row>
    <row r="16" spans="2:5" ht="24" x14ac:dyDescent="0.25">
      <c r="B16" s="24" t="s">
        <v>80</v>
      </c>
      <c r="C16" s="37"/>
      <c r="D16" s="28" t="s">
        <v>172</v>
      </c>
      <c r="E16" s="22">
        <v>38000</v>
      </c>
    </row>
    <row r="17" spans="2:7" ht="48" customHeight="1" x14ac:dyDescent="0.25">
      <c r="B17" s="24" t="s">
        <v>129</v>
      </c>
      <c r="C17" s="37"/>
      <c r="D17" s="14">
        <v>10382</v>
      </c>
      <c r="E17" s="22">
        <v>-24140</v>
      </c>
    </row>
    <row r="18" spans="2:7" x14ac:dyDescent="0.25">
      <c r="B18" s="24" t="s">
        <v>7</v>
      </c>
      <c r="C18" s="37">
        <v>12</v>
      </c>
      <c r="D18" s="14">
        <v>-86378</v>
      </c>
      <c r="E18" s="22">
        <v>-86576</v>
      </c>
    </row>
    <row r="19" spans="2:7" x14ac:dyDescent="0.25">
      <c r="B19" s="24" t="s">
        <v>18</v>
      </c>
      <c r="C19" s="37">
        <v>12</v>
      </c>
      <c r="D19" s="14">
        <v>204682</v>
      </c>
      <c r="E19" s="22">
        <v>202261</v>
      </c>
    </row>
    <row r="20" spans="2:7" x14ac:dyDescent="0.25">
      <c r="B20" s="24" t="s">
        <v>144</v>
      </c>
      <c r="C20" s="37"/>
      <c r="D20" s="14">
        <v>2823</v>
      </c>
      <c r="E20" s="24" t="s">
        <v>172</v>
      </c>
    </row>
    <row r="21" spans="2:7" ht="24" customHeight="1" x14ac:dyDescent="0.25">
      <c r="B21" s="24" t="s">
        <v>141</v>
      </c>
      <c r="C21" s="37"/>
      <c r="D21" s="14">
        <v>-19835</v>
      </c>
      <c r="E21" s="24" t="s">
        <v>172</v>
      </c>
    </row>
    <row r="22" spans="2:7" x14ac:dyDescent="0.25">
      <c r="B22" s="24" t="s">
        <v>6</v>
      </c>
      <c r="C22" s="37">
        <v>5</v>
      </c>
      <c r="D22" s="14">
        <v>-760562</v>
      </c>
      <c r="E22" s="22">
        <v>-323302</v>
      </c>
    </row>
    <row r="23" spans="2:7" x14ac:dyDescent="0.25">
      <c r="B23" s="24" t="s">
        <v>81</v>
      </c>
      <c r="C23" s="37"/>
      <c r="D23" s="14">
        <v>-16332</v>
      </c>
      <c r="E23" s="22">
        <v>6658</v>
      </c>
    </row>
    <row r="24" spans="2:7" ht="24.75" customHeight="1" x14ac:dyDescent="0.25">
      <c r="B24" s="24" t="s">
        <v>185</v>
      </c>
      <c r="C24" s="37"/>
      <c r="D24" s="14">
        <v>5432</v>
      </c>
      <c r="E24" s="24">
        <v>-49</v>
      </c>
    </row>
    <row r="25" spans="2:7" x14ac:dyDescent="0.25">
      <c r="B25" s="24" t="s">
        <v>154</v>
      </c>
      <c r="C25" s="37"/>
      <c r="D25" s="14">
        <v>1760</v>
      </c>
      <c r="E25" s="22">
        <v>-2173</v>
      </c>
    </row>
    <row r="26" spans="2:7" ht="36" x14ac:dyDescent="0.25">
      <c r="B26" s="24" t="s">
        <v>128</v>
      </c>
      <c r="C26" s="37"/>
      <c r="D26" s="14">
        <v>-3420</v>
      </c>
      <c r="E26" s="22">
        <v>5839</v>
      </c>
    </row>
    <row r="27" spans="2:7" ht="15.75" thickBot="1" x14ac:dyDescent="0.3">
      <c r="B27" s="24" t="s">
        <v>82</v>
      </c>
      <c r="C27" s="37"/>
      <c r="D27" s="14">
        <v>7867</v>
      </c>
      <c r="E27" s="22">
        <v>12950</v>
      </c>
    </row>
    <row r="28" spans="2:7" ht="24" customHeight="1" thickBot="1" x14ac:dyDescent="0.3">
      <c r="B28" s="9" t="s">
        <v>83</v>
      </c>
      <c r="C28" s="18"/>
      <c r="D28" s="105">
        <v>853178</v>
      </c>
      <c r="E28" s="106">
        <v>540943</v>
      </c>
      <c r="F28" s="31">
        <f>SUM(D10:D27)-D28</f>
        <v>0</v>
      </c>
      <c r="G28" s="31">
        <f>SUM(E10:E27)-E28</f>
        <v>0</v>
      </c>
    </row>
    <row r="29" spans="2:7" x14ac:dyDescent="0.25">
      <c r="B29" s="9" t="s">
        <v>3</v>
      </c>
      <c r="C29" s="18"/>
      <c r="D29" s="9"/>
      <c r="E29" s="23"/>
    </row>
    <row r="30" spans="2:7" x14ac:dyDescent="0.25">
      <c r="B30" s="24" t="s">
        <v>84</v>
      </c>
      <c r="C30" s="37"/>
      <c r="D30" s="14">
        <v>56955</v>
      </c>
      <c r="E30" s="22">
        <v>11414</v>
      </c>
    </row>
    <row r="31" spans="2:7" x14ac:dyDescent="0.25">
      <c r="B31" s="24" t="s">
        <v>85</v>
      </c>
      <c r="C31" s="37"/>
      <c r="D31" s="14">
        <v>-87400</v>
      </c>
      <c r="E31" s="22">
        <v>66382</v>
      </c>
    </row>
    <row r="32" spans="2:7" x14ac:dyDescent="0.25">
      <c r="B32" s="24" t="s">
        <v>86</v>
      </c>
      <c r="C32" s="37"/>
      <c r="D32" s="14">
        <v>-42123</v>
      </c>
      <c r="E32" s="22">
        <v>156616</v>
      </c>
    </row>
    <row r="33" spans="2:7" ht="24" x14ac:dyDescent="0.25">
      <c r="B33" s="24" t="s">
        <v>87</v>
      </c>
      <c r="C33" s="37"/>
      <c r="D33" s="14">
        <v>-36870</v>
      </c>
      <c r="E33" s="22">
        <v>-318773</v>
      </c>
    </row>
    <row r="34" spans="2:7" ht="15.75" customHeight="1" thickBot="1" x14ac:dyDescent="0.3">
      <c r="B34" s="30" t="s">
        <v>88</v>
      </c>
      <c r="C34" s="33"/>
      <c r="D34" s="64">
        <v>-8137</v>
      </c>
      <c r="E34" s="15">
        <v>26754</v>
      </c>
    </row>
    <row r="35" spans="2:7" ht="15.75" thickBot="1" x14ac:dyDescent="0.3">
      <c r="B35" s="29" t="s">
        <v>130</v>
      </c>
      <c r="C35" s="33"/>
      <c r="D35" s="64">
        <v>735603</v>
      </c>
      <c r="E35" s="15">
        <v>483336</v>
      </c>
      <c r="F35" s="31">
        <f>SUM(D28:D34)-D35</f>
        <v>0</v>
      </c>
      <c r="G35" s="31">
        <f>SUM(E28:E34)-E35</f>
        <v>0</v>
      </c>
    </row>
    <row r="36" spans="2:7" ht="15.75" thickBot="1" x14ac:dyDescent="0.3">
      <c r="B36" s="109"/>
      <c r="C36" s="96"/>
      <c r="D36" s="64"/>
      <c r="E36" s="15"/>
    </row>
    <row r="37" spans="2:7" ht="15.75" customHeight="1" x14ac:dyDescent="0.25">
      <c r="B37" s="107"/>
      <c r="C37" s="79"/>
      <c r="D37" s="111" t="s">
        <v>182</v>
      </c>
      <c r="E37" s="111"/>
    </row>
    <row r="38" spans="2:7" ht="15.75" thickBot="1" x14ac:dyDescent="0.3">
      <c r="B38" s="107"/>
      <c r="C38" s="79"/>
      <c r="D38" s="80" t="s">
        <v>183</v>
      </c>
      <c r="E38" s="80"/>
    </row>
    <row r="39" spans="2:7" x14ac:dyDescent="0.25">
      <c r="B39" s="77" t="s">
        <v>0</v>
      </c>
      <c r="C39" s="79" t="s">
        <v>1</v>
      </c>
      <c r="D39" s="39">
        <v>2021</v>
      </c>
      <c r="E39" s="42">
        <v>2020</v>
      </c>
    </row>
    <row r="40" spans="2:7" ht="15.75" thickBot="1" x14ac:dyDescent="0.3">
      <c r="B40" s="78"/>
      <c r="C40" s="80"/>
      <c r="D40" s="36" t="s">
        <v>2</v>
      </c>
      <c r="E40" s="41" t="s">
        <v>2</v>
      </c>
    </row>
    <row r="41" spans="2:7" x14ac:dyDescent="0.25">
      <c r="B41" s="24" t="s">
        <v>3</v>
      </c>
      <c r="C41" s="34"/>
      <c r="D41" s="28"/>
      <c r="E41" s="24"/>
    </row>
    <row r="42" spans="2:7" x14ac:dyDescent="0.25">
      <c r="B42" s="24" t="s">
        <v>89</v>
      </c>
      <c r="C42" s="37">
        <v>16</v>
      </c>
      <c r="D42" s="14">
        <v>156793</v>
      </c>
      <c r="E42" s="22">
        <v>49970</v>
      </c>
    </row>
    <row r="43" spans="2:7" x14ac:dyDescent="0.25">
      <c r="B43" s="24" t="s">
        <v>90</v>
      </c>
      <c r="C43" s="34"/>
      <c r="D43" s="14">
        <v>-51257</v>
      </c>
      <c r="E43" s="22">
        <v>-61131</v>
      </c>
    </row>
    <row r="44" spans="2:7" x14ac:dyDescent="0.25">
      <c r="B44" s="24" t="s">
        <v>91</v>
      </c>
      <c r="C44" s="34"/>
      <c r="D44" s="14">
        <v>29361</v>
      </c>
      <c r="E44" s="22">
        <v>79519</v>
      </c>
    </row>
    <row r="45" spans="2:7" ht="15.75" thickBot="1" x14ac:dyDescent="0.3">
      <c r="B45" s="30" t="s">
        <v>92</v>
      </c>
      <c r="C45" s="35"/>
      <c r="D45" s="64">
        <v>-163238</v>
      </c>
      <c r="E45" s="15">
        <v>-150295</v>
      </c>
    </row>
    <row r="46" spans="2:7" ht="15.75" thickBot="1" x14ac:dyDescent="0.3">
      <c r="B46" s="29" t="s">
        <v>131</v>
      </c>
      <c r="C46" s="35"/>
      <c r="D46" s="64">
        <v>707262</v>
      </c>
      <c r="E46" s="15">
        <v>401399</v>
      </c>
      <c r="F46" s="31">
        <f>SUM(D42:D45,D35)-D46</f>
        <v>0</v>
      </c>
      <c r="G46" s="31">
        <f>SUM(E42:E45,E35)-E46</f>
        <v>0</v>
      </c>
    </row>
    <row r="47" spans="2:7" x14ac:dyDescent="0.25">
      <c r="B47" s="66" t="s">
        <v>3</v>
      </c>
      <c r="C47" s="67"/>
      <c r="D47" s="66"/>
      <c r="E47" s="24"/>
    </row>
    <row r="48" spans="2:7" ht="36" customHeight="1" x14ac:dyDescent="0.25">
      <c r="B48" s="28" t="s">
        <v>93</v>
      </c>
      <c r="C48" s="34"/>
      <c r="D48" s="28"/>
      <c r="E48" s="24"/>
    </row>
    <row r="49" spans="2:7" ht="48" customHeight="1" x14ac:dyDescent="0.25">
      <c r="B49" s="24" t="s">
        <v>186</v>
      </c>
      <c r="C49" s="34"/>
      <c r="D49" s="14">
        <v>-655550</v>
      </c>
      <c r="E49" s="22">
        <v>-436714</v>
      </c>
    </row>
    <row r="50" spans="2:7" x14ac:dyDescent="0.25">
      <c r="B50" s="24" t="s">
        <v>187</v>
      </c>
      <c r="C50" s="34"/>
      <c r="D50" s="14">
        <v>402609</v>
      </c>
      <c r="E50" s="22">
        <v>517403</v>
      </c>
    </row>
    <row r="51" spans="2:7" ht="24" x14ac:dyDescent="0.25">
      <c r="B51" s="24" t="s">
        <v>132</v>
      </c>
      <c r="C51" s="34"/>
      <c r="D51" s="14">
        <v>-269402</v>
      </c>
      <c r="E51" s="22">
        <v>-292966</v>
      </c>
    </row>
    <row r="52" spans="2:7" ht="36" x14ac:dyDescent="0.25">
      <c r="B52" s="24" t="s">
        <v>133</v>
      </c>
      <c r="C52" s="34"/>
      <c r="D52" s="14">
        <v>69776</v>
      </c>
      <c r="E52" s="22">
        <v>7461</v>
      </c>
    </row>
    <row r="53" spans="2:7" ht="24" x14ac:dyDescent="0.25">
      <c r="B53" s="19" t="s">
        <v>134</v>
      </c>
      <c r="C53" s="34"/>
      <c r="D53" s="14">
        <v>-1926</v>
      </c>
      <c r="E53" s="22">
        <v>-6444</v>
      </c>
    </row>
    <row r="54" spans="2:7" ht="24" x14ac:dyDescent="0.25">
      <c r="B54" s="24" t="s">
        <v>155</v>
      </c>
      <c r="C54" s="34"/>
      <c r="D54" s="28">
        <v>378</v>
      </c>
      <c r="E54" s="22">
        <v>8699</v>
      </c>
    </row>
    <row r="55" spans="2:7" x14ac:dyDescent="0.25">
      <c r="B55" s="24" t="s">
        <v>188</v>
      </c>
      <c r="C55" s="34"/>
      <c r="D55" s="14">
        <v>5115</v>
      </c>
      <c r="E55" s="24" t="s">
        <v>172</v>
      </c>
    </row>
    <row r="56" spans="2:7" ht="24.75" customHeight="1" x14ac:dyDescent="0.25">
      <c r="B56" s="19" t="s">
        <v>94</v>
      </c>
      <c r="C56" s="34"/>
      <c r="D56" s="14">
        <v>-30962</v>
      </c>
      <c r="E56" s="22">
        <v>-34590</v>
      </c>
    </row>
    <row r="57" spans="2:7" x14ac:dyDescent="0.25">
      <c r="B57" s="24" t="s">
        <v>156</v>
      </c>
      <c r="C57" s="37">
        <v>19</v>
      </c>
      <c r="D57" s="14">
        <v>-32799</v>
      </c>
      <c r="E57" s="24" t="s">
        <v>172</v>
      </c>
    </row>
    <row r="58" spans="2:7" x14ac:dyDescent="0.25">
      <c r="B58" s="19" t="s">
        <v>157</v>
      </c>
      <c r="C58" s="34"/>
      <c r="D58" s="14">
        <v>12282</v>
      </c>
      <c r="E58" s="22">
        <v>12314</v>
      </c>
    </row>
    <row r="59" spans="2:7" ht="24" x14ac:dyDescent="0.25">
      <c r="B59" s="19" t="s">
        <v>95</v>
      </c>
      <c r="C59" s="34"/>
      <c r="D59" s="28" t="s">
        <v>172</v>
      </c>
      <c r="E59" s="22">
        <v>11684</v>
      </c>
    </row>
    <row r="60" spans="2:7" x14ac:dyDescent="0.25">
      <c r="B60" s="24" t="s">
        <v>189</v>
      </c>
      <c r="C60" s="34"/>
      <c r="D60" s="14">
        <v>-2703</v>
      </c>
      <c r="E60" s="24">
        <v>-927</v>
      </c>
    </row>
    <row r="61" spans="2:7" x14ac:dyDescent="0.25">
      <c r="B61" s="24" t="s">
        <v>190</v>
      </c>
      <c r="C61" s="34"/>
      <c r="D61" s="14">
        <v>2508</v>
      </c>
      <c r="E61" s="24">
        <v>592</v>
      </c>
    </row>
    <row r="62" spans="2:7" ht="15.75" thickBot="1" x14ac:dyDescent="0.3">
      <c r="B62" s="24" t="s">
        <v>111</v>
      </c>
      <c r="C62" s="34"/>
      <c r="D62" s="28">
        <v>138</v>
      </c>
      <c r="E62" s="22">
        <v>1404</v>
      </c>
    </row>
    <row r="63" spans="2:7" ht="15.75" thickBot="1" x14ac:dyDescent="0.3">
      <c r="B63" s="2" t="s">
        <v>96</v>
      </c>
      <c r="C63" s="65"/>
      <c r="D63" s="25">
        <v>-500536</v>
      </c>
      <c r="E63" s="26">
        <v>-212084</v>
      </c>
      <c r="F63" s="31">
        <f>SUM(D49:D62)-D63</f>
        <v>0</v>
      </c>
      <c r="G63" s="31">
        <f>SUM(E49:E62)-E63</f>
        <v>0</v>
      </c>
    </row>
    <row r="64" spans="2:7" ht="24.75" customHeight="1" x14ac:dyDescent="0.25">
      <c r="B64" s="28" t="s">
        <v>3</v>
      </c>
      <c r="C64" s="34"/>
      <c r="D64" s="28"/>
      <c r="E64" s="24"/>
    </row>
    <row r="65" spans="2:7" x14ac:dyDescent="0.25">
      <c r="B65" s="28" t="s">
        <v>97</v>
      </c>
      <c r="C65" s="34"/>
      <c r="D65" s="28"/>
      <c r="E65" s="24"/>
    </row>
    <row r="66" spans="2:7" x14ac:dyDescent="0.25">
      <c r="B66" s="24" t="s">
        <v>98</v>
      </c>
      <c r="C66" s="37">
        <v>19</v>
      </c>
      <c r="D66" s="14">
        <v>154264</v>
      </c>
      <c r="E66" s="22">
        <v>185874</v>
      </c>
    </row>
    <row r="67" spans="2:7" ht="24.75" customHeight="1" x14ac:dyDescent="0.25">
      <c r="B67" s="24" t="s">
        <v>99</v>
      </c>
      <c r="C67" s="37">
        <v>19</v>
      </c>
      <c r="D67" s="14">
        <v>-236431</v>
      </c>
      <c r="E67" s="22">
        <v>-233675</v>
      </c>
    </row>
    <row r="68" spans="2:7" ht="24" customHeight="1" x14ac:dyDescent="0.25">
      <c r="B68" s="24" t="s">
        <v>191</v>
      </c>
      <c r="C68" s="37"/>
      <c r="D68" s="14">
        <v>-49999</v>
      </c>
      <c r="E68" s="22">
        <v>-81738</v>
      </c>
    </row>
    <row r="69" spans="2:7" x14ac:dyDescent="0.25">
      <c r="B69" s="24" t="s">
        <v>158</v>
      </c>
      <c r="C69" s="34"/>
      <c r="D69" s="14">
        <v>-5779</v>
      </c>
      <c r="E69" s="22">
        <v>-4553</v>
      </c>
    </row>
    <row r="70" spans="2:7" ht="24.75" customHeight="1" x14ac:dyDescent="0.25">
      <c r="B70" s="24" t="s">
        <v>101</v>
      </c>
      <c r="C70" s="34"/>
      <c r="D70" s="28">
        <v>-295</v>
      </c>
      <c r="E70" s="22">
        <v>-5236</v>
      </c>
    </row>
    <row r="71" spans="2:7" ht="24.75" customHeight="1" x14ac:dyDescent="0.25">
      <c r="B71" s="24" t="s">
        <v>100</v>
      </c>
      <c r="C71" s="34"/>
      <c r="D71" s="28" t="s">
        <v>172</v>
      </c>
      <c r="E71" s="24">
        <v>-211</v>
      </c>
    </row>
    <row r="72" spans="2:7" x14ac:dyDescent="0.25">
      <c r="B72" s="24" t="s">
        <v>192</v>
      </c>
      <c r="C72" s="34"/>
      <c r="D72" s="28" t="s">
        <v>172</v>
      </c>
      <c r="E72" s="22">
        <v>-1383</v>
      </c>
    </row>
    <row r="73" spans="2:7" ht="15.75" thickBot="1" x14ac:dyDescent="0.3">
      <c r="B73" s="30" t="s">
        <v>102</v>
      </c>
      <c r="C73" s="35"/>
      <c r="D73" s="64">
        <v>-34969</v>
      </c>
      <c r="E73" s="15">
        <v>-11341</v>
      </c>
    </row>
    <row r="74" spans="2:7" ht="15.75" thickBot="1" x14ac:dyDescent="0.3">
      <c r="B74" s="28" t="s">
        <v>103</v>
      </c>
      <c r="C74" s="34"/>
      <c r="D74" s="14">
        <v>-173209</v>
      </c>
      <c r="E74" s="22">
        <v>-152263</v>
      </c>
      <c r="F74" s="31">
        <f>SUM(D66:D73)-D74</f>
        <v>0</v>
      </c>
      <c r="G74" s="31">
        <f>SUM(E66:E73)-E74</f>
        <v>0</v>
      </c>
    </row>
    <row r="75" spans="2:7" x14ac:dyDescent="0.25">
      <c r="B75" s="9" t="s">
        <v>3</v>
      </c>
      <c r="C75" s="18"/>
      <c r="D75" s="9"/>
      <c r="E75" s="23"/>
    </row>
    <row r="76" spans="2:7" ht="24" x14ac:dyDescent="0.25">
      <c r="B76" s="24" t="s">
        <v>159</v>
      </c>
      <c r="C76" s="34"/>
      <c r="D76" s="14">
        <v>6709</v>
      </c>
      <c r="E76" s="22">
        <v>101158</v>
      </c>
    </row>
    <row r="77" spans="2:7" ht="15.75" thickBot="1" x14ac:dyDescent="0.3">
      <c r="B77" s="30" t="s">
        <v>135</v>
      </c>
      <c r="C77" s="35"/>
      <c r="D77" s="29">
        <v>-33</v>
      </c>
      <c r="E77" s="30">
        <v>355</v>
      </c>
    </row>
    <row r="78" spans="2:7" x14ac:dyDescent="0.25">
      <c r="B78" s="28" t="s">
        <v>104</v>
      </c>
      <c r="C78" s="34"/>
      <c r="D78" s="14">
        <v>40193</v>
      </c>
      <c r="E78" s="22">
        <v>138565</v>
      </c>
      <c r="F78" s="31">
        <f>SUM(D74:D77,D63,D46)-D78</f>
        <v>0</v>
      </c>
      <c r="G78" s="31">
        <f>SUM(E74:E77,E63,E46)-E78</f>
        <v>0</v>
      </c>
    </row>
    <row r="79" spans="2:7" x14ac:dyDescent="0.25">
      <c r="B79" s="28" t="s">
        <v>3</v>
      </c>
      <c r="C79" s="34"/>
      <c r="D79" s="28"/>
      <c r="E79" s="24"/>
    </row>
    <row r="80" spans="2:7" ht="24.75" thickBot="1" x14ac:dyDescent="0.3">
      <c r="B80" s="24" t="s">
        <v>160</v>
      </c>
      <c r="C80" s="34"/>
      <c r="D80" s="14">
        <v>1145864</v>
      </c>
      <c r="E80" s="22">
        <v>1064452</v>
      </c>
    </row>
    <row r="81" spans="2:7" ht="15.75" thickBot="1" x14ac:dyDescent="0.3">
      <c r="B81" s="10" t="s">
        <v>105</v>
      </c>
      <c r="C81" s="20"/>
      <c r="D81" s="110">
        <v>1186057</v>
      </c>
      <c r="E81" s="99">
        <v>1203017</v>
      </c>
      <c r="F81" s="31">
        <f>SUM(D78:D80)-D81</f>
        <v>0</v>
      </c>
      <c r="G81" s="31">
        <f>SUM(E78:E80)-E81</f>
        <v>0</v>
      </c>
    </row>
    <row r="82" spans="2:7" ht="15.75" thickTop="1" x14ac:dyDescent="0.25"/>
  </sheetData>
  <mergeCells count="12">
    <mergeCell ref="B37:B38"/>
    <mergeCell ref="C37:C38"/>
    <mergeCell ref="D37:E37"/>
    <mergeCell ref="D38:E38"/>
    <mergeCell ref="B39:B40"/>
    <mergeCell ref="C39:C40"/>
    <mergeCell ref="D4:E4"/>
    <mergeCell ref="B4:B5"/>
    <mergeCell ref="C4:C5"/>
    <mergeCell ref="D5:E5"/>
    <mergeCell ref="B6:B7"/>
    <mergeCell ref="C6:C7"/>
  </mergeCells>
  <pageMargins left="0.7" right="0.7" top="0.75" bottom="0.75" header="0.3" footer="0.3"/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43"/>
  <sheetViews>
    <sheetView zoomScale="80" zoomScaleNormal="80" workbookViewId="0">
      <selection activeCell="J45" sqref="J45"/>
    </sheetView>
  </sheetViews>
  <sheetFormatPr defaultRowHeight="15" x14ac:dyDescent="0.25"/>
  <cols>
    <col min="2" max="2" width="52.140625" customWidth="1"/>
    <col min="3" max="3" width="12.5703125" customWidth="1"/>
    <col min="4" max="4" width="12.7109375" customWidth="1"/>
    <col min="5" max="5" width="12.85546875" customWidth="1"/>
    <col min="6" max="6" width="13" customWidth="1"/>
    <col min="7" max="7" width="12.85546875" customWidth="1"/>
    <col min="8" max="8" width="13.140625" customWidth="1"/>
    <col min="9" max="10" width="20.42578125" customWidth="1"/>
    <col min="11" max="12" width="9.140625" style="31"/>
  </cols>
  <sheetData>
    <row r="1" spans="2:12" ht="20.25" x14ac:dyDescent="0.25">
      <c r="B1" s="12" t="s">
        <v>136</v>
      </c>
    </row>
    <row r="4" spans="2:12" ht="16.5" customHeight="1" thickBot="1" x14ac:dyDescent="0.3">
      <c r="B4" s="21"/>
      <c r="C4" s="76" t="s">
        <v>106</v>
      </c>
      <c r="D4" s="76"/>
      <c r="E4" s="76"/>
      <c r="F4" s="76"/>
      <c r="G4" s="76"/>
      <c r="H4" s="76"/>
      <c r="I4" s="87"/>
      <c r="J4" s="87"/>
    </row>
    <row r="5" spans="2:12" x14ac:dyDescent="0.25">
      <c r="B5" s="77" t="s">
        <v>0</v>
      </c>
      <c r="C5" s="40" t="s">
        <v>107</v>
      </c>
      <c r="D5" s="40" t="s">
        <v>109</v>
      </c>
      <c r="E5" s="40" t="s">
        <v>111</v>
      </c>
      <c r="F5" s="40" t="s">
        <v>113</v>
      </c>
      <c r="G5" s="40" t="s">
        <v>116</v>
      </c>
      <c r="H5" s="88" t="s">
        <v>118</v>
      </c>
      <c r="I5" s="42" t="s">
        <v>161</v>
      </c>
      <c r="J5" s="91" t="s">
        <v>118</v>
      </c>
    </row>
    <row r="6" spans="2:12" x14ac:dyDescent="0.25">
      <c r="B6" s="77"/>
      <c r="C6" s="42" t="s">
        <v>108</v>
      </c>
      <c r="D6" s="42" t="s">
        <v>110</v>
      </c>
      <c r="E6" s="42" t="s">
        <v>112</v>
      </c>
      <c r="F6" s="42" t="s">
        <v>114</v>
      </c>
      <c r="G6" s="42" t="s">
        <v>117</v>
      </c>
      <c r="H6" s="89"/>
      <c r="I6" s="42" t="s">
        <v>162</v>
      </c>
      <c r="J6" s="91"/>
    </row>
    <row r="7" spans="2:12" ht="15.75" thickBot="1" x14ac:dyDescent="0.3">
      <c r="B7" s="78"/>
      <c r="C7" s="1"/>
      <c r="D7" s="41" t="s">
        <v>108</v>
      </c>
      <c r="E7" s="1"/>
      <c r="F7" s="41" t="s">
        <v>115</v>
      </c>
      <c r="G7" s="1"/>
      <c r="H7" s="90"/>
      <c r="I7" s="1"/>
      <c r="J7" s="90"/>
    </row>
    <row r="8" spans="2:12" x14ac:dyDescent="0.25">
      <c r="B8" s="21" t="s">
        <v>3</v>
      </c>
      <c r="C8" s="48"/>
      <c r="D8" s="48"/>
      <c r="E8" s="48"/>
      <c r="F8" s="48"/>
      <c r="G8" s="48"/>
      <c r="H8" s="48"/>
      <c r="I8" s="48"/>
      <c r="J8" s="48"/>
    </row>
    <row r="9" spans="2:12" ht="15.75" thickBot="1" x14ac:dyDescent="0.3">
      <c r="B9" s="29" t="s">
        <v>163</v>
      </c>
      <c r="C9" s="53">
        <v>916541</v>
      </c>
      <c r="D9" s="53">
        <v>40794</v>
      </c>
      <c r="E9" s="53">
        <v>83</v>
      </c>
      <c r="F9" s="53">
        <v>1731747</v>
      </c>
      <c r="G9" s="53">
        <v>5469236</v>
      </c>
      <c r="H9" s="53">
        <v>8158401</v>
      </c>
      <c r="I9" s="53">
        <v>38255</v>
      </c>
      <c r="J9" s="53">
        <v>8196656</v>
      </c>
      <c r="K9" s="31">
        <f>SUM(C9:G9)-H9</f>
        <v>0</v>
      </c>
      <c r="L9" s="31">
        <f>SUM(H9:I9)-J9</f>
        <v>0</v>
      </c>
    </row>
    <row r="10" spans="2:12" s="72" customFormat="1" x14ac:dyDescent="0.25">
      <c r="B10" s="24"/>
      <c r="C10" s="112">
        <v>0</v>
      </c>
      <c r="D10" s="112">
        <v>0</v>
      </c>
      <c r="E10" s="112">
        <v>0</v>
      </c>
      <c r="F10" s="112">
        <v>0</v>
      </c>
      <c r="G10" s="112">
        <v>222983</v>
      </c>
      <c r="H10" s="112">
        <v>222983</v>
      </c>
      <c r="I10" s="112">
        <v>-86530</v>
      </c>
      <c r="J10" s="112">
        <v>136453</v>
      </c>
      <c r="K10" s="31">
        <f t="shared" ref="K10:K22" si="0">SUM(C10:G10)-H10</f>
        <v>0</v>
      </c>
      <c r="L10" s="31">
        <f t="shared" ref="L10:L22" si="1">SUM(H10:I10)-J10</f>
        <v>0</v>
      </c>
    </row>
    <row r="11" spans="2:12" s="72" customFormat="1" x14ac:dyDescent="0.25">
      <c r="B11" s="24" t="s">
        <v>119</v>
      </c>
      <c r="C11" s="85"/>
      <c r="D11" s="85"/>
      <c r="E11" s="85"/>
      <c r="F11" s="85"/>
      <c r="G11" s="85"/>
      <c r="H11" s="85"/>
      <c r="I11" s="85"/>
      <c r="J11" s="85"/>
      <c r="K11" s="31">
        <f t="shared" si="0"/>
        <v>0</v>
      </c>
      <c r="L11" s="31">
        <f t="shared" si="1"/>
        <v>0</v>
      </c>
    </row>
    <row r="12" spans="2:12" ht="15.75" thickBot="1" x14ac:dyDescent="0.3">
      <c r="B12" s="30" t="s">
        <v>193</v>
      </c>
      <c r="C12" s="53">
        <v>0</v>
      </c>
      <c r="D12" s="53">
        <v>0</v>
      </c>
      <c r="E12" s="53">
        <v>333</v>
      </c>
      <c r="F12" s="53">
        <v>478031</v>
      </c>
      <c r="G12" s="53">
        <v>-1144</v>
      </c>
      <c r="H12" s="53">
        <v>477220</v>
      </c>
      <c r="I12" s="53">
        <v>261</v>
      </c>
      <c r="J12" s="53">
        <v>477481</v>
      </c>
      <c r="K12" s="31">
        <f t="shared" si="0"/>
        <v>0</v>
      </c>
      <c r="L12" s="31">
        <f t="shared" si="1"/>
        <v>0</v>
      </c>
    </row>
    <row r="13" spans="2:12" ht="15.75" thickBot="1" x14ac:dyDescent="0.3">
      <c r="B13" s="29" t="s">
        <v>120</v>
      </c>
      <c r="C13" s="53">
        <v>0</v>
      </c>
      <c r="D13" s="53">
        <v>0</v>
      </c>
      <c r="E13" s="53">
        <v>333</v>
      </c>
      <c r="F13" s="53">
        <v>478031</v>
      </c>
      <c r="G13" s="53">
        <v>221839</v>
      </c>
      <c r="H13" s="53">
        <v>700203</v>
      </c>
      <c r="I13" s="53">
        <v>-86269</v>
      </c>
      <c r="J13" s="53">
        <v>613934</v>
      </c>
      <c r="K13" s="31">
        <f t="shared" si="0"/>
        <v>0</v>
      </c>
      <c r="L13" s="31">
        <f t="shared" si="1"/>
        <v>0</v>
      </c>
    </row>
    <row r="14" spans="2:12" x14ac:dyDescent="0.25">
      <c r="B14" s="24" t="s">
        <v>3</v>
      </c>
      <c r="C14" s="48"/>
      <c r="D14" s="48"/>
      <c r="E14" s="48"/>
      <c r="F14" s="48"/>
      <c r="G14" s="48"/>
      <c r="H14" s="48"/>
      <c r="I14" s="48"/>
      <c r="J14" s="48"/>
      <c r="K14" s="31">
        <f t="shared" si="0"/>
        <v>0</v>
      </c>
      <c r="L14" s="31">
        <f t="shared" si="1"/>
        <v>0</v>
      </c>
    </row>
    <row r="15" spans="2:12" x14ac:dyDescent="0.25">
      <c r="B15" s="24" t="s">
        <v>164</v>
      </c>
      <c r="C15" s="48">
        <v>0</v>
      </c>
      <c r="D15" s="48">
        <v>4733</v>
      </c>
      <c r="E15" s="48">
        <v>0</v>
      </c>
      <c r="F15" s="48">
        <v>0</v>
      </c>
      <c r="G15" s="48">
        <v>0</v>
      </c>
      <c r="H15" s="48">
        <v>4733</v>
      </c>
      <c r="I15" s="48">
        <v>0</v>
      </c>
      <c r="J15" s="48">
        <v>4733</v>
      </c>
      <c r="K15" s="31">
        <f t="shared" si="0"/>
        <v>0</v>
      </c>
      <c r="L15" s="31">
        <f t="shared" si="1"/>
        <v>0</v>
      </c>
    </row>
    <row r="16" spans="2:12" ht="36" x14ac:dyDescent="0.25">
      <c r="B16" s="24" t="s">
        <v>194</v>
      </c>
      <c r="C16" s="48">
        <v>0</v>
      </c>
      <c r="D16" s="48">
        <v>-10971</v>
      </c>
      <c r="E16" s="48">
        <v>0</v>
      </c>
      <c r="F16" s="48">
        <v>0</v>
      </c>
      <c r="G16" s="48">
        <v>10971</v>
      </c>
      <c r="H16" s="48">
        <v>0</v>
      </c>
      <c r="I16" s="48">
        <v>0</v>
      </c>
      <c r="J16" s="48">
        <v>0</v>
      </c>
      <c r="K16" s="31">
        <f t="shared" si="0"/>
        <v>0</v>
      </c>
      <c r="L16" s="31">
        <f t="shared" si="1"/>
        <v>0</v>
      </c>
    </row>
    <row r="17" spans="2:12" ht="24" x14ac:dyDescent="0.25">
      <c r="B17" s="24" t="s">
        <v>123</v>
      </c>
      <c r="C17" s="48">
        <v>0</v>
      </c>
      <c r="D17" s="48">
        <v>-9629</v>
      </c>
      <c r="E17" s="48">
        <v>0</v>
      </c>
      <c r="F17" s="48">
        <v>0</v>
      </c>
      <c r="G17" s="48">
        <v>626</v>
      </c>
      <c r="H17" s="48">
        <v>-9003</v>
      </c>
      <c r="I17" s="48">
        <v>0</v>
      </c>
      <c r="J17" s="48">
        <v>-9003</v>
      </c>
      <c r="K17" s="31">
        <f t="shared" si="0"/>
        <v>0</v>
      </c>
      <c r="L17" s="31">
        <f t="shared" si="1"/>
        <v>0</v>
      </c>
    </row>
    <row r="18" spans="2:12" x14ac:dyDescent="0.25">
      <c r="B18" s="24" t="s">
        <v>165</v>
      </c>
      <c r="C18" s="48">
        <v>0</v>
      </c>
      <c r="D18" s="48">
        <v>0</v>
      </c>
      <c r="E18" s="48">
        <v>0</v>
      </c>
      <c r="F18" s="48">
        <v>0</v>
      </c>
      <c r="G18" s="48">
        <v>-81738</v>
      </c>
      <c r="H18" s="48">
        <v>-81738</v>
      </c>
      <c r="I18" s="48">
        <v>-4853</v>
      </c>
      <c r="J18" s="48">
        <v>-86591</v>
      </c>
      <c r="K18" s="31">
        <f t="shared" si="0"/>
        <v>0</v>
      </c>
      <c r="L18" s="31">
        <f t="shared" si="1"/>
        <v>0</v>
      </c>
    </row>
    <row r="19" spans="2:12" x14ac:dyDescent="0.25">
      <c r="B19" s="24" t="s">
        <v>124</v>
      </c>
      <c r="C19" s="48">
        <v>0</v>
      </c>
      <c r="D19" s="48">
        <v>0</v>
      </c>
      <c r="E19" s="48">
        <v>0</v>
      </c>
      <c r="F19" s="48">
        <v>0</v>
      </c>
      <c r="G19" s="48">
        <v>-5880</v>
      </c>
      <c r="H19" s="48">
        <v>-5880</v>
      </c>
      <c r="I19" s="48">
        <v>0</v>
      </c>
      <c r="J19" s="48">
        <v>-5880</v>
      </c>
      <c r="K19" s="31">
        <f t="shared" si="0"/>
        <v>0</v>
      </c>
      <c r="L19" s="31">
        <f t="shared" si="1"/>
        <v>0</v>
      </c>
    </row>
    <row r="20" spans="2:12" x14ac:dyDescent="0.25">
      <c r="B20" s="24" t="s">
        <v>121</v>
      </c>
      <c r="C20" s="48">
        <v>0</v>
      </c>
      <c r="D20" s="48">
        <v>0</v>
      </c>
      <c r="E20" s="48">
        <v>0</v>
      </c>
      <c r="F20" s="48">
        <v>0</v>
      </c>
      <c r="G20" s="48">
        <v>-7579</v>
      </c>
      <c r="H20" s="48">
        <v>-7579</v>
      </c>
      <c r="I20" s="48">
        <v>0</v>
      </c>
      <c r="J20" s="48">
        <v>-7579</v>
      </c>
      <c r="K20" s="31">
        <f t="shared" si="0"/>
        <v>0</v>
      </c>
      <c r="L20" s="31">
        <f t="shared" si="1"/>
        <v>0</v>
      </c>
    </row>
    <row r="21" spans="2:12" ht="15.75" thickBot="1" x14ac:dyDescent="0.3">
      <c r="B21" s="24" t="s">
        <v>137</v>
      </c>
      <c r="C21" s="48">
        <v>0</v>
      </c>
      <c r="D21" s="48">
        <v>0</v>
      </c>
      <c r="E21" s="48">
        <v>0</v>
      </c>
      <c r="F21" s="48">
        <v>0</v>
      </c>
      <c r="G21" s="48">
        <v>-209</v>
      </c>
      <c r="H21" s="48">
        <v>-209</v>
      </c>
      <c r="I21" s="48">
        <v>-2</v>
      </c>
      <c r="J21" s="48">
        <v>-211</v>
      </c>
      <c r="K21" s="31">
        <f t="shared" si="0"/>
        <v>0</v>
      </c>
      <c r="L21" s="31">
        <f t="shared" si="1"/>
        <v>0</v>
      </c>
    </row>
    <row r="22" spans="2:12" ht="15.75" thickBot="1" x14ac:dyDescent="0.3">
      <c r="B22" s="10" t="s">
        <v>195</v>
      </c>
      <c r="C22" s="71">
        <v>916541</v>
      </c>
      <c r="D22" s="71">
        <v>24927</v>
      </c>
      <c r="E22" s="71">
        <v>416</v>
      </c>
      <c r="F22" s="71">
        <v>2209778</v>
      </c>
      <c r="G22" s="71">
        <v>5607266</v>
      </c>
      <c r="H22" s="71">
        <v>8758928</v>
      </c>
      <c r="I22" s="71">
        <v>-52869</v>
      </c>
      <c r="J22" s="71">
        <v>8706059</v>
      </c>
      <c r="K22" s="31">
        <f t="shared" si="0"/>
        <v>0</v>
      </c>
      <c r="L22" s="31">
        <f t="shared" si="1"/>
        <v>0</v>
      </c>
    </row>
    <row r="23" spans="2:12" ht="15.75" thickTop="1" x14ac:dyDescent="0.25">
      <c r="C23" s="31">
        <f t="shared" ref="C23:J23" si="2">SUM(C10:C12)-C13</f>
        <v>0</v>
      </c>
      <c r="D23" s="31">
        <f t="shared" si="2"/>
        <v>0</v>
      </c>
      <c r="E23" s="31">
        <f t="shared" si="2"/>
        <v>0</v>
      </c>
      <c r="F23" s="31">
        <f t="shared" si="2"/>
        <v>0</v>
      </c>
      <c r="G23" s="31">
        <f t="shared" si="2"/>
        <v>0</v>
      </c>
      <c r="H23" s="31">
        <f t="shared" si="2"/>
        <v>0</v>
      </c>
      <c r="I23" s="31">
        <f t="shared" si="2"/>
        <v>0</v>
      </c>
      <c r="J23" s="31">
        <f>SUM(J10:J12)-J13</f>
        <v>0</v>
      </c>
    </row>
    <row r="24" spans="2:12" x14ac:dyDescent="0.25">
      <c r="C24" s="31">
        <f t="shared" ref="C24:J24" si="3">SUM(C9,C13,C15:C21)-C22</f>
        <v>0</v>
      </c>
      <c r="D24" s="31">
        <f t="shared" si="3"/>
        <v>0</v>
      </c>
      <c r="E24" s="31">
        <f t="shared" si="3"/>
        <v>0</v>
      </c>
      <c r="F24" s="31">
        <f t="shared" si="3"/>
        <v>0</v>
      </c>
      <c r="G24" s="31">
        <f t="shared" si="3"/>
        <v>0</v>
      </c>
      <c r="H24" s="31">
        <f t="shared" si="3"/>
        <v>0</v>
      </c>
      <c r="I24" s="31">
        <f t="shared" si="3"/>
        <v>0</v>
      </c>
      <c r="J24" s="31">
        <f>SUM(J9,J13,J15:J21)-J22</f>
        <v>0</v>
      </c>
    </row>
    <row r="25" spans="2:12" x14ac:dyDescent="0.25">
      <c r="C25" s="58"/>
      <c r="D25" s="58"/>
      <c r="E25" s="58"/>
      <c r="F25" s="58"/>
      <c r="G25" s="58"/>
      <c r="H25" s="58"/>
      <c r="I25" s="58"/>
      <c r="J25" s="58"/>
    </row>
    <row r="26" spans="2:12" ht="16.5" customHeight="1" thickBot="1" x14ac:dyDescent="0.3">
      <c r="B26" s="21"/>
      <c r="C26" s="113" t="s">
        <v>106</v>
      </c>
      <c r="D26" s="113"/>
      <c r="E26" s="113"/>
      <c r="F26" s="113"/>
      <c r="G26" s="113"/>
      <c r="H26" s="113"/>
      <c r="I26" s="114"/>
      <c r="J26" s="114"/>
    </row>
    <row r="27" spans="2:12" x14ac:dyDescent="0.25">
      <c r="B27" s="77" t="s">
        <v>0</v>
      </c>
      <c r="C27" s="115" t="s">
        <v>107</v>
      </c>
      <c r="D27" s="115" t="s">
        <v>109</v>
      </c>
      <c r="E27" s="115" t="s">
        <v>111</v>
      </c>
      <c r="F27" s="115" t="s">
        <v>113</v>
      </c>
      <c r="G27" s="115" t="s">
        <v>116</v>
      </c>
      <c r="H27" s="116" t="s">
        <v>118</v>
      </c>
      <c r="I27" s="117" t="s">
        <v>62</v>
      </c>
      <c r="J27" s="117" t="s">
        <v>118</v>
      </c>
    </row>
    <row r="28" spans="2:12" x14ac:dyDescent="0.25">
      <c r="B28" s="77"/>
      <c r="C28" s="118" t="s">
        <v>108</v>
      </c>
      <c r="D28" s="118" t="s">
        <v>110</v>
      </c>
      <c r="E28" s="118" t="s">
        <v>112</v>
      </c>
      <c r="F28" s="118" t="s">
        <v>114</v>
      </c>
      <c r="G28" s="118" t="s">
        <v>117</v>
      </c>
      <c r="H28" s="119"/>
      <c r="I28" s="117"/>
      <c r="J28" s="117"/>
    </row>
    <row r="29" spans="2:12" ht="15.75" thickBot="1" x14ac:dyDescent="0.3">
      <c r="B29" s="78"/>
      <c r="C29" s="120"/>
      <c r="D29" s="121" t="s">
        <v>108</v>
      </c>
      <c r="E29" s="120"/>
      <c r="F29" s="121" t="s">
        <v>115</v>
      </c>
      <c r="G29" s="120"/>
      <c r="H29" s="122"/>
      <c r="I29" s="122"/>
      <c r="J29" s="122"/>
    </row>
    <row r="30" spans="2:12" x14ac:dyDescent="0.25">
      <c r="B30" s="21" t="s">
        <v>3</v>
      </c>
      <c r="C30" s="48"/>
      <c r="D30" s="48"/>
      <c r="E30" s="48"/>
      <c r="F30" s="48"/>
      <c r="G30" s="48"/>
      <c r="H30" s="48"/>
      <c r="I30" s="48"/>
      <c r="J30" s="48"/>
    </row>
    <row r="31" spans="2:12" ht="15.75" thickBot="1" x14ac:dyDescent="0.3">
      <c r="B31" s="29" t="s">
        <v>138</v>
      </c>
      <c r="C31" s="53">
        <v>916541</v>
      </c>
      <c r="D31" s="53">
        <v>8981</v>
      </c>
      <c r="E31" s="53">
        <v>58</v>
      </c>
      <c r="F31" s="53">
        <v>2146035</v>
      </c>
      <c r="G31" s="53">
        <v>5636705</v>
      </c>
      <c r="H31" s="53">
        <v>8708320</v>
      </c>
      <c r="I31" s="53">
        <v>-71641</v>
      </c>
      <c r="J31" s="53">
        <v>8636679</v>
      </c>
      <c r="K31" s="31">
        <f t="shared" ref="K31:K40" si="4">SUM(C31:G31)-H31</f>
        <v>0</v>
      </c>
      <c r="L31" s="31">
        <f t="shared" ref="L31:L40" si="5">SUM(H31:I31)-J31</f>
        <v>0</v>
      </c>
    </row>
    <row r="32" spans="2:12" x14ac:dyDescent="0.25">
      <c r="B32" s="24" t="s">
        <v>3</v>
      </c>
      <c r="C32" s="47"/>
      <c r="D32" s="47"/>
      <c r="E32" s="47"/>
      <c r="F32" s="47"/>
      <c r="G32" s="47"/>
      <c r="H32" s="47"/>
      <c r="I32" s="47"/>
      <c r="J32" s="47"/>
      <c r="K32" s="31">
        <f t="shared" si="4"/>
        <v>0</v>
      </c>
      <c r="L32" s="31">
        <f t="shared" si="5"/>
        <v>0</v>
      </c>
    </row>
    <row r="33" spans="2:12" x14ac:dyDescent="0.25">
      <c r="B33" s="24" t="s">
        <v>126</v>
      </c>
      <c r="C33" s="47">
        <v>0</v>
      </c>
      <c r="D33" s="47">
        <v>0</v>
      </c>
      <c r="E33" s="47">
        <v>0</v>
      </c>
      <c r="F33" s="47">
        <v>0</v>
      </c>
      <c r="G33" s="47">
        <v>947328</v>
      </c>
      <c r="H33" s="47">
        <v>947328</v>
      </c>
      <c r="I33" s="47">
        <v>-4853</v>
      </c>
      <c r="J33" s="47">
        <v>942475</v>
      </c>
      <c r="K33" s="31">
        <f t="shared" si="4"/>
        <v>0</v>
      </c>
      <c r="L33" s="31">
        <f t="shared" si="5"/>
        <v>0</v>
      </c>
    </row>
    <row r="34" spans="2:12" ht="15.75" thickBot="1" x14ac:dyDescent="0.3">
      <c r="B34" s="30" t="s">
        <v>193</v>
      </c>
      <c r="C34" s="68">
        <v>0</v>
      </c>
      <c r="D34" s="68">
        <v>0</v>
      </c>
      <c r="E34" s="68">
        <v>-953</v>
      </c>
      <c r="F34" s="68">
        <v>50464</v>
      </c>
      <c r="G34" s="68">
        <v>116</v>
      </c>
      <c r="H34" s="68">
        <v>49627</v>
      </c>
      <c r="I34" s="68">
        <v>185</v>
      </c>
      <c r="J34" s="68">
        <v>49812</v>
      </c>
      <c r="K34" s="31">
        <f t="shared" si="4"/>
        <v>0</v>
      </c>
      <c r="L34" s="31">
        <f t="shared" si="5"/>
        <v>0</v>
      </c>
    </row>
    <row r="35" spans="2:12" ht="15.75" thickBot="1" x14ac:dyDescent="0.3">
      <c r="B35" s="29" t="s">
        <v>122</v>
      </c>
      <c r="C35" s="68">
        <v>0</v>
      </c>
      <c r="D35" s="68">
        <v>0</v>
      </c>
      <c r="E35" s="68">
        <v>-953</v>
      </c>
      <c r="F35" s="68">
        <v>50464</v>
      </c>
      <c r="G35" s="68">
        <v>947444</v>
      </c>
      <c r="H35" s="68">
        <v>996955</v>
      </c>
      <c r="I35" s="68">
        <v>-4668</v>
      </c>
      <c r="J35" s="68">
        <v>992287</v>
      </c>
      <c r="K35" s="31">
        <f t="shared" si="4"/>
        <v>0</v>
      </c>
      <c r="L35" s="31">
        <f t="shared" si="5"/>
        <v>0</v>
      </c>
    </row>
    <row r="36" spans="2:12" x14ac:dyDescent="0.25">
      <c r="B36" s="24" t="s">
        <v>3</v>
      </c>
      <c r="C36" s="47"/>
      <c r="D36" s="47"/>
      <c r="E36" s="47"/>
      <c r="F36" s="47"/>
      <c r="G36" s="47"/>
      <c r="H36" s="47"/>
      <c r="I36" s="47"/>
      <c r="J36" s="47"/>
      <c r="K36" s="31">
        <f t="shared" si="4"/>
        <v>0</v>
      </c>
      <c r="L36" s="31">
        <f t="shared" si="5"/>
        <v>0</v>
      </c>
    </row>
    <row r="37" spans="2:12" x14ac:dyDescent="0.25">
      <c r="B37" s="24" t="s">
        <v>165</v>
      </c>
      <c r="C37" s="47">
        <v>0</v>
      </c>
      <c r="D37" s="47">
        <v>0</v>
      </c>
      <c r="E37" s="47">
        <v>0</v>
      </c>
      <c r="F37" s="47">
        <v>0</v>
      </c>
      <c r="G37" s="47">
        <v>-49999</v>
      </c>
      <c r="H37" s="47">
        <v>-49999</v>
      </c>
      <c r="I37" s="47">
        <v>-6188</v>
      </c>
      <c r="J37" s="47">
        <v>-56187</v>
      </c>
      <c r="K37" s="31">
        <f t="shared" si="4"/>
        <v>0</v>
      </c>
      <c r="L37" s="31">
        <f t="shared" si="5"/>
        <v>0</v>
      </c>
    </row>
    <row r="38" spans="2:12" x14ac:dyDescent="0.25">
      <c r="B38" s="24" t="s">
        <v>196</v>
      </c>
      <c r="C38" s="47">
        <v>0</v>
      </c>
      <c r="D38" s="47">
        <v>0</v>
      </c>
      <c r="E38" s="47">
        <v>0</v>
      </c>
      <c r="F38" s="47">
        <v>0</v>
      </c>
      <c r="G38" s="47">
        <v>293</v>
      </c>
      <c r="H38" s="47">
        <v>293</v>
      </c>
      <c r="I38" s="47">
        <v>0</v>
      </c>
      <c r="J38" s="47">
        <v>293</v>
      </c>
      <c r="K38" s="31">
        <f t="shared" si="4"/>
        <v>0</v>
      </c>
      <c r="L38" s="31">
        <f t="shared" si="5"/>
        <v>0</v>
      </c>
    </row>
    <row r="39" spans="2:12" x14ac:dyDescent="0.25">
      <c r="B39" s="24" t="s">
        <v>121</v>
      </c>
      <c r="C39" s="47">
        <v>0</v>
      </c>
      <c r="D39" s="47">
        <v>0</v>
      </c>
      <c r="E39" s="47">
        <v>0</v>
      </c>
      <c r="F39" s="47">
        <v>0</v>
      </c>
      <c r="G39" s="47">
        <v>-3524</v>
      </c>
      <c r="H39" s="47">
        <v>-3524</v>
      </c>
      <c r="I39" s="47">
        <v>0</v>
      </c>
      <c r="J39" s="47">
        <v>-3524</v>
      </c>
      <c r="K39" s="31">
        <f t="shared" si="4"/>
        <v>0</v>
      </c>
      <c r="L39" s="31">
        <f t="shared" si="5"/>
        <v>0</v>
      </c>
    </row>
    <row r="40" spans="2:12" ht="15.75" thickBot="1" x14ac:dyDescent="0.3">
      <c r="B40" s="24" t="s">
        <v>166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4967</v>
      </c>
      <c r="J40" s="47">
        <v>4967</v>
      </c>
      <c r="K40" s="31">
        <f t="shared" si="4"/>
        <v>0</v>
      </c>
      <c r="L40" s="31">
        <f t="shared" si="5"/>
        <v>0</v>
      </c>
    </row>
    <row r="41" spans="2:12" ht="15.75" thickBot="1" x14ac:dyDescent="0.3">
      <c r="B41" s="10" t="s">
        <v>197</v>
      </c>
      <c r="C41" s="70">
        <v>916541</v>
      </c>
      <c r="D41" s="70">
        <v>8981</v>
      </c>
      <c r="E41" s="70">
        <v>-895</v>
      </c>
      <c r="F41" s="70">
        <v>2196499</v>
      </c>
      <c r="G41" s="70">
        <v>6530919</v>
      </c>
      <c r="H41" s="70">
        <v>9652045</v>
      </c>
      <c r="I41" s="70">
        <v>-77530</v>
      </c>
      <c r="J41" s="70">
        <v>9574515</v>
      </c>
    </row>
    <row r="42" spans="2:12" ht="15.75" thickTop="1" x14ac:dyDescent="0.25">
      <c r="C42" s="60">
        <f t="shared" ref="C42:I42" si="6">SUM(C31,C35,C37:C40)-C41</f>
        <v>0</v>
      </c>
      <c r="D42" s="60">
        <f t="shared" si="6"/>
        <v>0</v>
      </c>
      <c r="E42" s="60">
        <f t="shared" si="6"/>
        <v>0</v>
      </c>
      <c r="F42" s="60">
        <f t="shared" si="6"/>
        <v>0</v>
      </c>
      <c r="G42" s="60">
        <f t="shared" si="6"/>
        <v>0</v>
      </c>
      <c r="H42" s="60">
        <f t="shared" si="6"/>
        <v>0</v>
      </c>
      <c r="I42" s="60">
        <f t="shared" si="6"/>
        <v>0</v>
      </c>
      <c r="J42" s="60">
        <f>SUM(J31,J35,J37:J40)-J41</f>
        <v>0</v>
      </c>
    </row>
    <row r="43" spans="2:12" x14ac:dyDescent="0.25">
      <c r="C43" s="60">
        <f t="shared" ref="C43:J43" si="7">SUM(C33:C34)-C35</f>
        <v>0</v>
      </c>
      <c r="D43" s="60">
        <f t="shared" si="7"/>
        <v>0</v>
      </c>
      <c r="E43" s="60">
        <f t="shared" si="7"/>
        <v>0</v>
      </c>
      <c r="F43" s="60">
        <f t="shared" si="7"/>
        <v>0</v>
      </c>
      <c r="G43" s="60">
        <f t="shared" si="7"/>
        <v>0</v>
      </c>
      <c r="H43" s="60">
        <f t="shared" si="7"/>
        <v>0</v>
      </c>
      <c r="I43" s="60">
        <f t="shared" si="7"/>
        <v>0</v>
      </c>
      <c r="J43" s="60">
        <f>SUM(J33:J34)-J35</f>
        <v>0</v>
      </c>
    </row>
  </sheetData>
  <mergeCells count="19">
    <mergeCell ref="H10:H11"/>
    <mergeCell ref="I10:I11"/>
    <mergeCell ref="J10:J11"/>
    <mergeCell ref="C10:C11"/>
    <mergeCell ref="D10:D11"/>
    <mergeCell ref="E10:E11"/>
    <mergeCell ref="F10:F11"/>
    <mergeCell ref="G10:G11"/>
    <mergeCell ref="C4:H4"/>
    <mergeCell ref="I4:J4"/>
    <mergeCell ref="B5:B7"/>
    <mergeCell ref="H5:H7"/>
    <mergeCell ref="J5:J7"/>
    <mergeCell ref="B27:B29"/>
    <mergeCell ref="H27:H29"/>
    <mergeCell ref="I27:I29"/>
    <mergeCell ref="J27:J29"/>
    <mergeCell ref="C26:H26"/>
    <mergeCell ref="I26:J26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 ФИНАНСОВОМ ПОЛОЖЕНИИ</vt:lpstr>
      <vt:lpstr>О СОВОКУПНОМ ДОХОДЕ </vt:lpstr>
      <vt:lpstr>О ДВИЖЕНИИ ДЕНЕЖНЫХ СРЕДСТВ</vt:lpstr>
      <vt:lpstr>ОБ ИЗМЕНЕНИЯХ В КАПИТАЛЕ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Спатаева Айман Маратовна</dc:creator>
  <cp:lastModifiedBy>Ольшевский Александр Владимирович</cp:lastModifiedBy>
  <dcterms:created xsi:type="dcterms:W3CDTF">2020-08-27T05:25:52Z</dcterms:created>
  <dcterms:modified xsi:type="dcterms:W3CDTF">2021-11-25T11:45:55Z</dcterms:modified>
</cp:coreProperties>
</file>