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0" yWindow="-180" windowWidth="12495" windowHeight="13680"/>
  </bookViews>
  <sheets>
    <sheet name="форма 1" sheetId="27" r:id="rId1"/>
    <sheet name="форма 2" sheetId="28" r:id="rId2"/>
    <sheet name="форма 3" sheetId="23" r:id="rId3"/>
    <sheet name="форма 4" sheetId="2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" hidden="1">'[1]Prelim Cost'!$B$31:$L$31</definedName>
    <definedName name="__5450_01">#REF!</definedName>
    <definedName name="__5456_n">#REF!</definedName>
    <definedName name="__MAIN__" localSheetId="1">#REF!</definedName>
    <definedName name="__MAIN__" localSheetId="2">#REF!</definedName>
    <definedName name="__MAIN__" localSheetId="3">#REF!</definedName>
    <definedName name="__MAIN__">#REF!</definedName>
    <definedName name="__spReport__" localSheetId="1">#REF!</definedName>
    <definedName name="__spReport__" localSheetId="2">#REF!</definedName>
    <definedName name="__spReport__" localSheetId="3">#REF!</definedName>
    <definedName name="__spReport__">#REF!</definedName>
    <definedName name="__spReport1__" localSheetId="1">#REF!</definedName>
    <definedName name="__spReport1__">#REF!</definedName>
    <definedName name="__spReport2__" localSheetId="1">#REF!</definedName>
    <definedName name="__spReport2__">#REF!</definedName>
    <definedName name="__spReport3__" localSheetId="1">#REF!</definedName>
    <definedName name="__spReport3__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'[2]A-20'!$E$149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[3]B1.2!#REF!</definedName>
    <definedName name="_5402_01">[3]B1.2!#REF!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12">#REF!</definedName>
    <definedName name="_A70000">'[4]B-4'!#REF!</definedName>
    <definedName name="_A80000">'[4]B-4'!#REF!</definedName>
    <definedName name="_b">#REF!</definedName>
    <definedName name="_b_">#REF!</definedName>
    <definedName name="_cur2">'[5]std tabel'!$H$5</definedName>
    <definedName name="_ddc">#REF!</definedName>
    <definedName name="_END1">#REF!</definedName>
    <definedName name="_END2">#REF!</definedName>
    <definedName name="_END4">#REF!</definedName>
    <definedName name="_END6">'[6]п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Ldg1">#REF!</definedName>
    <definedName name="_Ldg10">#REF!</definedName>
    <definedName name="_Ldg11">#REF!</definedName>
    <definedName name="_Ldg12">#REF!</definedName>
    <definedName name="_Ldg2">#REF!</definedName>
    <definedName name="_Ldg3">#REF!</definedName>
    <definedName name="_Ldg4">#REF!</definedName>
    <definedName name="_Ldg5">#REF!</definedName>
    <definedName name="_Ldg6">#REF!</definedName>
    <definedName name="_Ldg7">#REF!</definedName>
    <definedName name="_Ldg8">#REF!</definedName>
    <definedName name="_Ldg9">#REF!</definedName>
    <definedName name="_MIF1">[7]Расчет_Ин!$H$8</definedName>
    <definedName name="_MIF2">#REF!</definedName>
    <definedName name="_MIF3">'[8]PIT&amp;PP(2)'!#REF!</definedName>
    <definedName name="_NBS1">#REF!</definedName>
    <definedName name="_NBS10">#REF!</definedName>
    <definedName name="_NBS11">#REF!</definedName>
    <definedName name="_NBS12">#REF!</definedName>
    <definedName name="_NBS13">#REF!</definedName>
    <definedName name="_NBS14">#REF!</definedName>
    <definedName name="_NBS15">#REF!</definedName>
    <definedName name="_NBS16">#REF!</definedName>
    <definedName name="_NBS17">#REF!</definedName>
    <definedName name="_NBS18">#REF!</definedName>
    <definedName name="_NBS19">#REF!</definedName>
    <definedName name="_NBS2">#REF!</definedName>
    <definedName name="_NBS20">#REF!</definedName>
    <definedName name="_NBS21">#REF!</definedName>
    <definedName name="_NBS22">#REF!</definedName>
    <definedName name="_NBS23">#REF!</definedName>
    <definedName name="_NBS24">#REF!</definedName>
    <definedName name="_NBS25">#REF!</definedName>
    <definedName name="_NBS26">#REF!</definedName>
    <definedName name="_NBS3">#REF!</definedName>
    <definedName name="_NBS4">#REF!</definedName>
    <definedName name="_NBS5">#REF!</definedName>
    <definedName name="_NBS6">#REF!</definedName>
    <definedName name="_NBS7">#REF!</definedName>
    <definedName name="_NBS8">#REF!</definedName>
    <definedName name="_NBS9">#REF!</definedName>
    <definedName name="_NCF1">#REF!</definedName>
    <definedName name="_NCF10">#REF!</definedName>
    <definedName name="_NCF11">#REF!</definedName>
    <definedName name="_NCF12">#REF!</definedName>
    <definedName name="_NCF13">#REF!</definedName>
    <definedName name="_NCF14">#REF!</definedName>
    <definedName name="_NCF15">#REF!</definedName>
    <definedName name="_NCF16">#REF!</definedName>
    <definedName name="_NCF2">#REF!</definedName>
    <definedName name="_NCF3">#REF!</definedName>
    <definedName name="_NCF4">#REF!</definedName>
    <definedName name="_NCF5">#REF!</definedName>
    <definedName name="_NCF6">#REF!</definedName>
    <definedName name="_NCF7">#REF!</definedName>
    <definedName name="_NCF8">#REF!</definedName>
    <definedName name="_NCF9">#REF!</definedName>
    <definedName name="_NIS1">#REF!</definedName>
    <definedName name="_NIS10">#REF!</definedName>
    <definedName name="_NIS11">#REF!</definedName>
    <definedName name="_NIS12">#REF!</definedName>
    <definedName name="_NIS2">#REF!</definedName>
    <definedName name="_NIS3">#REF!</definedName>
    <definedName name="_NIS4">#REF!</definedName>
    <definedName name="_NIS5">#REF!</definedName>
    <definedName name="_NIS6">#REF!</definedName>
    <definedName name="_NIS7">#REF!</definedName>
    <definedName name="_NIS8">#REF!</definedName>
    <definedName name="_NIS9">#REF!</definedName>
    <definedName name="_Order1" hidden="1">255</definedName>
    <definedName name="_Per1">#REF!</definedName>
    <definedName name="_Per10">#REF!</definedName>
    <definedName name="_Per11">#REF!</definedName>
    <definedName name="_Per12">#REF!</definedName>
    <definedName name="_Per2">#REF!</definedName>
    <definedName name="_Per3">#REF!</definedName>
    <definedName name="_Per4">#REF!</definedName>
    <definedName name="_Per5">#REF!</definedName>
    <definedName name="_Per6">#REF!</definedName>
    <definedName name="_Per7">#REF!</definedName>
    <definedName name="_Per8">#REF!</definedName>
    <definedName name="_Per9">#REF!</definedName>
    <definedName name="_RA1">#REF!</definedName>
    <definedName name="_re" hidden="1">'[1]Prelim Cost'!$B$33:$L$33</definedName>
    <definedName name="_SBS1">#REF!</definedName>
    <definedName name="_SBS10">#REF!</definedName>
    <definedName name="_SBS11">#REF!</definedName>
    <definedName name="_SBS12">#REF!</definedName>
    <definedName name="_SBS13">#REF!</definedName>
    <definedName name="_SBS14">#REF!</definedName>
    <definedName name="_SBS15">#REF!</definedName>
    <definedName name="_SBS16">#REF!</definedName>
    <definedName name="_SBS17">#REF!</definedName>
    <definedName name="_SBS18">#REF!</definedName>
    <definedName name="_SBS19">#REF!</definedName>
    <definedName name="_SBS2">#REF!</definedName>
    <definedName name="_SBS20">#REF!</definedName>
    <definedName name="_SBS21">#REF!</definedName>
    <definedName name="_SBS22">#REF!</definedName>
    <definedName name="_SBS23">#REF!</definedName>
    <definedName name="_SBS24">#REF!</definedName>
    <definedName name="_SBS25">#REF!</definedName>
    <definedName name="_SBS26">#REF!</definedName>
    <definedName name="_SBS3">#REF!</definedName>
    <definedName name="_SBS4">#REF!</definedName>
    <definedName name="_SBS5">#REF!</definedName>
    <definedName name="_SBS6">#REF!</definedName>
    <definedName name="_SBS7">#REF!</definedName>
    <definedName name="_SBS8">#REF!</definedName>
    <definedName name="_SBS9">#REF!</definedName>
    <definedName name="_SCF1">#REF!</definedName>
    <definedName name="_SCF10">#REF!</definedName>
    <definedName name="_SCF11">#REF!</definedName>
    <definedName name="_SCF12">#REF!</definedName>
    <definedName name="_SCF13">#REF!</definedName>
    <definedName name="_SCF14">#REF!</definedName>
    <definedName name="_SCF15">#REF!</definedName>
    <definedName name="_SCF16">#REF!</definedName>
    <definedName name="_SCF2">#REF!</definedName>
    <definedName name="_SCF3">#REF!</definedName>
    <definedName name="_SCF4">#REF!</definedName>
    <definedName name="_SCF5">#REF!</definedName>
    <definedName name="_SCF6">#REF!</definedName>
    <definedName name="_SCF7">#REF!</definedName>
    <definedName name="_SCF8">#REF!</definedName>
    <definedName name="_SCF9">#REF!</definedName>
    <definedName name="_sh1">'[9]I-Index'!#REF!</definedName>
    <definedName name="_SIS1">#REF!</definedName>
    <definedName name="_SIS10">#REF!</definedName>
    <definedName name="_SIS11">#REF!</definedName>
    <definedName name="_SIS12">#REF!</definedName>
    <definedName name="_SIS2">#REF!</definedName>
    <definedName name="_SIS3">#REF!</definedName>
    <definedName name="_SIS4">#REF!</definedName>
    <definedName name="_SIS5">#REF!</definedName>
    <definedName name="_SIS6">#REF!</definedName>
    <definedName name="_SIS7">#REF!</definedName>
    <definedName name="_SIS8">#REF!</definedName>
    <definedName name="_SIS9">#REF!</definedName>
    <definedName name="_Sort" hidden="1">#REF!</definedName>
    <definedName name="_sul1">#REF!</definedName>
    <definedName name="_tax">#REF!</definedName>
    <definedName name="_tax_">#REF!</definedName>
    <definedName name="_tr" hidden="1">'[1]Prelim Cost'!$B$31:$L$31</definedName>
    <definedName name="_tre">#REF!</definedName>
    <definedName name="_we" hidden="1">'[1]Prelim Cost'!$B$36:$L$36</definedName>
    <definedName name="_xx_34_Dc">#REF!</definedName>
    <definedName name="_усл_" localSheetId="0">#REF!</definedName>
    <definedName name="_усл_" localSheetId="1">#REF!</definedName>
    <definedName name="_усл_">#REF!</definedName>
    <definedName name="_услвозм_" localSheetId="0">#REF!</definedName>
    <definedName name="_услвозм_" localSheetId="1">#REF!</definedName>
    <definedName name="_услвозм_">#REF!</definedName>
    <definedName name="_ф2_" localSheetId="0">#REF!</definedName>
    <definedName name="_ф2_" localSheetId="1">#REF!</definedName>
    <definedName name="_ф2_">#REF!</definedName>
    <definedName name="a">#REF!</definedName>
    <definedName name="a_">#REF!</definedName>
    <definedName name="aaa">'[10]S-360'!aaa</definedName>
    <definedName name="ACC">#REF!</definedName>
    <definedName name="Actual">[11]DATA!ActualQry</definedName>
    <definedName name="Adj.1">#REF!</definedName>
    <definedName name="ai_附属公司_子公司">#REF!</definedName>
    <definedName name="aida" hidden="1">'[1]Prelim Cost'!$B$33:$L$33</definedName>
    <definedName name="aii_共同控制企业">#REF!</definedName>
    <definedName name="aiii_联营公司">#REF!</definedName>
    <definedName name="aiv_合并中应抵销之交易">#REF!</definedName>
    <definedName name="al">[12]Index!#REF!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lpha">#REF!</definedName>
    <definedName name="alphaname">[12]Index!#REF!</definedName>
    <definedName name="ARA_Threshold">'[13]Bal Sheet'!#REF!</definedName>
    <definedName name="arman">#REF!</definedName>
    <definedName name="ARP_Threshold">'[13]Bal Sheet'!#REF!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>#REF!</definedName>
    <definedName name="AuditDate">[14]SMSTemp!$B$4</definedName>
    <definedName name="aws">'[10]S-360'!aws</definedName>
    <definedName name="B">#REF!</definedName>
    <definedName name="b_">#REF!</definedName>
    <definedName name="BALSHT">#REF!</definedName>
    <definedName name="bbb">[15]Info!$F$2</definedName>
    <definedName name="bcm">'[1]CamKum Prod'!$H$11</definedName>
    <definedName name="Bd_">#REF!</definedName>
    <definedName name="Beer_supporting_information">#REF!</definedName>
    <definedName name="bi_外币交易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>#REF!</definedName>
    <definedName name="BUS">#REF!</definedName>
    <definedName name="Capital">#REF!</definedName>
    <definedName name="CapitalChargeAct">#REF!</definedName>
    <definedName name="CARLSB_IC">#REF!</definedName>
    <definedName name="CASH">#REF!</definedName>
    <definedName name="CASHCVNMAY">'[19]Cash CCI Detail'!$G$28+'[19]Cash CCI Detail'!$K$107</definedName>
    <definedName name="ccc">#REF!</definedName>
    <definedName name="cd">[20]yO302.1!#REF!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des">#REF!</definedName>
    <definedName name="columncell">#REF!</definedName>
    <definedName name="COMPANY">#REF!</definedName>
    <definedName name="CompName">[21]Info!$F$2</definedName>
    <definedName name="CompNameE">[21]Info!$G$2</definedName>
    <definedName name="conect_name">#REF!</definedName>
    <definedName name="connect_name">#REF!</definedName>
    <definedName name="corperiod">#REF!</definedName>
    <definedName name="cost">#REF!</definedName>
    <definedName name="CostCenterFrom">#REF!</definedName>
    <definedName name="CostCenterTo">#REF!</definedName>
    <definedName name="cr_f700_________________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>#REF!</definedName>
    <definedName name="def_gen_book">#REF!</definedName>
    <definedName name="def_templ_book">#REF!</definedName>
    <definedName name="DEM">68.91</definedName>
    <definedName name="Depreciation_OGA">#REF!</definedName>
    <definedName name="Depreciation_PPE">#REF!</definedName>
    <definedName name="dItemsToTest">#REF!</definedName>
    <definedName name="dPlanningMateriality">#REF!</definedName>
    <definedName name="dProjectedBookValue">#REF!</definedName>
    <definedName name="dProjectedBookValueStratified">#REF!</definedName>
    <definedName name="dProjectedNumbersOfItems">#REF!</definedName>
    <definedName name="dProjectedNumbersOfItemsStratified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>#REF!</definedName>
    <definedName name="dTotalPopulationBookValue">#REF!</definedName>
    <definedName name="dTotalProjectedBookValue">#REF!</definedName>
    <definedName name="dTotalProjectedNumbersOfItems">#REF!</definedName>
    <definedName name="dTotIndSignItems">#REF!</definedName>
    <definedName name="d土地租赁预付款_土地使用权">#REF!</definedName>
    <definedName name="E3_function">#REF!</definedName>
    <definedName name="EAR">#REF!</definedName>
    <definedName name="Earnings_per_Share">[27]note_PL!#REF!</definedName>
    <definedName name="ee" hidden="1">'[1]Prelim Cost'!$B$36:$L$36</definedName>
    <definedName name="eee">#REF!</definedName>
    <definedName name="eeee" hidden="1">'[1]Prelim Cost'!$B$33:$L$33</definedName>
    <definedName name="Emp_No">'[28]31.05.04'!#REF!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>#REF!</definedName>
    <definedName name="e投资性房地产">#REF!</definedName>
    <definedName name="F_38">#REF!</definedName>
    <definedName name="F_39">#REF!</definedName>
    <definedName name="F_40">#REF!</definedName>
    <definedName name="F_41">#REF!</definedName>
    <definedName name="F_42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3_RAWMATERIAL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>#REF!</definedName>
    <definedName name="fii_负商誉">#REF!</definedName>
    <definedName name="fiii_研究及开发费用">#REF!</definedName>
    <definedName name="FISCAL_YEARS">#REF!</definedName>
    <definedName name="fiv_专利权和商标">#REF!</definedName>
    <definedName name="forecast">[23]Tabeller!$H$15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>#REF!</definedName>
    <definedName name="fvi_摊销">#REF!</definedName>
    <definedName name="FX_gain_loss">'[32]8'!#REF!</definedName>
    <definedName name="G_70">#REF!</definedName>
    <definedName name="gen_path">#REF!</definedName>
    <definedName name="Grand_Total">'[28]31.05.04'!#REF!</definedName>
    <definedName name="group">[33]Grouplist!$A$3:$B$39</definedName>
    <definedName name="grp">#REF!</definedName>
    <definedName name="g证券投资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>#REF!</definedName>
    <definedName name="I0">'[34]A-20'!$E$149</definedName>
    <definedName name="IAS_BS1998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>#REF!</definedName>
    <definedName name="Interest_accrued">#REF!</definedName>
    <definedName name="INV">#REF!</definedName>
    <definedName name="ISO">[37]SETUP!$D$11</definedName>
    <definedName name="Iss">[30]Settings!#REF!</definedName>
    <definedName name="IS注1">#REF!</definedName>
    <definedName name="IS注2">#REF!</definedName>
    <definedName name="IS注3">#REF!</definedName>
    <definedName name="IS注4">#REF!</definedName>
    <definedName name="item">[38]Статьи!$A$3:$B$55</definedName>
    <definedName name="itemm">[39]Статьи!$A$3:$B$42</definedName>
    <definedName name="i现金及现金等价物">#REF!</definedName>
    <definedName name="ji_可收回价值的计算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>#REF!</definedName>
    <definedName name="k股利分配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>#REF!</definedName>
    <definedName name="Ldg00">#REF!</definedName>
    <definedName name="LdgTxt1">#REF!</definedName>
    <definedName name="LdgTxt10">#REF!</definedName>
    <definedName name="LdgTxt11">#REF!</definedName>
    <definedName name="LdgTxt12">#REF!</definedName>
    <definedName name="LdgTxt2">#REF!</definedName>
    <definedName name="LdgTxt3">#REF!</definedName>
    <definedName name="LdgTxt4">#REF!</definedName>
    <definedName name="LdgTxt5">#REF!</definedName>
    <definedName name="LdgTxt6">#REF!</definedName>
    <definedName name="LdgTxt7">#REF!</definedName>
    <definedName name="LdgTxt8">#REF!</definedName>
    <definedName name="LdgTxt9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>#REF!</definedName>
    <definedName name="log_file_path">#REF!</definedName>
    <definedName name="lvnc">[20]yO302.1!#REF!</definedName>
    <definedName name="l银行借款">#REF!</definedName>
    <definedName name="m_2">#REF!</definedName>
    <definedName name="M12_COSTS">#REF!</definedName>
    <definedName name="M13_TRADEREC">#REF!</definedName>
    <definedName name="mas_1">#REF!</definedName>
    <definedName name="mas_2">#REF!</definedName>
    <definedName name="mas_3">#REF!</definedName>
    <definedName name="mas_4">#REF!</definedName>
    <definedName name="MATURITIESBYYR">#REF!</definedName>
    <definedName name="MIF">#REF!</definedName>
    <definedName name="MIN_Sal_from_July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>#REF!</definedName>
    <definedName name="m质量保修准备">#REF!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w">#REF!</definedName>
    <definedName name="ni_产品销售和劳务提供">#REF!</definedName>
    <definedName name="nii_补贴收入">#REF!</definedName>
    <definedName name="niii_租赁收入">#REF!</definedName>
    <definedName name="niv_股利收入">#REF!</definedName>
    <definedName name="nter">#REF!</definedName>
    <definedName name="Numbers">[21]Info!$E$3</definedName>
    <definedName name="nv_利息收入">#REF!</definedName>
    <definedName name="o">#REF!</definedName>
    <definedName name="oi_经营性租赁支出">#REF!</definedName>
    <definedName name="oii_财务净费用">#REF!</definedName>
    <definedName name="oikjlkj">#REF!</definedName>
    <definedName name="old">#REF!</definedName>
    <definedName name="OOE">[32]IS!#REF!</definedName>
    <definedName name="OpDate">[21]Info!$E$5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PBT">#REF!</definedName>
    <definedName name="pc">#REF!</definedName>
    <definedName name="Per000">#REF!</definedName>
    <definedName name="period">'[30]std tabel'!$C$4</definedName>
    <definedName name="Pg1_NChrg_Totals">'[28]31.05.04'!#REF!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qq">#REF!</definedName>
    <definedName name="qqq">'[42]A-20'!$C$176</definedName>
    <definedName name="qwerty">'[43]WCS BS'!$B$1:$L$172</definedName>
    <definedName name="q关联方">#REF!</definedName>
    <definedName name="R_BEG">#REF!</definedName>
    <definedName name="R_END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>#REF!</definedName>
    <definedName name="rates">#REF!</definedName>
    <definedName name="RE">#REF!</definedName>
    <definedName name="Receivables_close">[32]BS!#REF!</definedName>
    <definedName name="Receivables_open">[32]BS!#REF!</definedName>
    <definedName name="RECONC_DEPR">#REF!</definedName>
    <definedName name="repperiod">#REF!</definedName>
    <definedName name="RepYear">[21]Info!$E$7</definedName>
    <definedName name="RES" hidden="1">'[1]Prelim Cost'!$B$31:$L$31</definedName>
    <definedName name="RESİNEX_GT_RESİNEXB8_Listele">#REF!</definedName>
    <definedName name="Resp">[22]Settings!$D$6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[44]Статьи!$A$3:$B$55</definedName>
    <definedName name="RUR">4.97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>#REF!</definedName>
    <definedName name="Sales_groupunits_F19">#REF!</definedName>
    <definedName name="ser">#REF!</definedName>
    <definedName name="sfdknf">'[10]S-360'!sfdknf</definedName>
    <definedName name="Shapka">#REF!</definedName>
    <definedName name="Shapka1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3">Weekday_count*Standard_Daily_Hours</definedName>
    <definedName name="Std_Hrs">Weekday_count*Standard_Daily_Hours</definedName>
    <definedName name="subcategories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sure">#REF!</definedName>
    <definedName name="t_4_b">'[45]B 1'!#REF!</definedName>
    <definedName name="t1b00">#REF!</definedName>
    <definedName name="t1b01">#REF!</definedName>
    <definedName name="t1c00">'[46]C 25'!#REF!</definedName>
    <definedName name="t1c01">'[46]C 25'!#REF!</definedName>
    <definedName name="t1d00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>#REF!</definedName>
    <definedName name="t1k01">#REF!</definedName>
    <definedName name="t2c00">'[46]C 25'!#REF!</definedName>
    <definedName name="t2c01">'[46]C 25'!#REF!</definedName>
    <definedName name="t2d00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>#REF!</definedName>
    <definedName name="t2h00">#REF!</definedName>
    <definedName name="t2h01">#REF!</definedName>
    <definedName name="t2i00">'[47]N-1'!#REF!</definedName>
    <definedName name="t2i01">'[47]N-1'!#REF!</definedName>
    <definedName name="t2k00">#REF!</definedName>
    <definedName name="t2k01">#REF!</definedName>
    <definedName name="t3h00">#REF!</definedName>
    <definedName name="t3h01">#REF!</definedName>
    <definedName name="t4b">'[45]B 1'!#REF!</definedName>
    <definedName name="t4b00">#REF!</definedName>
    <definedName name="t4b01">#REF!</definedName>
    <definedName name="t4c00">'[46]C 25'!#REF!</definedName>
    <definedName name="t4c01">'[46]C 25'!#REF!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'[47]N-1'!#REF!</definedName>
    <definedName name="t4i01">'[47]N-1'!#REF!</definedName>
    <definedName name="t4k00">#REF!</definedName>
    <definedName name="t4k01">#REF!</definedName>
    <definedName name="t5b">'[45]B 1'!#REF!</definedName>
    <definedName name="t5b00">#REF!</definedName>
    <definedName name="t5b01">#REF!</definedName>
    <definedName name="t5c00">'[46]C 25'!#REF!</definedName>
    <definedName name="t5c01">'[46]C 25'!#REF!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'[47]N-1'!#REF!</definedName>
    <definedName name="t5i01">'[47]N-1'!#REF!</definedName>
    <definedName name="t5k00">#REF!</definedName>
    <definedName name="t5k01">#REF!</definedName>
    <definedName name="t6b">'[31]B 1'!#REF!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25">[51]TS!#REF!</definedName>
    <definedName name="TextRefCopy27">[51]TS!#REF!</definedName>
    <definedName name="TextRefCopy3">#REF!</definedName>
    <definedName name="TextRefCopy31">'[52]2002'!#REF!</definedName>
    <definedName name="TextRefCopy32">#REF!</definedName>
    <definedName name="TextRefCopy34">#REF!</definedName>
    <definedName name="TextRefCopy36">#REF!</definedName>
    <definedName name="TextRefCopy37">#REF!</definedName>
    <definedName name="TextRefCopy38">#REF!</definedName>
    <definedName name="TextRefCopy4">#REF!</definedName>
    <definedName name="TextRefCopy5">'[53]Spreadsheet # 2'!#REF!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9</definedName>
    <definedName name="tid">[16]Tabeller!$E$17</definedName>
    <definedName name="tipcell">#REF!</definedName>
    <definedName name="TONMILL">'[1]CamKum Prod'!$H$21</definedName>
    <definedName name="TONMIN">'[1]CamKum Prod'!$H$15</definedName>
    <definedName name="Total">#REF!</definedName>
    <definedName name="total_1">'[45]A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>#REF!</definedName>
    <definedName name="total2_00">'[45]A 100'!#REF!</definedName>
    <definedName name="total2_01">#REF!</definedName>
    <definedName name="total3_00">'[45]A 100'!#REF!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gfil" hidden="1">'[1]Prelim Cost'!$B$31:$L$31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>#REF!</definedName>
    <definedName name="work_path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>#REF!</definedName>
    <definedName name="АБ">[59]ДДСАБ!$C$10</definedName>
    <definedName name="Август">#REF!</definedName>
    <definedName name="август2002г">[56]Сентябрь!#REF!</definedName>
    <definedName name="авпрар">#REF!</definedName>
    <definedName name="адмрасходы">[60]Лист2!#REF!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>#REF!</definedName>
    <definedName name="вп" localSheetId="1">#REF!</definedName>
    <definedName name="вп" localSheetId="2">#REF!</definedName>
    <definedName name="вп" localSheetId="3">#REF!</definedName>
    <definedName name="вп">#REF!</definedName>
    <definedName name="Всего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>#REF!</definedName>
    <definedName name="Квартал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>#REF!</definedName>
    <definedName name="л103">#REF!</definedName>
    <definedName name="лддлд">#REF!</definedName>
    <definedName name="Ликвидация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3">'форма 4'!Макрос1</definedName>
    <definedName name="Макрос1">[0]!Макрос1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1'!$A$1:$D$90</definedName>
    <definedName name="_xlnm.Print_Area" localSheetId="1">'форма 2'!$A$1:$D$108</definedName>
    <definedName name="_xlnm.Print_Area" localSheetId="2">'форма 3'!$A$1:$D$69</definedName>
    <definedName name="_xlnm.Print_Area" localSheetId="3">'форма 4'!$A$1:$L$64</definedName>
    <definedName name="_xlnm.Print_Area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3">'форма 4'!прил14_нов</definedName>
    <definedName name="прил14_нов">[0]!прил14_нов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1">#REF!</definedName>
    <definedName name="расш">#REF!</definedName>
    <definedName name="Реализация">#REF!</definedName>
    <definedName name="реклама">[60]Лист2!#REF!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>#REF!</definedName>
    <definedName name="тлн1">#REF!</definedName>
    <definedName name="тов6м">[55]Июль!#REF!</definedName>
    <definedName name="транспорт">[60]Лист2!#REF!</definedName>
    <definedName name="туц">#REF!</definedName>
    <definedName name="Увеличение">#REF!</definedName>
    <definedName name="Упорядочить_по_областям">[78]!Упорядочить_по_областям</definedName>
    <definedName name="Уровень2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1">#REF!</definedName>
    <definedName name="ф2">#REF!</definedName>
    <definedName name="ф77" localSheetId="0">#REF!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>#REF!</definedName>
    <definedName name="ь2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'[80]#REF'!#REF!</definedName>
    <definedName name="ЯнварьСентябрь">#REF!</definedName>
    <definedName name="ЯнварьФевраль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I43" i="24" l="1"/>
  <c r="K43" i="24" s="1"/>
  <c r="I44" i="24"/>
  <c r="K44" i="24" s="1"/>
  <c r="H47" i="24"/>
  <c r="H42" i="24"/>
  <c r="I42" i="24" s="1"/>
  <c r="K42" i="24" s="1"/>
  <c r="G35" i="24"/>
  <c r="F45" i="24"/>
  <c r="G45" i="24"/>
  <c r="H45" i="24"/>
  <c r="E45" i="24"/>
  <c r="D33" i="24"/>
  <c r="F33" i="24"/>
  <c r="C33" i="24"/>
  <c r="G31" i="24"/>
  <c r="G33" i="24" s="1"/>
  <c r="E31" i="24"/>
  <c r="E33" i="24" s="1"/>
  <c r="E49" i="24" s="1"/>
  <c r="E25" i="24"/>
  <c r="E18" i="24"/>
  <c r="E29" i="24" s="1"/>
  <c r="C69" i="27" l="1"/>
  <c r="C68" i="27"/>
  <c r="C66" i="27" s="1"/>
  <c r="D68" i="27"/>
  <c r="H13" i="24"/>
  <c r="G13" i="24"/>
  <c r="F13" i="24"/>
  <c r="D13" i="24"/>
  <c r="C13" i="24"/>
  <c r="I13" i="24" s="1"/>
  <c r="K13" i="24" s="1"/>
  <c r="D25" i="24"/>
  <c r="F25" i="24"/>
  <c r="G25" i="24"/>
  <c r="H25" i="24"/>
  <c r="C25" i="24"/>
  <c r="I22" i="24"/>
  <c r="K22" i="24" s="1"/>
  <c r="D18" i="24"/>
  <c r="F18" i="24"/>
  <c r="G18" i="24"/>
  <c r="G29" i="24" s="1"/>
  <c r="H18" i="24"/>
  <c r="H21" i="24" s="1"/>
  <c r="C18" i="24"/>
  <c r="C21" i="24" s="1"/>
  <c r="D57" i="27"/>
  <c r="C57" i="27"/>
  <c r="D66" i="27"/>
  <c r="H31" i="24" s="1"/>
  <c r="D54" i="27"/>
  <c r="C54" i="27"/>
  <c r="D36" i="27"/>
  <c r="D62" i="28"/>
  <c r="C62" i="28"/>
  <c r="D55" i="28"/>
  <c r="C55" i="28"/>
  <c r="D43" i="28"/>
  <c r="D70" i="28" s="1"/>
  <c r="C43" i="28"/>
  <c r="D32" i="28"/>
  <c r="C32" i="28"/>
  <c r="D11" i="28"/>
  <c r="D41" i="28" s="1"/>
  <c r="D72" i="28" s="1"/>
  <c r="D77" i="28" s="1"/>
  <c r="D81" i="28" s="1"/>
  <c r="D86" i="28" s="1"/>
  <c r="D90" i="28" s="1"/>
  <c r="C11" i="28"/>
  <c r="C41" i="28" s="1"/>
  <c r="C36" i="27"/>
  <c r="D45" i="24"/>
  <c r="C45" i="24"/>
  <c r="F41" i="24"/>
  <c r="F49" i="24" s="1"/>
  <c r="H38" i="24"/>
  <c r="G38" i="24"/>
  <c r="G49" i="24" s="1"/>
  <c r="C38" i="24"/>
  <c r="C41" i="24" s="1"/>
  <c r="I11" i="24"/>
  <c r="K11" i="24" s="1"/>
  <c r="C11" i="23"/>
  <c r="C18" i="23" s="1"/>
  <c r="D11" i="23"/>
  <c r="D18" i="23" s="1"/>
  <c r="C19" i="23"/>
  <c r="D19" i="23"/>
  <c r="C26" i="23"/>
  <c r="D26" i="23"/>
  <c r="C44" i="23"/>
  <c r="D44" i="23"/>
  <c r="C52" i="23"/>
  <c r="D52" i="23"/>
  <c r="F21" i="24"/>
  <c r="D34" i="23"/>
  <c r="D36" i="23" s="1"/>
  <c r="C71" i="27" l="1"/>
  <c r="I45" i="24"/>
  <c r="K45" i="24" s="1"/>
  <c r="D71" i="27"/>
  <c r="H29" i="24"/>
  <c r="H33" i="24"/>
  <c r="I33" i="24" s="1"/>
  <c r="I31" i="24"/>
  <c r="K31" i="24" s="1"/>
  <c r="C34" i="23"/>
  <c r="C36" i="23" s="1"/>
  <c r="F29" i="24"/>
  <c r="I25" i="24"/>
  <c r="K25" i="24" s="1"/>
  <c r="C49" i="24"/>
  <c r="D53" i="23"/>
  <c r="C70" i="28"/>
  <c r="C73" i="27"/>
  <c r="D49" i="24"/>
  <c r="I38" i="24"/>
  <c r="K38" i="24" s="1"/>
  <c r="C53" i="23"/>
  <c r="D73" i="27"/>
  <c r="I21" i="24"/>
  <c r="K21" i="24" s="1"/>
  <c r="C29" i="24"/>
  <c r="C72" i="28"/>
  <c r="C77" i="28" s="1"/>
  <c r="C81" i="28" s="1"/>
  <c r="C86" i="28" s="1"/>
  <c r="I18" i="24"/>
  <c r="K18" i="24" s="1"/>
  <c r="D29" i="24"/>
  <c r="K33" i="24" l="1"/>
  <c r="C90" i="28"/>
  <c r="H40" i="24"/>
  <c r="H41" i="24" s="1"/>
  <c r="K29" i="24"/>
  <c r="I29" i="24"/>
  <c r="H49" i="24" l="1"/>
  <c r="I41" i="24"/>
  <c r="K41" i="24" l="1"/>
  <c r="K49" i="24" s="1"/>
  <c r="I49" i="24"/>
</calcChain>
</file>

<file path=xl/sharedStrings.xml><?xml version="1.0" encoding="utf-8"?>
<sst xmlns="http://schemas.openxmlformats.org/spreadsheetml/2006/main" count="351" uniqueCount="283">
  <si>
    <t>Выпущенные долговые ценные бумаги</t>
  </si>
  <si>
    <t>Операция «РЕПО»</t>
  </si>
  <si>
    <t>Кредиторская задолженность</t>
  </si>
  <si>
    <t>Начисленные расходы по расчетам с акционерами по акциям</t>
  </si>
  <si>
    <t>Субординированный долг</t>
  </si>
  <si>
    <t>32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</si>
  <si>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</si>
  <si>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</si>
  <si>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</si>
  <si>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</si>
  <si>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</si>
  <si>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</si>
  <si>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</si>
  <si>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</si>
  <si>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</si>
  <si>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</si>
  <si>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Доля меньшинства</t>
  </si>
  <si>
    <t xml:space="preserve">Итого капитал: </t>
  </si>
  <si>
    <t xml:space="preserve">                 Статья «Доля меньшинства» заполняется при составлении консолидированной финансовой отчетности. </t>
  </si>
  <si>
    <t>Форма № 2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</si>
  <si>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</si>
  <si>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</si>
  <si>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Комиссионные вознаграждения</t>
  </si>
  <si>
    <t>Доходы от осуществления банковской и иной деятельности, не связанные с получением вознаграждения</t>
  </si>
  <si>
    <t>Доходы (расходы) по финансовым активам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</si>
  <si>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</si>
  <si>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</si>
  <si>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</si>
  <si>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</si>
  <si>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</si>
  <si>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</si>
  <si>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</si>
  <si>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</si>
  <si>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</si>
  <si>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</si>
  <si>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</si>
  <si>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</si>
  <si>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</si>
  <si>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</si>
  <si>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</si>
  <si>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</si>
  <si>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</si>
  <si>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</si>
  <si>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</si>
  <si>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</si>
  <si>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</si>
  <si>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</si>
  <si>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</si>
  <si>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</si>
  <si>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</si>
  <si>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</si>
  <si>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Место для печати</t>
  </si>
  <si>
    <t xml:space="preserve">Остаток денег и денежных эквивалентов на конец отчетного периода </t>
  </si>
  <si>
    <t>Остаток денег и денежных эквивалентов на начало отчетного периода</t>
  </si>
  <si>
    <t>Итого чистое увеличение или уменьшение денег за отчетный период</t>
  </si>
  <si>
    <t>Итого увеличение или уменьшение денег от финансовой деятельности</t>
  </si>
  <si>
    <t>Прочие поступления и платежи</t>
  </si>
  <si>
    <t> 41</t>
  </si>
  <si>
    <t>Увеличение (уменьшение) доли меньшинства</t>
  </si>
  <si>
    <t>Выплата дивидендов</t>
  </si>
  <si>
    <t>Выкупленные собственные акции или доли участников</t>
  </si>
  <si>
    <t>Выпуск долговых обязательств</t>
  </si>
  <si>
    <t>Изменения в уставном капитале</t>
  </si>
  <si>
    <t> 36</t>
  </si>
  <si>
    <t> 35</t>
  </si>
  <si>
    <t>Итого увеличение или уменьшение денег от инвестиционной деятельности</t>
  </si>
  <si>
    <t>Инвестиции  в капитал других юридических лиц и субординированный долг</t>
  </si>
  <si>
    <t>Продажа основных средств и нематериальных активов</t>
  </si>
  <si>
    <t>Покупка основных средств и нематериальных активов</t>
  </si>
  <si>
    <t>Продажа ценных бумаг, удерживаемых до погашения</t>
  </si>
  <si>
    <t xml:space="preserve">Покупка ценных бумаг, удерживаемых до погашения </t>
  </si>
  <si>
    <t> 28</t>
  </si>
  <si>
    <t>Денежные поступления и платежи, связанные с инвестиционной деятельностью</t>
  </si>
  <si>
    <t> 27</t>
  </si>
  <si>
    <t>Итого увеличение (уменьшение) денег от операционной деятельности после налогообложения</t>
  </si>
  <si>
    <t>Начисленный корпоративный подоходный налог</t>
  </si>
  <si>
    <t> 25</t>
  </si>
  <si>
    <t>Увеличение или уменьшение денег от операционной деятельности</t>
  </si>
  <si>
    <t>Увеличение (уменьшение) прочих обязательств</t>
  </si>
  <si>
    <t>Увеличение (уменьшение) налоговых обязательств</t>
  </si>
  <si>
    <t>Увеличение (уменьшение) прочих привлеченных средств</t>
  </si>
  <si>
    <r>
      <t>Увеличение (уменьшение)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задолженности перед банками и организациями, осуществляющими отдельные виды банковских операций</t>
    </r>
  </si>
  <si>
    <t>Увеличение (уменьшение) задолженности перед Правительством Республики Казахстан</t>
  </si>
  <si>
    <t>Увеличение (уменьшение) вкладов и текущих счетов физических и юридических лиц</t>
  </si>
  <si>
    <t>Увеличение (уменьшение) вкладов банков и организаций, осуществляющих отдельные виды банковских операций</t>
  </si>
  <si>
    <t> 17</t>
  </si>
  <si>
    <t>Увеличение (уменьшение) в операционных обязательствах</t>
  </si>
  <si>
    <t>(Увеличение) уменьшение прочих активов</t>
  </si>
  <si>
    <t>(Увеличение) уменьшение прочих требований к клиентам</t>
  </si>
  <si>
    <t>(Увеличение) уменьшение займа и финансовой аренды</t>
  </si>
  <si>
    <t>(Увеличение) уменьшение вкладов и корреспондентских счетов в банках и  организациях, осуществляющих отдельные виды банковских операций</t>
  </si>
  <si>
    <t>(Увеличение) уменьшение вкладов и корреспондентских счетов в Национальном Банке Республики Казахстан</t>
  </si>
  <si>
    <t> 10</t>
  </si>
  <si>
    <t>(Увеличение) уменьшение в операционных активах</t>
  </si>
  <si>
    <t> 9</t>
  </si>
  <si>
    <t>Операционный доход (расход) до изменения в операционных активах и обязательствах</t>
  </si>
  <si>
    <t>прочие корректировки на неденежные статьи</t>
  </si>
  <si>
    <t>расходы, начисленные по выплате вознаграждения</t>
  </si>
  <si>
    <t>доходы, начисленные в виде вознаграждения к получению</t>
  </si>
  <si>
    <r>
      <t xml:space="preserve">нереализованные  доходы и расходы </t>
    </r>
    <r>
      <rPr>
        <sz val="10"/>
        <color indexed="8"/>
        <rFont val="Times New Roman"/>
        <family val="1"/>
      </rPr>
      <t>по операциям с иностранной валютой</t>
    </r>
  </si>
  <si>
    <t>расходы по резервам по сомнительным долгам</t>
  </si>
  <si>
    <t>амортизационные отчисления и износ</t>
  </si>
  <si>
    <t>Корректировки на неденежные операционные статьи:</t>
  </si>
  <si>
    <t xml:space="preserve"> 1 </t>
  </si>
  <si>
    <t>Прибыль (убыток) до налогообложения</t>
  </si>
  <si>
    <t>Примечание</t>
  </si>
  <si>
    <t>( в тысячах тенге)</t>
  </si>
  <si>
    <t>(полное наименование ипотечной организации)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</si>
  <si>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</si>
  <si>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</si>
  <si>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</si>
  <si>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</si>
  <si>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</si>
  <si>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</si>
  <si>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</si>
  <si>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</si>
  <si>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</si>
  <si>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</si>
  <si>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</si>
  <si>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</si>
  <si>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</si>
  <si>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</si>
  <si>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</si>
  <si>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</si>
  <si>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</si>
  <si>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</si>
  <si>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</si>
  <si>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</si>
  <si>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</si>
  <si>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Итого капитал</t>
  </si>
  <si>
    <t>Капитал родительской организации</t>
  </si>
  <si>
    <t>Символ</t>
  </si>
  <si>
    <t>(полное наименование организации)</t>
  </si>
  <si>
    <t>Наименование статьи</t>
  </si>
  <si>
    <t>Код строки</t>
  </si>
  <si>
    <t>Активы</t>
  </si>
  <si>
    <t>Денежные средства и эквиваленты денежных средств</t>
  </si>
  <si>
    <t>Аффинированные драгоценные металлы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</si>
  <si>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</si>
  <si>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</si>
  <si>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</si>
  <si>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</si>
  <si>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в том числе: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</si>
  <si>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</si>
  <si>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</si>
  <si>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</si>
  <si>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</si>
  <si>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</si>
  <si>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</si>
  <si>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</si>
  <si>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</si>
  <si>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</si>
  <si>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</si>
  <si>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</si>
  <si>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</si>
  <si>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 xml:space="preserve">Итого активы: </t>
  </si>
  <si>
    <t>Обязательства</t>
  </si>
  <si>
    <t>(Увеличение) уменьшение ценных бумаг, учитываемых по справедливой стоимости через прибыль и убыток и имеющихся в наличии для продажи</t>
  </si>
  <si>
    <t>Прибыль (убыток) предыдущих лет</t>
  </si>
  <si>
    <t xml:space="preserve"> </t>
  </si>
  <si>
    <t>36.1</t>
  </si>
  <si>
    <t>36.2</t>
  </si>
  <si>
    <t>Сальдо на конец предыдущего периода</t>
  </si>
  <si>
    <t>Акционерное общество "Ипотечная организация "Казахстанская Ипотечная Компания"</t>
  </si>
  <si>
    <t>Форма № 1</t>
  </si>
  <si>
    <t xml:space="preserve">На конец                  отчетного периода          </t>
  </si>
  <si>
    <t>Ценные бумаги, оцениваемые по справедливой стоимости, изменения которых отражаются в составе прибыли или убытка</t>
  </si>
  <si>
    <t>из них:</t>
  </si>
  <si>
    <t>7.1</t>
  </si>
  <si>
    <t>7.2</t>
  </si>
  <si>
    <t>Текущее налоговое требование</t>
  </si>
  <si>
    <t>Отложенное налоговое требование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</si>
  <si>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</si>
  <si>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</si>
  <si>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</si>
  <si>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Текущее налоговое обязательство</t>
  </si>
  <si>
    <t>Отложенное налоговое обязательство</t>
  </si>
  <si>
    <t>Резерв для обеспечения финансовой устойчивости</t>
  </si>
  <si>
    <t>Итого капитал и обязательства (стр.35+стр.44):</t>
  </si>
  <si>
    <t>(в тысячах тенге)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</si>
  <si>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</si>
  <si>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</si>
  <si>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</si>
  <si>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</si>
  <si>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</si>
  <si>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</si>
  <si>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</si>
  <si>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</si>
  <si>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</si>
  <si>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</si>
  <si>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</si>
  <si>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</si>
  <si>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</si>
  <si>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3.5</t>
  </si>
  <si>
    <t>3.6</t>
  </si>
  <si>
    <t>4.1</t>
  </si>
  <si>
    <t>4.2</t>
  </si>
  <si>
    <t>Итого доходов (сумма строк с 1 по 9)</t>
  </si>
  <si>
    <t>11.1</t>
  </si>
  <si>
    <t>11.2</t>
  </si>
  <si>
    <t>11.3</t>
  </si>
  <si>
    <t>11.4</t>
  </si>
  <si>
    <t>11.5</t>
  </si>
  <si>
    <t xml:space="preserve">   прочие расходы, связанные с выплатой вознаграждения</t>
  </si>
  <si>
    <t>11.6</t>
  </si>
  <si>
    <t>12.1</t>
  </si>
  <si>
    <t>12.2</t>
  </si>
  <si>
    <t>Расходы по банковской и иной деятельности, не связанные с выплатой вознаграждения</t>
  </si>
  <si>
    <t>13.1</t>
  </si>
  <si>
    <t>13.2</t>
  </si>
  <si>
    <t>13.3</t>
  </si>
  <si>
    <t>13.4</t>
  </si>
  <si>
    <t>13.5</t>
  </si>
  <si>
    <t>14.1</t>
  </si>
  <si>
    <t>14.2</t>
  </si>
  <si>
    <t>14.3</t>
  </si>
  <si>
    <t>14.4</t>
  </si>
  <si>
    <t>Итого расходов (сумма строк с 11 по 16)</t>
  </si>
  <si>
    <t>Прибыль (убыток) до отчисления в резервы (провизии)                             (стр.10 - стр.17)</t>
  </si>
  <si>
    <t>18</t>
  </si>
  <si>
    <t xml:space="preserve">Резервы (восстановление резервов) на возможные потери по операциям 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</si>
  <si>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</si>
  <si>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</si>
  <si>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</si>
  <si>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</si>
  <si>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</si>
  <si>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</si>
  <si>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Итого чистая прибыль (убыток) за период (стр. 22 +/- стр.23 - стр. 24)</t>
  </si>
  <si>
    <t xml:space="preserve">          Статья «Доля меньшинства» заполняется при составлении консолидированной финансовой отчетности. 
          Статья «Доля меньшинства» заполняется при составлении консолидированной финансовой отчетности.</t>
  </si>
  <si>
    <t>На начало                  отчетного периода</t>
  </si>
  <si>
    <t>Форма № 4</t>
  </si>
  <si>
    <t>Форма № 3</t>
  </si>
  <si>
    <t>Нераспределенная прибыль (убыток)</t>
  </si>
  <si>
    <t>Прочий совокупный доход</t>
  </si>
  <si>
    <t>Резерв по переоценке активов, имеющихся в наличии для продажи</t>
  </si>
  <si>
    <t>Прочий совокупный доход, за вычетом налога</t>
  </si>
  <si>
    <t>Балансовая стоимость на одну акцию,    в тенге</t>
  </si>
  <si>
    <t>Консолидированный отчет о финансовом положении</t>
  </si>
  <si>
    <t>Консолидированный отчет о совокупном доходе</t>
  </si>
  <si>
    <t>Базовая и разводненная прибыль на акцию, в тенге</t>
  </si>
  <si>
    <t>Консолидированный отчет об изменениях в капитале</t>
  </si>
  <si>
    <t>Телефон: 344-12-22 вн.133</t>
  </si>
  <si>
    <r>
      <t xml:space="preserve">Консолидированный отчет о движении денежных средств </t>
    </r>
    <r>
      <rPr>
        <sz val="10"/>
        <rFont val="Times New Roman"/>
        <family val="1"/>
      </rPr>
      <t>(косвенный метод)</t>
    </r>
  </si>
  <si>
    <t>Главный бухгалтер                          ____________________ Тоқтарқожа А.Т.          дата  ____________</t>
  </si>
  <si>
    <t>Исполнитель          _______________  Мырзахметова А.К.      дата  __________</t>
  </si>
  <si>
    <t xml:space="preserve"> по состоянию на "01" октября  2013 года</t>
  </si>
  <si>
    <r>
      <t xml:space="preserve"> по состоянию </t>
    </r>
    <r>
      <rPr>
        <b/>
        <sz val="10"/>
        <rFont val="Times New Roman"/>
        <family val="1"/>
        <charset val="204"/>
      </rPr>
      <t>на "01" октября 2013 года</t>
    </r>
  </si>
  <si>
    <t xml:space="preserve">  по состоянию на 01 октября 2013 года</t>
  </si>
  <si>
    <t xml:space="preserve">  по состоянию на 01 октября 2013 г.</t>
  </si>
  <si>
    <t>Погашение прочих привлеченных средств</t>
  </si>
  <si>
    <t>Дополнительный оплаченный капитал</t>
  </si>
  <si>
    <t>от пенсионных активов</t>
  </si>
  <si>
    <t>от инвестиционного дохода (убытка) по пенсионным активам</t>
  </si>
  <si>
    <t>Займы (микрокредиты) предоставленные (за вычетом резервов на обесценение)</t>
  </si>
  <si>
    <t>Вклады привлеченные</t>
  </si>
  <si>
    <t>Займы полученные</t>
  </si>
  <si>
    <t>простые акции</t>
  </si>
  <si>
    <t>привилегированные акции</t>
  </si>
  <si>
    <t>Нераспределенная прибыль (непокрытый убыток)</t>
  </si>
  <si>
    <t>предыдущих лет</t>
  </si>
  <si>
    <t>отчетного периода</t>
  </si>
  <si>
    <t>42.1</t>
  </si>
  <si>
    <t>42.2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</si>
  <si>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</si>
  <si>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</si>
  <si>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</si>
  <si>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</si>
  <si>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по предоставленной финансовой аренде</t>
  </si>
  <si>
    <t>по приобретенным ценным бумагам</t>
  </si>
  <si>
    <t>по операциям «обратное РЕПО»</t>
  </si>
  <si>
    <t>прочие доходы, связанные с получением вознаграждения</t>
  </si>
  <si>
    <t>доходы от осуществления переводных операций</t>
  </si>
  <si>
    <t>доходы от осуществления клиринговых операций</t>
  </si>
  <si>
    <t>доходы от осуществления кассовых операций</t>
  </si>
  <si>
    <t>доходы от осуществления сейфовых операций</t>
  </si>
  <si>
    <t>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</si>
  <si>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</si>
  <si>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от купли-продажи финансовых активов (нетто)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</si>
  <si>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</si>
  <si>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</si>
  <si>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Управляющий директор                 </t>
  </si>
  <si>
    <t>член Правления                                ____________________  Сагимкулова Б.Д.      дата  ___________</t>
  </si>
  <si>
    <t>Поступление прочих привлеченных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</si>
</sst>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#,##0_);\(#,##0\);0_)"/>
    <numFmt numFmtId="167" formatCode="_-#,##0_-;\(#,##0\);_-\ \ &quot;-&quot;_-;_-@_-"/>
    <numFmt numFmtId="168" formatCode="_-#,##0.00_-;\(#,##0.00\);_-\ \ &quot;-&quot;_-;_-@_-"/>
    <numFmt numFmtId="169" formatCode="mmm/dd/yyyy;_-\ &quot;N/A&quot;_-;_-\ &quot;-&quot;_-"/>
    <numFmt numFmtId="170" formatCode="mmm/yyyy;_-\ &quot;N/A&quot;_-;_-\ &quot;-&quot;_-"/>
    <numFmt numFmtId="171" formatCode="_-#,##0%_-;\(#,##0%\);_-\ &quot;-&quot;_-"/>
    <numFmt numFmtId="172" formatCode="_-#,###,_-;\(#,###,\);_-\ \ &quot;-&quot;_-;_-@_-"/>
    <numFmt numFmtId="173" formatCode="_-#,###.00,_-;\(#,###.00,\);_-\ \ &quot;-&quot;_-;_-@_-"/>
    <numFmt numFmtId="174" formatCode="_-#0&quot;.&quot;0,_-;\(#0&quot;.&quot;0,\);_-\ \ &quot;-&quot;_-;_-@_-"/>
    <numFmt numFmtId="175" formatCode="_-#0&quot;.&quot;0000_-;\(#0&quot;.&quot;0000\);_-\ \ &quot;-&quot;_-;_-@_-"/>
    <numFmt numFmtId="176" formatCode="&quot;$&quot;#,##0_);\(&quot;$&quot;#,##0\)"/>
    <numFmt numFmtId="177" formatCode="#,##0;\-#,##0;&quot;-&quot;"/>
    <numFmt numFmtId="178" formatCode="General_)"/>
    <numFmt numFmtId="179" formatCode="0.000"/>
    <numFmt numFmtId="180" formatCode="#,##0.0_);\(#,##0.0\)"/>
    <numFmt numFmtId="181" formatCode="#,##0.000_);\(#,##0.000\)"/>
    <numFmt numFmtId="182" formatCode="_(* #,##0.0_);_(* \(#,##0.00\);_(* &quot;-&quot;??_);_(@_)"/>
    <numFmt numFmtId="183" formatCode="&quot;$&quot;#,\);\(&quot;$&quot;#,##0\)"/>
    <numFmt numFmtId="184" formatCode="#,##0_)_%;\(#,##0\)_%;"/>
    <numFmt numFmtId="185" formatCode="_._.* #,##0.0_)_%;_._.* \(#,##0.0\)_%"/>
    <numFmt numFmtId="186" formatCode="#,##0.0_)_%;\(#,##0.0\)_%;\ \ .0_)_%"/>
    <numFmt numFmtId="187" formatCode="_._.* #,##0.00_)_%;_._.* \(#,##0.00\)_%"/>
    <numFmt numFmtId="188" formatCode="#,##0.00_)_%;\(#,##0.00\)_%;\ \ .00_)_%"/>
    <numFmt numFmtId="189" formatCode="_._.* #,##0.000_)_%;_._.* \(#,##0.000\)_%"/>
    <numFmt numFmtId="190" formatCode="#,##0.000_)_%;\(#,##0.000\)_%;\ \ .000_)_%"/>
    <numFmt numFmtId="191" formatCode="_-* #,##0.00_-;\-* #,##0.00_-;_-* &quot;-&quot;??_-;_-@_-"/>
    <numFmt numFmtId="192" formatCode="_(* #,##0.00_);_(* \(#,##0.00\);_(* &quot;-&quot;??_);_(@_)"/>
    <numFmt numFmtId="193" formatCode="_._.* \(#,##0\)_%;_._.* #,##0_)_%;_._.* 0_)_%;_._.@_)_%"/>
    <numFmt numFmtId="194" formatCode="_._.&quot;$&quot;* \(#,##0\)_%;_._.&quot;$&quot;* #,##0_)_%;_._.&quot;$&quot;* 0_)_%;_._.@_)_%"/>
    <numFmt numFmtId="195" formatCode="* \(#,##0\);* #,##0_);&quot;-&quot;??_);@"/>
    <numFmt numFmtId="196" formatCode="&quot;$&quot;* #,##0_)_%;&quot;$&quot;* \(#,##0\)_%;&quot;$&quot;* &quot;-&quot;??_)_%;@_)_%"/>
    <numFmt numFmtId="197" formatCode="_._.&quot;$&quot;* #,##0.0_)_%;_._.&quot;$&quot;* \(#,##0.0\)_%"/>
    <numFmt numFmtId="198" formatCode="&quot;$&quot;* #,##0.0_)_%;&quot;$&quot;* \(#,##0.0\)_%;&quot;$&quot;* \ .0_)_%"/>
    <numFmt numFmtId="199" formatCode="_._.&quot;$&quot;* #,##0.00_)_%;_._.&quot;$&quot;* \(#,##0.00\)_%"/>
    <numFmt numFmtId="200" formatCode="&quot;$&quot;* #,##0.00_)_%;&quot;$&quot;* \(#,##0.00\)_%;&quot;$&quot;* \ .00_)_%"/>
    <numFmt numFmtId="201" formatCode="_._.&quot;$&quot;* #,##0.000_)_%;_._.&quot;$&quot;* \(#,##0.000\)_%"/>
    <numFmt numFmtId="202" formatCode="&quot;$&quot;* #,##0.000_)_%;&quot;$&quot;* \(#,##0.000\)_%;&quot;$&quot;* \ .000_)_%"/>
    <numFmt numFmtId="203" formatCode="mmmm\ d\,\ yyyy"/>
    <numFmt numFmtId="204" formatCode="* #,##0_);* \(#,##0\);&quot;-&quot;??_);@"/>
    <numFmt numFmtId="205" formatCode="_-* #,##0.00[$€-1]_-;\-* #,##0.00[$€-1]_-;_-* &quot;-&quot;??[$€-1]_-"/>
    <numFmt numFmtId="206" formatCode="#,##0\ \ ;\(#,##0\)\ ;\—\ \ \ \ "/>
    <numFmt numFmtId="207" formatCode="&quot;$&quot;#,##0\ ;\-&quot;$&quot;#,##0"/>
    <numFmt numFmtId="208" formatCode="&quot;$&quot;#,##0.00\ ;\(&quot;$&quot;#,##0.00\)"/>
    <numFmt numFmtId="209" formatCode="mmm/dd"/>
    <numFmt numFmtId="210" formatCode="_-* #,##0\ _đ_._-;\-* #,##0\ _đ_._-;_-* &quot;-&quot;\ _đ_._-;_-@_-"/>
    <numFmt numFmtId="211" formatCode="_(* #,##0_);_(* \(#,##0\);_(* &quot;-&quot;_);_(@_)"/>
    <numFmt numFmtId="212" formatCode="0_)%;\(0\)%"/>
    <numFmt numFmtId="213" formatCode="_._._(* 0_)%;_._.* \(0\)%"/>
    <numFmt numFmtId="214" formatCode="_(0_)%;\(0\)%"/>
    <numFmt numFmtId="215" formatCode="0%_);\(0%\)"/>
    <numFmt numFmtId="216" formatCode="\60\4\7\:"/>
    <numFmt numFmtId="217" formatCode="_(0.0_)%;\(0.0\)%"/>
    <numFmt numFmtId="218" formatCode="_._._(* 0.0_)%;_._.* \(0.0\)%"/>
    <numFmt numFmtId="219" formatCode="_(0.00_)%;\(0.00\)%"/>
    <numFmt numFmtId="220" formatCode="_._._(* 0.00_)%;_._.* \(0.00\)%"/>
    <numFmt numFmtId="221" formatCode="_(0.000_)%;\(0.000\)%"/>
    <numFmt numFmtId="222" formatCode="_._._(* 0.000_)%;_._.* \(0.000\)%"/>
    <numFmt numFmtId="223" formatCode="mm/dd/yy"/>
    <numFmt numFmtId="224" formatCode="\ #,##0;[Red]\-#,##0"/>
    <numFmt numFmtId="225" formatCode="&quot;$&quot;#,\);\(&quot;$&quot;#,\)"/>
    <numFmt numFmtId="226" formatCode="&quot;$&quot;#,;\(&quot;$&quot;#,\)"/>
    <numFmt numFmtId="227" formatCode="#,##0;[Red]&quot;-&quot;#,##0"/>
    <numFmt numFmtId="228" formatCode="#,##0.00;[Red]&quot;-&quot;#,##0.00"/>
    <numFmt numFmtId="229" formatCode="#,##0\ &quot;kr&quot;;[Red]\-#,##0\ &quot;kr&quot;"/>
    <numFmt numFmtId="230" formatCode="#,##0.00\ &quot;kr&quot;;[Red]\-#,##0.00\ &quot;kr&quot;"/>
    <numFmt numFmtId="231" formatCode="_-* #,##0.00\ _T_L_-;\-* #,##0.00\ _T_L_-;_-* &quot;-&quot;??\ _T_L_-;_-@_-"/>
    <numFmt numFmtId="232" formatCode="_-* #,##0.00\ _р_._-;\-* #,##0.00\ _р_._-;_-* &quot;-&quot;??\ _р_._-;_-@_-"/>
    <numFmt numFmtId="233" formatCode="#,##0_ ;\-#,##0\ "/>
    <numFmt numFmtId="234" formatCode="#,##0.00_ ;\-#,##0.00\ "/>
  </numFmts>
  <fonts count="12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Arial"/>
      <family val="2"/>
      <charset val="204"/>
    </font>
    <font>
      <sz val="10"/>
      <name val="Arial Cyr"/>
    </font>
    <font>
      <b/>
      <sz val="10"/>
      <name val="Arial Cyr"/>
      <charset val="204"/>
    </font>
    <font>
      <sz val="10"/>
      <name val="Helv"/>
      <family val="2"/>
    </font>
    <font>
      <sz val="10"/>
      <name val="NTTimes/Cyrillic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¾©"/>
      <family val="1"/>
      <charset val="128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b/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5">
    <xf numFmtId="0" fontId="0" fillId="0" borderId="0"/>
    <xf numFmtId="0" fontId="7" fillId="0" borderId="0"/>
    <xf numFmtId="0" fontId="20" fillId="0" borderId="0"/>
    <xf numFmtId="0" fontId="7" fillId="0" borderId="0"/>
    <xf numFmtId="0" fontId="21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23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24" fillId="0" borderId="0" applyBorder="0">
      <alignment shrinkToFit="1"/>
    </xf>
    <xf numFmtId="0" fontId="23" fillId="0" borderId="0"/>
    <xf numFmtId="0" fontId="8" fillId="0" borderId="0"/>
    <xf numFmtId="0" fontId="8" fillId="0" borderId="0"/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20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67" fontId="9" fillId="0" borderId="0" applyFill="0" applyBorder="0" applyProtection="0">
      <alignment horizontal="right"/>
    </xf>
    <xf numFmtId="168" fontId="9" fillId="0" borderId="0" applyFill="0" applyBorder="0" applyProtection="0">
      <alignment horizontal="right"/>
    </xf>
    <xf numFmtId="169" fontId="26" fillId="0" borderId="0" applyFill="0" applyBorder="0" applyProtection="0">
      <alignment horizontal="center"/>
    </xf>
    <xf numFmtId="170" fontId="26" fillId="0" borderId="0" applyFill="0" applyBorder="0" applyProtection="0">
      <alignment horizontal="center"/>
    </xf>
    <xf numFmtId="171" fontId="27" fillId="0" borderId="0" applyFill="0" applyBorder="0" applyProtection="0">
      <alignment horizontal="right"/>
    </xf>
    <xf numFmtId="172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0" fontId="28" fillId="0" borderId="0"/>
    <xf numFmtId="0" fontId="23" fillId="0" borderId="0">
      <protection locked="0"/>
    </xf>
    <xf numFmtId="2" fontId="29" fillId="0" borderId="0" applyNumberFormat="0" applyFill="0" applyBorder="0" applyAlignment="0" applyProtection="0"/>
    <xf numFmtId="2" fontId="30" fillId="0" borderId="0" applyNumberFormat="0" applyFill="0" applyBorder="0" applyAlignment="0" applyProtection="0"/>
    <xf numFmtId="0" fontId="31" fillId="2" borderId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>
      <alignment horizontal="right"/>
    </xf>
    <xf numFmtId="0" fontId="6" fillId="5" borderId="1" applyNumberFormat="0" applyFon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176" fontId="37" fillId="0" borderId="3" applyAlignment="0" applyProtection="0"/>
    <xf numFmtId="0" fontId="38" fillId="8" borderId="0" applyNumberFormat="0" applyBorder="0" applyAlignment="0" applyProtection="0"/>
    <xf numFmtId="177" fontId="39" fillId="0" borderId="0" applyFill="0" applyBorder="0" applyAlignment="0"/>
    <xf numFmtId="178" fontId="40" fillId="0" borderId="0" applyFill="0" applyBorder="0" applyAlignment="0"/>
    <xf numFmtId="179" fontId="40" fillId="0" borderId="0" applyFill="0" applyBorder="0" applyAlignment="0"/>
    <xf numFmtId="180" fontId="41" fillId="0" borderId="0" applyFill="0" applyBorder="0" applyAlignment="0"/>
    <xf numFmtId="181" fontId="41" fillId="0" borderId="0" applyFill="0" applyBorder="0" applyAlignment="0"/>
    <xf numFmtId="182" fontId="40" fillId="0" borderId="0" applyFill="0" applyBorder="0" applyAlignment="0"/>
    <xf numFmtId="183" fontId="41" fillId="0" borderId="0" applyFill="0" applyBorder="0" applyAlignment="0"/>
    <xf numFmtId="178" fontId="40" fillId="0" borderId="0" applyFill="0" applyBorder="0" applyAlignment="0"/>
    <xf numFmtId="0" fontId="42" fillId="0" borderId="0" applyFill="0" applyBorder="0" applyProtection="0">
      <alignment horizontal="center"/>
      <protection locked="0"/>
    </xf>
    <xf numFmtId="0" fontId="43" fillId="0" borderId="4">
      <alignment horizont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4" fontId="7" fillId="0" borderId="0" applyFont="0" applyFill="0" applyBorder="0" applyAlignment="0" applyProtection="0"/>
    <xf numFmtId="182" fontId="40" fillId="0" borderId="0" applyFont="0" applyFill="0" applyBorder="0" applyAlignment="0" applyProtection="0"/>
    <xf numFmtId="185" fontId="44" fillId="0" borderId="0" applyFont="0" applyFill="0" applyBorder="0" applyAlignment="0" applyProtection="0"/>
    <xf numFmtId="186" fontId="45" fillId="0" borderId="0" applyFont="0" applyFill="0" applyBorder="0" applyAlignment="0" applyProtection="0"/>
    <xf numFmtId="187" fontId="46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6" fillId="0" borderId="0" applyFont="0" applyFill="0" applyBorder="0" applyAlignment="0" applyProtection="0"/>
    <xf numFmtId="190" fontId="45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Alignment="0">
      <alignment horizontal="left"/>
    </xf>
    <xf numFmtId="193" fontId="50" fillId="0" borderId="0" applyFill="0" applyBorder="0" applyProtection="0"/>
    <xf numFmtId="194" fontId="44" fillId="0" borderId="0" applyFont="0" applyFill="0" applyBorder="0" applyAlignment="0" applyProtection="0"/>
    <xf numFmtId="195" fontId="9" fillId="0" borderId="0" applyFill="0" applyBorder="0" applyProtection="0"/>
    <xf numFmtId="195" fontId="9" fillId="0" borderId="3" applyFill="0" applyProtection="0"/>
    <xf numFmtId="195" fontId="9" fillId="0" borderId="5" applyFill="0" applyProtection="0"/>
    <xf numFmtId="196" fontId="7" fillId="0" borderId="0" applyFont="0" applyFill="0" applyBorder="0" applyAlignment="0" applyProtection="0"/>
    <xf numFmtId="178" fontId="40" fillId="0" borderId="0" applyFont="0" applyFill="0" applyBorder="0" applyAlignment="0" applyProtection="0"/>
    <xf numFmtId="197" fontId="46" fillId="0" borderId="0" applyFont="0" applyFill="0" applyBorder="0" applyAlignment="0" applyProtection="0"/>
    <xf numFmtId="198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6" fillId="0" borderId="0" applyFont="0" applyFill="0" applyBorder="0" applyAlignment="0" applyProtection="0"/>
    <xf numFmtId="202" fontId="45" fillId="0" borderId="0" applyFont="0" applyFill="0" applyBorder="0" applyAlignment="0" applyProtection="0"/>
    <xf numFmtId="37" fontId="51" fillId="0" borderId="6" applyFont="0" applyFill="0" applyBorder="0">
      <protection locked="0"/>
    </xf>
    <xf numFmtId="0" fontId="52" fillId="0" borderId="0" applyFont="0" applyFill="0" applyBorder="0" applyAlignment="0" applyProtection="0"/>
    <xf numFmtId="0" fontId="53" fillId="17" borderId="7" applyNumberFormat="0" applyFont="0" applyBorder="0" applyAlignment="0" applyProtection="0"/>
    <xf numFmtId="0" fontId="54" fillId="7" borderId="0" applyNumberFormat="0" applyBorder="0" applyAlignment="0" applyProtection="0"/>
    <xf numFmtId="203" fontId="7" fillId="0" borderId="0" applyFont="0" applyFill="0" applyBorder="0" applyAlignment="0" applyProtection="0"/>
    <xf numFmtId="14" fontId="39" fillId="0" borderId="0" applyFill="0" applyBorder="0" applyAlignment="0"/>
    <xf numFmtId="204" fontId="9" fillId="0" borderId="0" applyFill="0" applyBorder="0" applyProtection="0"/>
    <xf numFmtId="204" fontId="9" fillId="0" borderId="3" applyFill="0" applyProtection="0"/>
    <xf numFmtId="204" fontId="9" fillId="0" borderId="5" applyFill="0" applyProtection="0"/>
    <xf numFmtId="38" fontId="31" fillId="0" borderId="8">
      <alignment vertical="center"/>
    </xf>
    <xf numFmtId="192" fontId="7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2" fontId="40" fillId="0" borderId="0" applyFill="0" applyBorder="0" applyAlignment="0"/>
    <xf numFmtId="178" fontId="40" fillId="0" borderId="0" applyFill="0" applyBorder="0" applyAlignment="0"/>
    <xf numFmtId="182" fontId="40" fillId="0" borderId="0" applyFill="0" applyBorder="0" applyAlignment="0"/>
    <xf numFmtId="183" fontId="41" fillId="0" borderId="0" applyFill="0" applyBorder="0" applyAlignment="0"/>
    <xf numFmtId="178" fontId="40" fillId="0" borderId="0" applyFill="0" applyBorder="0" applyAlignment="0"/>
    <xf numFmtId="0" fontId="56" fillId="0" borderId="0" applyNumberFormat="0" applyAlignment="0">
      <alignment horizontal="left"/>
    </xf>
    <xf numFmtId="205" fontId="1" fillId="0" borderId="0" applyFont="0" applyFill="0" applyBorder="0" applyAlignment="0" applyProtection="0">
      <alignment horizontal="left" indent="1"/>
    </xf>
    <xf numFmtId="0" fontId="33" fillId="14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2" fontId="47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206" fontId="59" fillId="0" borderId="0">
      <alignment horizontal="right"/>
    </xf>
    <xf numFmtId="0" fontId="60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0" applyNumberFormat="0" applyFont="0" applyBorder="0" applyAlignment="0"/>
    <xf numFmtId="38" fontId="62" fillId="22" borderId="0" applyNumberFormat="0" applyBorder="0" applyAlignment="0" applyProtection="0"/>
    <xf numFmtId="0" fontId="63" fillId="0" borderId="10" applyNumberFormat="0" applyAlignment="0" applyProtection="0">
      <alignment horizontal="left" vertical="center"/>
    </xf>
    <xf numFmtId="0" fontId="63" fillId="0" borderId="11">
      <alignment horizontal="left" vertical="center"/>
    </xf>
    <xf numFmtId="14" fontId="64" fillId="23" borderId="12">
      <alignment horizontal="center" vertical="center" wrapText="1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13" applyFill="0" applyAlignment="0" applyProtection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0" fontId="69" fillId="10" borderId="2" applyNumberFormat="0" applyAlignment="0" applyProtection="0"/>
    <xf numFmtId="10" fontId="62" fillId="24" borderId="14" applyNumberFormat="0" applyBorder="0" applyAlignment="0" applyProtection="0"/>
    <xf numFmtId="0" fontId="70" fillId="0" borderId="14"/>
    <xf numFmtId="40" fontId="71" fillId="0" borderId="0">
      <protection locked="0"/>
    </xf>
    <xf numFmtId="1" fontId="72" fillId="0" borderId="0">
      <alignment horizontal="center"/>
      <protection locked="0"/>
    </xf>
    <xf numFmtId="207" fontId="73" fillId="0" borderId="0" applyFont="0" applyFill="0" applyBorder="0" applyAlignment="0" applyProtection="0"/>
    <xf numFmtId="208" fontId="74" fillId="0" borderId="0" applyFont="0" applyFill="0" applyBorder="0" applyAlignment="0" applyProtection="0"/>
    <xf numFmtId="0" fontId="75" fillId="25" borderId="15" applyNumberFormat="0" applyAlignment="0" applyProtection="0"/>
    <xf numFmtId="38" fontId="76" fillId="0" borderId="0"/>
    <xf numFmtId="38" fontId="77" fillId="0" borderId="0"/>
    <xf numFmtId="38" fontId="78" fillId="0" borderId="0"/>
    <xf numFmtId="38" fontId="79" fillId="0" borderId="0"/>
    <xf numFmtId="0" fontId="44" fillId="0" borderId="0"/>
    <xf numFmtId="0" fontId="44" fillId="0" borderId="0"/>
    <xf numFmtId="0" fontId="59" fillId="0" borderId="0"/>
    <xf numFmtId="0" fontId="80" fillId="0" borderId="16" applyNumberFormat="0" applyFill="0" applyAlignment="0" applyProtection="0"/>
    <xf numFmtId="182" fontId="40" fillId="0" borderId="0" applyFill="0" applyBorder="0" applyAlignment="0"/>
    <xf numFmtId="178" fontId="40" fillId="0" borderId="0" applyFill="0" applyBorder="0" applyAlignment="0"/>
    <xf numFmtId="182" fontId="40" fillId="0" borderId="0" applyFill="0" applyBorder="0" applyAlignment="0"/>
    <xf numFmtId="183" fontId="41" fillId="0" borderId="0" applyFill="0" applyBorder="0" applyAlignment="0"/>
    <xf numFmtId="178" fontId="40" fillId="0" borderId="0" applyFill="0" applyBorder="0" applyAlignment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81" fillId="0" borderId="0">
      <protection locked="0"/>
    </xf>
    <xf numFmtId="0" fontId="31" fillId="0" borderId="17"/>
    <xf numFmtId="209" fontId="18" fillId="0" borderId="0"/>
    <xf numFmtId="0" fontId="7" fillId="0" borderId="0"/>
    <xf numFmtId="0" fontId="7" fillId="0" borderId="0"/>
    <xf numFmtId="0" fontId="7" fillId="0" borderId="0"/>
    <xf numFmtId="0" fontId="11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1" fillId="0" borderId="0"/>
    <xf numFmtId="210" fontId="1" fillId="0" borderId="0" applyFont="0" applyFill="0" applyBorder="0" applyAlignment="0" applyProtection="0"/>
    <xf numFmtId="211" fontId="68" fillId="0" borderId="0" applyFont="0" applyFill="0" applyBorder="0" applyAlignment="0" applyProtection="0"/>
    <xf numFmtId="192" fontId="68" fillId="0" borderId="0" applyFont="0" applyFill="0" applyBorder="0" applyAlignment="0" applyProtection="0"/>
    <xf numFmtId="0" fontId="82" fillId="26" borderId="0"/>
    <xf numFmtId="212" fontId="42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46" fillId="0" borderId="0" applyFont="0" applyFill="0" applyBorder="0" applyAlignment="0" applyProtection="0"/>
    <xf numFmtId="215" fontId="7" fillId="0" borderId="0" applyFont="0" applyFill="0" applyBorder="0" applyAlignment="0" applyProtection="0"/>
    <xf numFmtId="181" fontId="41" fillId="0" borderId="0" applyFont="0" applyFill="0" applyBorder="0" applyAlignment="0" applyProtection="0"/>
    <xf numFmtId="216" fontId="40" fillId="0" borderId="0" applyFont="0" applyFill="0" applyBorder="0" applyAlignment="0" applyProtection="0"/>
    <xf numFmtId="10" fontId="7" fillId="0" borderId="0" applyFont="0" applyFill="0" applyBorder="0" applyAlignment="0" applyProtection="0"/>
    <xf numFmtId="217" fontId="46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6" fillId="0" borderId="0" applyFont="0" applyFill="0" applyBorder="0" applyAlignment="0" applyProtection="0"/>
    <xf numFmtId="220" fontId="44" fillId="0" borderId="0" applyFont="0" applyFill="0" applyBorder="0" applyAlignment="0" applyProtection="0"/>
    <xf numFmtId="10" fontId="83" fillId="0" borderId="0"/>
    <xf numFmtId="221" fontId="46" fillId="0" borderId="0" applyFont="0" applyFill="0" applyBorder="0" applyAlignment="0" applyProtection="0"/>
    <xf numFmtId="222" fontId="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2" fontId="40" fillId="0" borderId="0" applyFill="0" applyBorder="0" applyAlignment="0"/>
    <xf numFmtId="178" fontId="40" fillId="0" borderId="0" applyFill="0" applyBorder="0" applyAlignment="0"/>
    <xf numFmtId="182" fontId="40" fillId="0" borderId="0" applyFill="0" applyBorder="0" applyAlignment="0"/>
    <xf numFmtId="183" fontId="41" fillId="0" borderId="0" applyFill="0" applyBorder="0" applyAlignment="0"/>
    <xf numFmtId="178" fontId="40" fillId="0" borderId="0" applyFill="0" applyBorder="0" applyAlignment="0"/>
    <xf numFmtId="223" fontId="34" fillId="0" borderId="0" applyNumberFormat="0" applyFill="0" applyBorder="0" applyAlignment="0" applyProtection="0">
      <alignment horizontal="left"/>
    </xf>
    <xf numFmtId="0" fontId="84" fillId="0" borderId="0" applyNumberFormat="0" applyFill="0" applyBorder="0" applyAlignment="0" applyProtection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0" applyNumberFormat="0" applyFill="0" applyBorder="0" applyAlignment="0" applyProtection="0"/>
    <xf numFmtId="4" fontId="88" fillId="10" borderId="21" applyNumberFormat="0" applyProtection="0">
      <alignment vertical="center"/>
    </xf>
    <xf numFmtId="4" fontId="89" fillId="17" borderId="21" applyNumberFormat="0" applyProtection="0">
      <alignment vertical="center"/>
    </xf>
    <xf numFmtId="4" fontId="88" fillId="17" borderId="21" applyNumberFormat="0" applyProtection="0">
      <alignment horizontal="left" vertical="center" indent="1"/>
    </xf>
    <xf numFmtId="0" fontId="88" fillId="17" borderId="21" applyNumberFormat="0" applyProtection="0">
      <alignment horizontal="left" vertical="top" indent="1"/>
    </xf>
    <xf numFmtId="4" fontId="90" fillId="27" borderId="0" applyNumberFormat="0" applyProtection="0">
      <alignment horizontal="left"/>
    </xf>
    <xf numFmtId="4" fontId="39" fillId="7" borderId="21" applyNumberFormat="0" applyProtection="0">
      <alignment horizontal="right" vertical="center"/>
    </xf>
    <xf numFmtId="4" fontId="39" fillId="4" borderId="21" applyNumberFormat="0" applyProtection="0">
      <alignment horizontal="right" vertical="center"/>
    </xf>
    <xf numFmtId="4" fontId="39" fillId="18" borderId="21" applyNumberFormat="0" applyProtection="0">
      <alignment horizontal="right" vertical="center"/>
    </xf>
    <xf numFmtId="4" fontId="39" fillId="13" borderId="21" applyNumberFormat="0" applyProtection="0">
      <alignment horizontal="right" vertical="center"/>
    </xf>
    <xf numFmtId="4" fontId="39" fillId="15" borderId="21" applyNumberFormat="0" applyProtection="0">
      <alignment horizontal="right" vertical="center"/>
    </xf>
    <xf numFmtId="4" fontId="39" fillId="21" borderId="21" applyNumberFormat="0" applyProtection="0">
      <alignment horizontal="right" vertical="center"/>
    </xf>
    <xf numFmtId="4" fontId="39" fillId="19" borderId="21" applyNumberFormat="0" applyProtection="0">
      <alignment horizontal="right" vertical="center"/>
    </xf>
    <xf numFmtId="4" fontId="39" fillId="28" borderId="21" applyNumberFormat="0" applyProtection="0">
      <alignment horizontal="right" vertical="center"/>
    </xf>
    <xf numFmtId="4" fontId="39" fillId="12" borderId="21" applyNumberFormat="0" applyProtection="0">
      <alignment horizontal="right" vertical="center"/>
    </xf>
    <xf numFmtId="4" fontId="91" fillId="29" borderId="0" applyNumberFormat="0" applyProtection="0">
      <alignment horizontal="left" vertical="center" indent="1"/>
    </xf>
    <xf numFmtId="4" fontId="91" fillId="27" borderId="0" applyNumberFormat="0" applyProtection="0">
      <alignment horizontal="left" vertical="center" indent="1"/>
    </xf>
    <xf numFmtId="4" fontId="92" fillId="30" borderId="0" applyNumberFormat="0" applyProtection="0">
      <alignment horizontal="left" vertical="center" indent="1"/>
    </xf>
    <xf numFmtId="4" fontId="39" fillId="31" borderId="21" applyNumberFormat="0" applyProtection="0">
      <alignment horizontal="right" vertical="center"/>
    </xf>
    <xf numFmtId="4" fontId="93" fillId="27" borderId="0" applyNumberFormat="0" applyProtection="0">
      <alignment horizontal="left" vertical="center" indent="1"/>
    </xf>
    <xf numFmtId="4" fontId="94" fillId="27" borderId="0" applyNumberFormat="0" applyProtection="0">
      <alignment horizontal="left" vertical="center"/>
    </xf>
    <xf numFmtId="0" fontId="7" fillId="30" borderId="21" applyNumberFormat="0" applyProtection="0">
      <alignment horizontal="left" vertical="center" indent="1"/>
    </xf>
    <xf numFmtId="0" fontId="7" fillId="30" borderId="21" applyNumberFormat="0" applyProtection="0">
      <alignment horizontal="left" vertical="top" indent="1"/>
    </xf>
    <xf numFmtId="0" fontId="7" fillId="32" borderId="21" applyNumberFormat="0" applyProtection="0">
      <alignment horizontal="left" vertical="center" indent="1"/>
    </xf>
    <xf numFmtId="0" fontId="7" fillId="32" borderId="21" applyNumberFormat="0" applyProtection="0">
      <alignment horizontal="left" vertical="top" indent="1"/>
    </xf>
    <xf numFmtId="0" fontId="7" fillId="33" borderId="21" applyNumberFormat="0" applyProtection="0">
      <alignment horizontal="left" vertical="center" indent="1"/>
    </xf>
    <xf numFmtId="0" fontId="7" fillId="33" borderId="21" applyNumberFormat="0" applyProtection="0">
      <alignment horizontal="left" vertical="top" indent="1"/>
    </xf>
    <xf numFmtId="0" fontId="7" fillId="34" borderId="21" applyNumberFormat="0" applyProtection="0">
      <alignment horizontal="left" vertical="center" indent="1"/>
    </xf>
    <xf numFmtId="0" fontId="7" fillId="34" borderId="21" applyNumberFormat="0" applyProtection="0">
      <alignment horizontal="left" vertical="top" indent="1"/>
    </xf>
    <xf numFmtId="4" fontId="39" fillId="24" borderId="21" applyNumberFormat="0" applyProtection="0">
      <alignment vertical="center"/>
    </xf>
    <xf numFmtId="4" fontId="95" fillId="24" borderId="21" applyNumberFormat="0" applyProtection="0">
      <alignment vertical="center"/>
    </xf>
    <xf numFmtId="4" fontId="39" fillId="24" borderId="21" applyNumberFormat="0" applyProtection="0">
      <alignment horizontal="left" vertical="center" indent="1"/>
    </xf>
    <xf numFmtId="0" fontId="39" fillId="24" borderId="21" applyNumberFormat="0" applyProtection="0">
      <alignment horizontal="left" vertical="top" indent="1"/>
    </xf>
    <xf numFmtId="4" fontId="39" fillId="35" borderId="21" applyNumberFormat="0" applyProtection="0">
      <alignment horizontal="right" vertical="center"/>
    </xf>
    <xf numFmtId="4" fontId="61" fillId="9" borderId="21" applyNumberFormat="0" applyProtection="0">
      <alignment horizontal="right" vertical="center"/>
    </xf>
    <xf numFmtId="4" fontId="39" fillId="31" borderId="21" applyNumberFormat="0" applyProtection="0">
      <alignment horizontal="left" vertical="center" indent="1"/>
    </xf>
    <xf numFmtId="0" fontId="39" fillId="32" borderId="21" applyNumberFormat="0" applyProtection="0">
      <alignment horizontal="center" vertical="top"/>
    </xf>
    <xf numFmtId="4" fontId="96" fillId="36" borderId="0" applyNumberFormat="0" applyProtection="0">
      <alignment horizontal="left" vertical="center"/>
    </xf>
    <xf numFmtId="4" fontId="97" fillId="35" borderId="21" applyNumberFormat="0" applyProtection="0">
      <alignment horizontal="right" vertical="center"/>
    </xf>
    <xf numFmtId="224" fontId="98" fillId="37" borderId="0">
      <protection locked="0"/>
    </xf>
    <xf numFmtId="0" fontId="34" fillId="0" borderId="0" applyNumberFormat="0" applyFill="0" applyBorder="0" applyAlignment="0" applyProtection="0">
      <alignment horizontal="center"/>
    </xf>
    <xf numFmtId="0" fontId="7" fillId="0" borderId="0"/>
    <xf numFmtId="0" fontId="99" fillId="0" borderId="0"/>
    <xf numFmtId="0" fontId="100" fillId="38" borderId="22" applyNumberFormat="0" applyProtection="0">
      <alignment horizontal="center" wrapText="1"/>
    </xf>
    <xf numFmtId="0" fontId="7" fillId="26" borderId="14" applyNumberFormat="0" applyFont="0" applyFill="0" applyAlignment="0" applyProtection="0"/>
    <xf numFmtId="4" fontId="7" fillId="26" borderId="14" applyFont="0" applyFill="0" applyAlignment="0" applyProtection="0"/>
    <xf numFmtId="40" fontId="101" fillId="0" borderId="0" applyBorder="0">
      <alignment horizontal="right"/>
    </xf>
    <xf numFmtId="0" fontId="102" fillId="0" borderId="23" applyNumberFormat="0" applyFill="0" applyAlignment="0" applyProtection="0"/>
    <xf numFmtId="49" fontId="7" fillId="0" borderId="0" applyFont="0" applyFill="0" applyBorder="0" applyAlignment="0" applyProtection="0"/>
    <xf numFmtId="49" fontId="39" fillId="0" borderId="0" applyFill="0" applyBorder="0" applyAlignment="0"/>
    <xf numFmtId="225" fontId="41" fillId="0" borderId="0" applyFill="0" applyBorder="0" applyAlignment="0"/>
    <xf numFmtId="226" fontId="41" fillId="0" borderId="0" applyFill="0" applyBorder="0" applyAlignment="0"/>
    <xf numFmtId="0" fontId="103" fillId="0" borderId="0" applyFill="0" applyBorder="0" applyProtection="0">
      <alignment horizontal="left" vertical="top"/>
    </xf>
    <xf numFmtId="0" fontId="104" fillId="0" borderId="0"/>
    <xf numFmtId="0" fontId="105" fillId="0" borderId="0"/>
    <xf numFmtId="0" fontId="106" fillId="0" borderId="0"/>
    <xf numFmtId="0" fontId="47" fillId="0" borderId="24" applyNumberFormat="0" applyFont="0" applyFill="0" applyAlignment="0" applyProtection="0"/>
    <xf numFmtId="227" fontId="107" fillId="0" borderId="0" applyFont="0" applyFill="0" applyBorder="0" applyAlignment="0" applyProtection="0"/>
    <xf numFmtId="228" fontId="107" fillId="0" borderId="0" applyFont="0" applyFill="0" applyBorder="0" applyAlignment="0" applyProtection="0"/>
    <xf numFmtId="0" fontId="108" fillId="16" borderId="25" applyNumberFormat="0" applyAlignment="0" applyProtection="0"/>
    <xf numFmtId="229" fontId="107" fillId="0" borderId="0" applyFont="0" applyFill="0" applyBorder="0" applyAlignment="0" applyProtection="0"/>
    <xf numFmtId="230" fontId="107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231" fontId="2" fillId="0" borderId="0" applyFont="0" applyFill="0" applyBorder="0" applyAlignment="0" applyProtection="0"/>
    <xf numFmtId="0" fontId="110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17" fillId="0" borderId="0"/>
    <xf numFmtId="0" fontId="1" fillId="0" borderId="0"/>
    <xf numFmtId="0" fontId="7" fillId="0" borderId="0"/>
    <xf numFmtId="0" fontId="7" fillId="0" borderId="0"/>
    <xf numFmtId="0" fontId="6" fillId="0" borderId="0"/>
    <xf numFmtId="9" fontId="117" fillId="0" borderId="0" applyFont="0" applyFill="0" applyBorder="0" applyAlignment="0" applyProtection="0"/>
    <xf numFmtId="0" fontId="8" fillId="0" borderId="0"/>
    <xf numFmtId="0" fontId="1" fillId="0" borderId="0">
      <alignment vertical="justify"/>
    </xf>
    <xf numFmtId="0" fontId="1" fillId="26" borderId="14" applyNumberFormat="0" applyAlignment="0">
      <alignment horizontal="left"/>
    </xf>
    <xf numFmtId="0" fontId="1" fillId="26" borderId="14" applyNumberFormat="0" applyAlignment="0">
      <alignment horizontal="left"/>
    </xf>
    <xf numFmtId="49" fontId="111" fillId="0" borderId="0"/>
    <xf numFmtId="38" fontId="1" fillId="0" borderId="0" applyFont="0" applyFill="0" applyBorder="0" applyAlignment="0" applyProtection="0"/>
    <xf numFmtId="232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3" fillId="0" borderId="0"/>
    <xf numFmtId="0" fontId="112" fillId="0" borderId="0">
      <alignment vertical="center"/>
    </xf>
    <xf numFmtId="0" fontId="113" fillId="0" borderId="0"/>
  </cellStyleXfs>
  <cellXfs count="186">
    <xf numFmtId="0" fontId="0" fillId="0" borderId="0" xfId="0"/>
    <xf numFmtId="49" fontId="2" fillId="0" borderId="0" xfId="450" applyNumberFormat="1" applyFont="1" applyFill="1" applyProtection="1">
      <protection locked="0"/>
    </xf>
    <xf numFmtId="0" fontId="1" fillId="0" borderId="0" xfId="438" applyProtection="1">
      <protection locked="0"/>
    </xf>
    <xf numFmtId="0" fontId="1" fillId="0" borderId="0" xfId="438" applyFont="1" applyFill="1" applyProtection="1">
      <protection locked="0"/>
    </xf>
    <xf numFmtId="3" fontId="1" fillId="0" borderId="0" xfId="438" applyNumberFormat="1" applyProtection="1">
      <protection locked="0"/>
    </xf>
    <xf numFmtId="3" fontId="10" fillId="0" borderId="14" xfId="438" applyNumberFormat="1" applyFont="1" applyBorder="1" applyAlignment="1" applyProtection="1">
      <alignment horizontal="right"/>
      <protection locked="0"/>
    </xf>
    <xf numFmtId="0" fontId="10" fillId="0" borderId="14" xfId="438" applyFont="1" applyFill="1" applyBorder="1" applyAlignment="1" applyProtection="1">
      <alignment vertical="top" wrapText="1"/>
    </xf>
    <xf numFmtId="0" fontId="10" fillId="0" borderId="26" xfId="438" applyFont="1" applyFill="1" applyBorder="1" applyAlignment="1" applyProtection="1">
      <alignment vertical="top" wrapText="1"/>
    </xf>
    <xf numFmtId="3" fontId="10" fillId="0" borderId="14" xfId="438" applyNumberFormat="1" applyFont="1" applyBorder="1" applyAlignment="1" applyProtection="1">
      <alignment horizontal="right"/>
    </xf>
    <xf numFmtId="0" fontId="10" fillId="0" borderId="26" xfId="438" applyFont="1" applyBorder="1" applyAlignment="1" applyProtection="1">
      <alignment vertical="top" wrapText="1"/>
    </xf>
    <xf numFmtId="0" fontId="10" fillId="0" borderId="14" xfId="438" applyFont="1" applyBorder="1" applyAlignment="1" applyProtection="1">
      <alignment vertical="top" wrapText="1"/>
    </xf>
    <xf numFmtId="0" fontId="9" fillId="0" borderId="27" xfId="438" applyFont="1" applyBorder="1" applyAlignment="1" applyProtection="1">
      <alignment vertical="top" wrapText="1"/>
    </xf>
    <xf numFmtId="0" fontId="9" fillId="0" borderId="26" xfId="438" applyFont="1" applyBorder="1" applyAlignment="1" applyProtection="1">
      <alignment vertical="top" wrapText="1"/>
    </xf>
    <xf numFmtId="0" fontId="9" fillId="0" borderId="26" xfId="438" applyFont="1" applyBorder="1" applyAlignment="1" applyProtection="1">
      <alignment wrapText="1"/>
    </xf>
    <xf numFmtId="0" fontId="9" fillId="0" borderId="14" xfId="438" applyFont="1" applyBorder="1" applyAlignment="1" applyProtection="1">
      <alignment vertical="top" wrapText="1"/>
    </xf>
    <xf numFmtId="0" fontId="10" fillId="0" borderId="28" xfId="438" applyFont="1" applyBorder="1" applyAlignment="1" applyProtection="1">
      <alignment vertical="top" wrapText="1"/>
    </xf>
    <xf numFmtId="0" fontId="9" fillId="0" borderId="26" xfId="438" applyFont="1" applyBorder="1" applyAlignment="1" applyProtection="1">
      <alignment horizontal="justify" vertical="top" wrapText="1"/>
    </xf>
    <xf numFmtId="0" fontId="9" fillId="0" borderId="27" xfId="438" applyFont="1" applyBorder="1" applyAlignment="1" applyProtection="1">
      <alignment horizontal="justify" vertical="top" wrapText="1"/>
    </xf>
    <xf numFmtId="0" fontId="10" fillId="0" borderId="14" xfId="438" applyFont="1" applyBorder="1" applyAlignment="1" applyProtection="1">
      <alignment horizontal="center" vertical="center" wrapText="1"/>
      <protection locked="0"/>
    </xf>
    <xf numFmtId="0" fontId="1" fillId="0" borderId="0" xfId="438" applyProtection="1"/>
    <xf numFmtId="0" fontId="9" fillId="0" borderId="0" xfId="438" applyFont="1" applyProtection="1"/>
    <xf numFmtId="49" fontId="5" fillId="0" borderId="0" xfId="450" applyNumberFormat="1" applyFont="1" applyProtection="1">
      <protection locked="0"/>
    </xf>
    <xf numFmtId="3" fontId="10" fillId="0" borderId="14" xfId="438" applyNumberFormat="1" applyFont="1" applyBorder="1" applyProtection="1"/>
    <xf numFmtId="0" fontId="2" fillId="0" borderId="14" xfId="438" applyFont="1" applyBorder="1" applyAlignment="1" applyProtection="1">
      <alignment horizontal="center"/>
      <protection locked="0"/>
    </xf>
    <xf numFmtId="0" fontId="15" fillId="0" borderId="14" xfId="438" applyFont="1" applyBorder="1" applyProtection="1"/>
    <xf numFmtId="3" fontId="10" fillId="0" borderId="14" xfId="438" applyNumberFormat="1" applyFont="1" applyBorder="1" applyProtection="1">
      <protection locked="0"/>
    </xf>
    <xf numFmtId="0" fontId="5" fillId="0" borderId="14" xfId="438" applyFont="1" applyBorder="1" applyProtection="1"/>
    <xf numFmtId="3" fontId="2" fillId="0" borderId="14" xfId="438" applyNumberFormat="1" applyFont="1" applyBorder="1" applyAlignment="1" applyProtection="1">
      <alignment horizontal="right"/>
      <protection locked="0"/>
    </xf>
    <xf numFmtId="0" fontId="5" fillId="0" borderId="14" xfId="438" applyFont="1" applyBorder="1" applyAlignment="1" applyProtection="1">
      <alignment vertical="top" wrapText="1"/>
    </xf>
    <xf numFmtId="0" fontId="16" fillId="0" borderId="14" xfId="438" applyFont="1" applyBorder="1" applyAlignment="1" applyProtection="1">
      <alignment vertical="top" wrapText="1"/>
    </xf>
    <xf numFmtId="3" fontId="2" fillId="0" borderId="14" xfId="438" applyNumberFormat="1" applyFont="1" applyBorder="1" applyAlignment="1" applyProtection="1">
      <alignment horizontal="right"/>
    </xf>
    <xf numFmtId="0" fontId="12" fillId="0" borderId="14" xfId="438" applyFont="1" applyBorder="1" applyAlignment="1" applyProtection="1">
      <alignment vertical="top" wrapText="1"/>
    </xf>
    <xf numFmtId="0" fontId="9" fillId="0" borderId="14" xfId="438" applyFont="1" applyBorder="1" applyAlignment="1" applyProtection="1">
      <alignment horizontal="center"/>
      <protection locked="0"/>
    </xf>
    <xf numFmtId="3" fontId="9" fillId="0" borderId="14" xfId="438" applyNumberFormat="1" applyFont="1" applyBorder="1" applyProtection="1">
      <protection locked="0"/>
    </xf>
    <xf numFmtId="0" fontId="9" fillId="0" borderId="14" xfId="438" applyFont="1" applyBorder="1" applyAlignment="1" applyProtection="1">
      <alignment horizontal="center" vertical="center" wrapText="1"/>
      <protection locked="0"/>
    </xf>
    <xf numFmtId="0" fontId="9" fillId="0" borderId="14" xfId="438" applyFont="1" applyBorder="1" applyProtection="1">
      <protection locked="0"/>
    </xf>
    <xf numFmtId="0" fontId="10" fillId="0" borderId="0" xfId="449" applyFont="1" applyFill="1" applyProtection="1">
      <protection locked="0"/>
    </xf>
    <xf numFmtId="0" fontId="19" fillId="0" borderId="0" xfId="438" applyFont="1" applyFill="1" applyProtection="1">
      <protection locked="0"/>
    </xf>
    <xf numFmtId="0" fontId="19" fillId="0" borderId="0" xfId="438" applyFont="1" applyProtection="1">
      <protection locked="0"/>
    </xf>
    <xf numFmtId="0" fontId="10" fillId="0" borderId="0" xfId="438" applyFont="1" applyAlignment="1" applyProtection="1">
      <alignment horizontal="right"/>
      <protection locked="0"/>
    </xf>
    <xf numFmtId="0" fontId="10" fillId="0" borderId="0" xfId="438" applyFont="1" applyAlignment="1" applyProtection="1">
      <protection locked="0"/>
    </xf>
    <xf numFmtId="0" fontId="1" fillId="0" borderId="0" xfId="438" applyAlignment="1" applyProtection="1">
      <alignment vertical="center"/>
      <protection locked="0"/>
    </xf>
    <xf numFmtId="0" fontId="9" fillId="0" borderId="0" xfId="449" applyFont="1" applyFill="1" applyProtection="1">
      <protection locked="0"/>
    </xf>
    <xf numFmtId="0" fontId="4" fillId="0" borderId="14" xfId="438" applyFont="1" applyBorder="1" applyAlignment="1" applyProtection="1">
      <alignment horizontal="center" vertical="center"/>
      <protection locked="0"/>
    </xf>
    <xf numFmtId="0" fontId="4" fillId="0" borderId="14" xfId="438" applyFont="1" applyBorder="1" applyAlignment="1" applyProtection="1">
      <alignment horizontal="center" vertical="center" wrapText="1"/>
      <protection locked="0"/>
    </xf>
    <xf numFmtId="3" fontId="4" fillId="0" borderId="14" xfId="438" applyNumberFormat="1" applyFont="1" applyBorder="1" applyAlignment="1" applyProtection="1">
      <alignment horizontal="right"/>
      <protection locked="0"/>
    </xf>
    <xf numFmtId="0" fontId="2" fillId="0" borderId="0" xfId="447" applyFont="1" applyFill="1" applyProtection="1">
      <protection locked="0"/>
    </xf>
    <xf numFmtId="0" fontId="2" fillId="0" borderId="0" xfId="447" applyFont="1" applyFill="1" applyAlignment="1" applyProtection="1">
      <alignment wrapText="1"/>
      <protection locked="0"/>
    </xf>
    <xf numFmtId="4" fontId="2" fillId="0" borderId="0" xfId="440" applyNumberFormat="1" applyFont="1" applyFill="1" applyAlignment="1" applyProtection="1">
      <alignment vertical="center"/>
      <protection locked="0"/>
    </xf>
    <xf numFmtId="4" fontId="2" fillId="0" borderId="0" xfId="447" applyNumberFormat="1" applyFont="1" applyFill="1" applyProtection="1">
      <protection locked="0"/>
    </xf>
    <xf numFmtId="0" fontId="4" fillId="0" borderId="14" xfId="447" applyFont="1" applyFill="1" applyBorder="1" applyAlignment="1" applyProtection="1">
      <alignment vertical="center" wrapText="1"/>
    </xf>
    <xf numFmtId="233" fontId="2" fillId="0" borderId="14" xfId="460" applyNumberFormat="1" applyFont="1" applyFill="1" applyBorder="1" applyAlignment="1" applyProtection="1">
      <alignment vertical="center"/>
      <protection locked="0"/>
    </xf>
    <xf numFmtId="49" fontId="2" fillId="0" borderId="14" xfId="447" applyNumberFormat="1" applyFont="1" applyFill="1" applyBorder="1" applyAlignment="1" applyProtection="1">
      <alignment horizontal="center" vertical="center"/>
      <protection locked="0"/>
    </xf>
    <xf numFmtId="0" fontId="2" fillId="0" borderId="14" xfId="447" applyFont="1" applyFill="1" applyBorder="1" applyAlignment="1" applyProtection="1">
      <alignment horizontal="justify" vertical="center" wrapText="1"/>
    </xf>
    <xf numFmtId="0" fontId="2" fillId="0" borderId="14" xfId="447" applyFont="1" applyFill="1" applyBorder="1" applyAlignment="1" applyProtection="1">
      <alignment horizontal="center" vertical="center"/>
      <protection locked="0"/>
    </xf>
    <xf numFmtId="0" fontId="2" fillId="0" borderId="14" xfId="447" applyFont="1" applyFill="1" applyBorder="1" applyAlignment="1" applyProtection="1">
      <alignment vertical="center" wrapText="1"/>
    </xf>
    <xf numFmtId="233" fontId="2" fillId="0" borderId="14" xfId="460" applyNumberFormat="1" applyFont="1" applyFill="1" applyBorder="1" applyAlignment="1" applyProtection="1">
      <alignment horizontal="right" vertical="center"/>
      <protection locked="0"/>
    </xf>
    <xf numFmtId="0" fontId="2" fillId="0" borderId="26" xfId="447" applyFont="1" applyFill="1" applyBorder="1" applyAlignment="1" applyProtection="1">
      <alignment horizontal="left" vertical="center" wrapText="1"/>
    </xf>
    <xf numFmtId="49" fontId="2" fillId="0" borderId="29" xfId="447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447" applyFont="1" applyFill="1" applyBorder="1" applyAlignment="1" applyProtection="1">
      <alignment vertical="center" wrapText="1"/>
    </xf>
    <xf numFmtId="0" fontId="2" fillId="0" borderId="0" xfId="447" applyFont="1" applyFill="1" applyAlignment="1" applyProtection="1">
      <alignment vertical="center"/>
      <protection locked="0"/>
    </xf>
    <xf numFmtId="4" fontId="2" fillId="0" borderId="0" xfId="447" applyNumberFormat="1" applyFont="1" applyFill="1" applyAlignment="1" applyProtection="1">
      <alignment vertical="center"/>
      <protection locked="0"/>
    </xf>
    <xf numFmtId="0" fontId="2" fillId="0" borderId="29" xfId="447" applyFont="1" applyFill="1" applyBorder="1" applyAlignment="1" applyProtection="1">
      <alignment horizontal="center" vertical="center" wrapText="1"/>
      <protection locked="0"/>
    </xf>
    <xf numFmtId="4" fontId="2" fillId="0" borderId="0" xfId="447" applyNumberFormat="1" applyFont="1" applyFill="1" applyAlignment="1" applyProtection="1">
      <alignment horizontal="center"/>
      <protection locked="0"/>
    </xf>
    <xf numFmtId="0" fontId="4" fillId="0" borderId="14" xfId="447" applyFont="1" applyFill="1" applyBorder="1" applyAlignment="1" applyProtection="1">
      <alignment horizontal="center" vertical="center" wrapText="1"/>
      <protection locked="0"/>
    </xf>
    <xf numFmtId="0" fontId="2" fillId="0" borderId="0" xfId="447" applyFont="1" applyFill="1" applyProtection="1"/>
    <xf numFmtId="0" fontId="2" fillId="0" borderId="0" xfId="447" applyFont="1" applyFill="1" applyAlignment="1" applyProtection="1">
      <alignment wrapText="1"/>
    </xf>
    <xf numFmtId="14" fontId="2" fillId="0" borderId="0" xfId="447" applyNumberFormat="1" applyFont="1" applyFill="1" applyProtection="1"/>
    <xf numFmtId="0" fontId="2" fillId="0" borderId="0" xfId="447" applyFont="1" applyFill="1" applyAlignment="1" applyProtection="1">
      <alignment horizontal="center"/>
    </xf>
    <xf numFmtId="0" fontId="2" fillId="0" borderId="0" xfId="447" applyFont="1" applyFill="1" applyAlignment="1" applyProtection="1">
      <alignment horizontal="center" wrapText="1"/>
    </xf>
    <xf numFmtId="14" fontId="2" fillId="0" borderId="0" xfId="447" applyNumberFormat="1" applyFont="1" applyFill="1" applyAlignment="1" applyProtection="1">
      <alignment horizontal="center"/>
    </xf>
    <xf numFmtId="0" fontId="15" fillId="0" borderId="0" xfId="438" applyFont="1" applyBorder="1" applyProtection="1"/>
    <xf numFmtId="0" fontId="2" fillId="0" borderId="0" xfId="438" applyFont="1" applyBorder="1" applyAlignment="1" applyProtection="1">
      <alignment horizontal="center"/>
      <protection locked="0"/>
    </xf>
    <xf numFmtId="3" fontId="10" fillId="0" borderId="0" xfId="438" applyNumberFormat="1" applyFont="1" applyBorder="1" applyAlignment="1" applyProtection="1">
      <alignment horizontal="right"/>
    </xf>
    <xf numFmtId="0" fontId="3" fillId="0" borderId="0" xfId="439" applyFont="1" applyFill="1" applyAlignment="1" applyProtection="1">
      <alignment wrapText="1"/>
      <protection locked="0"/>
    </xf>
    <xf numFmtId="0" fontId="2" fillId="0" borderId="0" xfId="438" applyFont="1" applyFill="1" applyProtection="1">
      <protection locked="0"/>
    </xf>
    <xf numFmtId="0" fontId="3" fillId="0" borderId="0" xfId="438" applyFont="1" applyFill="1" applyAlignment="1">
      <alignment horizontal="justify" shrinkToFit="1"/>
    </xf>
    <xf numFmtId="4" fontId="4" fillId="0" borderId="0" xfId="438" applyNumberFormat="1" applyFont="1" applyFill="1" applyAlignment="1" applyProtection="1">
      <alignment horizontal="right" wrapText="1"/>
    </xf>
    <xf numFmtId="0" fontId="2" fillId="0" borderId="0" xfId="438" applyFont="1" applyFill="1" applyProtection="1"/>
    <xf numFmtId="0" fontId="4" fillId="0" borderId="14" xfId="438" applyFont="1" applyFill="1" applyBorder="1" applyAlignment="1" applyProtection="1">
      <alignment horizontal="center" vertical="center" wrapText="1"/>
      <protection locked="0"/>
    </xf>
    <xf numFmtId="4" fontId="4" fillId="0" borderId="14" xfId="438" applyNumberFormat="1" applyFont="1" applyFill="1" applyBorder="1" applyAlignment="1" applyProtection="1">
      <alignment horizontal="center" vertical="center" wrapText="1"/>
      <protection locked="0"/>
    </xf>
    <xf numFmtId="0" fontId="115" fillId="0" borderId="14" xfId="438" applyFont="1" applyFill="1" applyBorder="1" applyAlignment="1" applyProtection="1">
      <alignment horizontal="center"/>
      <protection locked="0"/>
    </xf>
    <xf numFmtId="3" fontId="115" fillId="0" borderId="14" xfId="438" applyNumberFormat="1" applyFont="1" applyFill="1" applyBorder="1" applyAlignment="1" applyProtection="1">
      <alignment horizontal="center"/>
      <protection locked="0"/>
    </xf>
    <xf numFmtId="0" fontId="4" fillId="0" borderId="14" xfId="438" applyFont="1" applyFill="1" applyBorder="1" applyAlignment="1" applyProtection="1">
      <alignment horizontal="center"/>
      <protection locked="0"/>
    </xf>
    <xf numFmtId="164" fontId="2" fillId="0" borderId="14" xfId="460" applyNumberFormat="1" applyFont="1" applyFill="1" applyBorder="1" applyProtection="1">
      <protection locked="0"/>
    </xf>
    <xf numFmtId="4" fontId="2" fillId="0" borderId="14" xfId="460" applyNumberFormat="1" applyFont="1" applyFill="1" applyBorder="1" applyProtection="1">
      <protection locked="0"/>
    </xf>
    <xf numFmtId="0" fontId="2" fillId="0" borderId="14" xfId="438" applyFont="1" applyFill="1" applyBorder="1" applyAlignment="1" applyProtection="1">
      <alignment horizontal="center" vertical="center" wrapText="1"/>
      <protection locked="0"/>
    </xf>
    <xf numFmtId="3" fontId="2" fillId="0" borderId="14" xfId="460" applyNumberFormat="1" applyFont="1" applyFill="1" applyBorder="1" applyProtection="1">
      <protection locked="0"/>
    </xf>
    <xf numFmtId="0" fontId="2" fillId="0" borderId="14" xfId="438" applyFont="1" applyFill="1" applyBorder="1" applyAlignment="1" applyProtection="1">
      <alignment wrapText="1"/>
    </xf>
    <xf numFmtId="0" fontId="2" fillId="0" borderId="0" xfId="438" applyFont="1" applyFill="1" applyAlignment="1" applyProtection="1">
      <alignment horizontal="left"/>
      <protection locked="0"/>
    </xf>
    <xf numFmtId="49" fontId="2" fillId="0" borderId="14" xfId="438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438" applyNumberFormat="1" applyFont="1" applyFill="1" applyProtection="1">
      <protection locked="0"/>
    </xf>
    <xf numFmtId="3" fontId="2" fillId="0" borderId="0" xfId="438" applyNumberFormat="1" applyFont="1" applyFill="1" applyAlignment="1" applyProtection="1">
      <alignment horizontal="right"/>
      <protection locked="0"/>
    </xf>
    <xf numFmtId="4" fontId="2" fillId="0" borderId="0" xfId="438" applyNumberFormat="1" applyFont="1" applyFill="1" applyProtection="1">
      <protection locked="0"/>
    </xf>
    <xf numFmtId="0" fontId="2" fillId="0" borderId="0" xfId="438" applyFont="1" applyFill="1" applyAlignment="1" applyProtection="1">
      <alignment horizontal="right"/>
      <protection locked="0"/>
    </xf>
    <xf numFmtId="164" fontId="2" fillId="0" borderId="0" xfId="438" applyNumberFormat="1" applyFont="1" applyFill="1" applyProtection="1">
      <protection locked="0"/>
    </xf>
    <xf numFmtId="3" fontId="2" fillId="0" borderId="14" xfId="460" applyNumberFormat="1" applyFont="1" applyFill="1" applyBorder="1" applyAlignment="1" applyProtection="1">
      <alignment vertical="center"/>
      <protection locked="0"/>
    </xf>
    <xf numFmtId="0" fontId="2" fillId="0" borderId="0" xfId="438" applyFont="1" applyFill="1" applyAlignment="1" applyProtection="1">
      <alignment horizontal="right" vertical="center"/>
      <protection locked="0"/>
    </xf>
    <xf numFmtId="0" fontId="2" fillId="0" borderId="0" xfId="438" applyFont="1" applyFill="1" applyAlignment="1" applyProtection="1">
      <alignment vertical="center"/>
      <protection locked="0"/>
    </xf>
    <xf numFmtId="0" fontId="4" fillId="0" borderId="14" xfId="438" applyFont="1" applyFill="1" applyBorder="1" applyAlignment="1" applyProtection="1">
      <alignment wrapText="1"/>
    </xf>
    <xf numFmtId="3" fontId="4" fillId="0" borderId="14" xfId="460" applyNumberFormat="1" applyFont="1" applyFill="1" applyBorder="1" applyAlignment="1" applyProtection="1">
      <alignment horizontal="right"/>
      <protection locked="0"/>
    </xf>
    <xf numFmtId="3" fontId="2" fillId="0" borderId="0" xfId="438" applyNumberFormat="1" applyFont="1" applyFill="1" applyProtection="1">
      <protection locked="0"/>
    </xf>
    <xf numFmtId="2" fontId="2" fillId="0" borderId="14" xfId="438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460" applyNumberFormat="1" applyFont="1" applyFill="1" applyBorder="1" applyProtection="1">
      <protection locked="0"/>
    </xf>
    <xf numFmtId="3" fontId="2" fillId="0" borderId="14" xfId="460" applyNumberFormat="1" applyFont="1" applyFill="1" applyBorder="1" applyAlignment="1" applyProtection="1">
      <alignment horizontal="right"/>
      <protection locked="0"/>
    </xf>
    <xf numFmtId="0" fontId="2" fillId="0" borderId="14" xfId="438" applyFont="1" applyFill="1" applyBorder="1" applyAlignment="1" applyProtection="1">
      <alignment horizontal="center" vertical="center"/>
      <protection locked="0"/>
    </xf>
    <xf numFmtId="234" fontId="2" fillId="0" borderId="0" xfId="438" applyNumberFormat="1" applyFont="1" applyFill="1" applyProtection="1">
      <protection locked="0"/>
    </xf>
    <xf numFmtId="0" fontId="19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3" fontId="114" fillId="0" borderId="0" xfId="0" applyNumberFormat="1" applyFont="1" applyFill="1" applyProtection="1">
      <protection locked="0"/>
    </xf>
    <xf numFmtId="0" fontId="4" fillId="0" borderId="0" xfId="438" applyFont="1" applyFill="1" applyProtection="1">
      <protection locked="0"/>
    </xf>
    <xf numFmtId="4" fontId="4" fillId="0" borderId="0" xfId="438" applyNumberFormat="1" applyFont="1" applyFill="1" applyProtection="1">
      <protection locked="0"/>
    </xf>
    <xf numFmtId="0" fontId="115" fillId="0" borderId="14" xfId="447" applyFont="1" applyFill="1" applyBorder="1" applyAlignment="1" applyProtection="1">
      <alignment horizontal="center"/>
      <protection locked="0"/>
    </xf>
    <xf numFmtId="4" fontId="4" fillId="0" borderId="0" xfId="447" applyNumberFormat="1" applyFont="1" applyFill="1" applyProtection="1">
      <protection locked="0"/>
    </xf>
    <xf numFmtId="0" fontId="4" fillId="0" borderId="0" xfId="447" applyFont="1" applyFill="1" applyProtection="1">
      <protection locked="0"/>
    </xf>
    <xf numFmtId="0" fontId="2" fillId="0" borderId="30" xfId="447" applyFont="1" applyFill="1" applyBorder="1" applyAlignment="1" applyProtection="1">
      <alignment horizontal="center" vertical="center" wrapText="1"/>
      <protection locked="0"/>
    </xf>
    <xf numFmtId="233" fontId="118" fillId="0" borderId="14" xfId="460" applyNumberFormat="1" applyFont="1" applyFill="1" applyBorder="1" applyAlignment="1" applyProtection="1">
      <alignment vertical="center"/>
      <protection locked="0"/>
    </xf>
    <xf numFmtId="233" fontId="4" fillId="0" borderId="14" xfId="460" applyNumberFormat="1" applyFont="1" applyFill="1" applyBorder="1" applyAlignment="1" applyProtection="1">
      <alignment vertical="center"/>
      <protection locked="0"/>
    </xf>
    <xf numFmtId="0" fontId="4" fillId="0" borderId="26" xfId="447" applyFont="1" applyFill="1" applyBorder="1" applyAlignment="1" applyProtection="1">
      <alignment vertical="center" wrapText="1"/>
    </xf>
    <xf numFmtId="0" fontId="2" fillId="0" borderId="29" xfId="447" applyFont="1" applyFill="1" applyBorder="1" applyAlignment="1" applyProtection="1">
      <alignment horizontal="center" vertical="center"/>
      <protection locked="0"/>
    </xf>
    <xf numFmtId="0" fontId="4" fillId="0" borderId="14" xfId="447" applyFont="1" applyFill="1" applyBorder="1" applyAlignment="1" applyProtection="1">
      <alignment horizontal="center" vertical="center"/>
      <protection locked="0"/>
    </xf>
    <xf numFmtId="0" fontId="2" fillId="0" borderId="0" xfId="438" applyFont="1" applyFill="1" applyAlignment="1">
      <alignment horizontal="left"/>
    </xf>
    <xf numFmtId="3" fontId="2" fillId="0" borderId="0" xfId="438" applyNumberFormat="1" applyFont="1" applyFill="1" applyAlignment="1" applyProtection="1">
      <alignment horizontal="right" vertical="center"/>
      <protection locked="0"/>
    </xf>
    <xf numFmtId="4" fontId="2" fillId="0" borderId="0" xfId="438" applyNumberFormat="1" applyFont="1" applyFill="1" applyAlignment="1" applyProtection="1">
      <alignment vertical="center"/>
      <protection locked="0"/>
    </xf>
    <xf numFmtId="0" fontId="2" fillId="0" borderId="0" xfId="438" applyFont="1" applyFill="1" applyAlignment="1" applyProtection="1">
      <alignment horizontal="center" vertical="center"/>
      <protection locked="0"/>
    </xf>
    <xf numFmtId="0" fontId="9" fillId="0" borderId="14" xfId="438" applyFont="1" applyBorder="1" applyAlignment="1" applyProtection="1">
      <alignment horizontal="center" vertical="center"/>
      <protection locked="0"/>
    </xf>
    <xf numFmtId="3" fontId="10" fillId="0" borderId="29" xfId="438" applyNumberFormat="1" applyFont="1" applyBorder="1" applyAlignment="1" applyProtection="1">
      <alignment horizontal="center" vertical="center" wrapText="1"/>
      <protection locked="0"/>
    </xf>
    <xf numFmtId="3" fontId="10" fillId="0" borderId="14" xfId="441" applyNumberFormat="1" applyFont="1" applyBorder="1" applyAlignment="1" applyProtection="1">
      <alignment horizontal="right" vertical="center"/>
      <protection locked="0"/>
    </xf>
    <xf numFmtId="3" fontId="10" fillId="0" borderId="14" xfId="441" applyNumberFormat="1" applyFont="1" applyBorder="1" applyAlignment="1" applyProtection="1">
      <alignment horizontal="right" vertical="center"/>
    </xf>
    <xf numFmtId="3" fontId="9" fillId="0" borderId="29" xfId="438" applyNumberFormat="1" applyFont="1" applyBorder="1" applyAlignment="1" applyProtection="1">
      <alignment horizontal="center" vertical="center" wrapText="1"/>
      <protection locked="0"/>
    </xf>
    <xf numFmtId="3" fontId="9" fillId="0" borderId="14" xfId="441" applyNumberFormat="1" applyFont="1" applyBorder="1" applyAlignment="1" applyProtection="1">
      <alignment horizontal="right" vertical="center"/>
      <protection locked="0"/>
    </xf>
    <xf numFmtId="3" fontId="9" fillId="0" borderId="31" xfId="438" applyNumberFormat="1" applyFont="1" applyBorder="1" applyAlignment="1" applyProtection="1">
      <alignment horizontal="center" vertical="center" wrapText="1"/>
      <protection locked="0"/>
    </xf>
    <xf numFmtId="3" fontId="9" fillId="0" borderId="30" xfId="438" applyNumberFormat="1" applyFont="1" applyBorder="1" applyAlignment="1" applyProtection="1">
      <alignment horizontal="center" vertical="center" wrapText="1"/>
      <protection locked="0"/>
    </xf>
    <xf numFmtId="3" fontId="2" fillId="0" borderId="14" xfId="441" applyNumberFormat="1" applyFont="1" applyBorder="1" applyAlignment="1" applyProtection="1">
      <alignment horizontal="right" vertical="center"/>
      <protection locked="0"/>
    </xf>
    <xf numFmtId="3" fontId="10" fillId="0" borderId="27" xfId="438" applyNumberFormat="1" applyFont="1" applyBorder="1" applyAlignment="1" applyProtection="1">
      <alignment horizontal="center" vertical="center" wrapText="1"/>
      <protection locked="0"/>
    </xf>
    <xf numFmtId="3" fontId="10" fillId="0" borderId="30" xfId="438" applyNumberFormat="1" applyFont="1" applyBorder="1" applyAlignment="1" applyProtection="1">
      <alignment horizontal="center" vertical="center" wrapText="1"/>
      <protection locked="0"/>
    </xf>
    <xf numFmtId="0" fontId="116" fillId="0" borderId="0" xfId="438" applyFont="1" applyAlignment="1" applyProtection="1">
      <alignment horizontal="right"/>
    </xf>
    <xf numFmtId="4" fontId="116" fillId="0" borderId="0" xfId="438" applyNumberFormat="1" applyFont="1" applyFill="1" applyAlignment="1" applyProtection="1">
      <alignment horizontal="right"/>
    </xf>
    <xf numFmtId="0" fontId="4" fillId="0" borderId="32" xfId="438" applyFont="1" applyFill="1" applyBorder="1" applyAlignment="1" applyProtection="1">
      <alignment vertical="top" wrapText="1"/>
    </xf>
    <xf numFmtId="0" fontId="2" fillId="0" borderId="32" xfId="438" applyFont="1" applyFill="1" applyBorder="1" applyAlignment="1" applyProtection="1">
      <alignment vertical="top" wrapText="1"/>
    </xf>
    <xf numFmtId="0" fontId="4" fillId="0" borderId="32" xfId="438" applyFont="1" applyFill="1" applyBorder="1" applyAlignment="1" applyProtection="1">
      <protection locked="0"/>
    </xf>
    <xf numFmtId="0" fontId="4" fillId="0" borderId="32" xfId="447" applyFont="1" applyFill="1" applyBorder="1" applyAlignment="1" applyProtection="1">
      <alignment vertical="center" wrapText="1"/>
    </xf>
    <xf numFmtId="0" fontId="4" fillId="0" borderId="0" xfId="447" applyFont="1" applyFill="1" applyAlignment="1" applyProtection="1">
      <alignment horizontal="right" wrapText="1"/>
    </xf>
    <xf numFmtId="0" fontId="116" fillId="0" borderId="0" xfId="447" applyFont="1" applyFill="1" applyAlignment="1" applyProtection="1">
      <alignment horizontal="right"/>
    </xf>
    <xf numFmtId="0" fontId="2" fillId="0" borderId="0" xfId="438" applyFont="1" applyFill="1" applyAlignment="1">
      <alignment wrapText="1"/>
    </xf>
    <xf numFmtId="49" fontId="9" fillId="0" borderId="0" xfId="438" applyNumberFormat="1" applyFont="1"/>
    <xf numFmtId="49" fontId="10" fillId="0" borderId="14" xfId="438" applyNumberFormat="1" applyFont="1" applyBorder="1" applyAlignment="1">
      <alignment horizontal="center" vertical="center" wrapText="1"/>
    </xf>
    <xf numFmtId="0" fontId="119" fillId="0" borderId="14" xfId="438" applyNumberFormat="1" applyFont="1" applyBorder="1" applyAlignment="1">
      <alignment vertical="center" wrapText="1"/>
    </xf>
    <xf numFmtId="3" fontId="10" fillId="0" borderId="14" xfId="438" applyNumberFormat="1" applyFont="1" applyFill="1" applyBorder="1" applyAlignment="1">
      <alignment horizontal="right" vertical="center" wrapText="1"/>
    </xf>
    <xf numFmtId="3" fontId="120" fillId="0" borderId="14" xfId="0" applyNumberFormat="1" applyFont="1" applyBorder="1"/>
    <xf numFmtId="3" fontId="9" fillId="0" borderId="0" xfId="449" applyNumberFormat="1" applyFont="1" applyFill="1" applyProtection="1">
      <protection locked="0"/>
    </xf>
    <xf numFmtId="3" fontId="2" fillId="0" borderId="14" xfId="438" applyNumberFormat="1" applyFont="1" applyFill="1" applyBorder="1" applyAlignment="1" applyProtection="1">
      <alignment horizontal="right"/>
    </xf>
    <xf numFmtId="3" fontId="9" fillId="0" borderId="33" xfId="0" applyNumberFormat="1" applyFont="1" applyBorder="1" applyAlignment="1">
      <alignment horizontal="right" wrapText="1"/>
    </xf>
    <xf numFmtId="3" fontId="9" fillId="0" borderId="33" xfId="0" applyNumberFormat="1" applyFont="1" applyBorder="1" applyAlignment="1">
      <alignment horizontal="right" vertical="center" wrapText="1"/>
    </xf>
    <xf numFmtId="0" fontId="119" fillId="0" borderId="0" xfId="438" applyNumberFormat="1" applyFont="1" applyBorder="1" applyAlignment="1">
      <alignment vertical="center" wrapText="1"/>
    </xf>
    <xf numFmtId="49" fontId="10" fillId="0" borderId="0" xfId="438" applyNumberFormat="1" applyFont="1" applyBorder="1" applyAlignment="1">
      <alignment horizontal="center" vertical="center" wrapText="1"/>
    </xf>
    <xf numFmtId="3" fontId="10" fillId="0" borderId="0" xfId="438" applyNumberFormat="1" applyFont="1" applyBorder="1" applyAlignment="1">
      <alignment horizontal="right" vertical="center" wrapText="1"/>
    </xf>
    <xf numFmtId="0" fontId="4" fillId="0" borderId="4" xfId="438" applyFont="1" applyFill="1" applyBorder="1" applyAlignment="1" applyProtection="1">
      <alignment horizontal="left"/>
    </xf>
    <xf numFmtId="0" fontId="121" fillId="0" borderId="14" xfId="0" applyFont="1" applyBorder="1" applyAlignment="1">
      <alignment vertical="top" wrapText="1"/>
    </xf>
    <xf numFmtId="0" fontId="4" fillId="0" borderId="4" xfId="438" applyFont="1" applyFill="1" applyBorder="1" applyAlignment="1" applyProtection="1">
      <alignment horizontal="left" wrapText="1"/>
    </xf>
    <xf numFmtId="0" fontId="4" fillId="0" borderId="4" xfId="438" applyFont="1" applyFill="1" applyBorder="1" applyAlignment="1" applyProtection="1">
      <alignment wrapText="1"/>
    </xf>
    <xf numFmtId="0" fontId="115" fillId="0" borderId="4" xfId="447" applyFont="1" applyFill="1" applyBorder="1" applyAlignment="1" applyProtection="1">
      <alignment horizontal="center" wrapText="1"/>
      <protection locked="0"/>
    </xf>
    <xf numFmtId="3" fontId="120" fillId="0" borderId="14" xfId="0" applyNumberFormat="1" applyFont="1" applyFill="1" applyBorder="1"/>
    <xf numFmtId="0" fontId="15" fillId="0" borderId="0" xfId="0" applyFont="1" applyFill="1" applyProtection="1">
      <protection locked="0"/>
    </xf>
    <xf numFmtId="0" fontId="3" fillId="0" borderId="0" xfId="438" applyFont="1" applyFill="1" applyAlignment="1" applyProtection="1">
      <alignment wrapText="1"/>
      <protection locked="0"/>
    </xf>
    <xf numFmtId="0" fontId="3" fillId="0" borderId="0" xfId="438" applyFont="1" applyFill="1" applyAlignment="1">
      <alignment wrapText="1"/>
    </xf>
    <xf numFmtId="0" fontId="4" fillId="0" borderId="0" xfId="438" applyFont="1" applyFill="1" applyAlignment="1" applyProtection="1">
      <alignment horizontal="center"/>
      <protection locked="0"/>
    </xf>
    <xf numFmtId="0" fontId="14" fillId="0" borderId="0" xfId="438" applyFont="1" applyFill="1" applyAlignment="1" applyProtection="1">
      <alignment horizontal="center"/>
      <protection locked="0"/>
    </xf>
    <xf numFmtId="0" fontId="3" fillId="0" borderId="0" xfId="438" applyFont="1" applyFill="1" applyAlignment="1" applyProtection="1">
      <alignment horizontal="center"/>
      <protection locked="0"/>
    </xf>
    <xf numFmtId="0" fontId="2" fillId="0" borderId="0" xfId="447" applyFont="1" applyFill="1" applyAlignment="1" applyProtection="1">
      <alignment horizontal="left" wrapText="1"/>
      <protection locked="0"/>
    </xf>
    <xf numFmtId="0" fontId="4" fillId="0" borderId="0" xfId="447" applyFont="1" applyFill="1" applyAlignment="1" applyProtection="1">
      <alignment horizontal="center"/>
      <protection locked="0"/>
    </xf>
    <xf numFmtId="0" fontId="14" fillId="0" borderId="0" xfId="447" applyFont="1" applyFill="1" applyAlignment="1" applyProtection="1">
      <alignment horizontal="center"/>
      <protection locked="0"/>
    </xf>
    <xf numFmtId="0" fontId="3" fillId="0" borderId="0" xfId="447" applyFont="1" applyFill="1" applyAlignment="1" applyProtection="1">
      <alignment horizontal="center"/>
      <protection locked="0"/>
    </xf>
    <xf numFmtId="0" fontId="2" fillId="0" borderId="0" xfId="447" applyFont="1" applyFill="1" applyAlignment="1" applyProtection="1">
      <alignment horizontal="center"/>
      <protection locked="0"/>
    </xf>
    <xf numFmtId="0" fontId="10" fillId="0" borderId="0" xfId="438" applyFont="1" applyAlignment="1" applyProtection="1">
      <alignment horizontal="center"/>
      <protection locked="0"/>
    </xf>
    <xf numFmtId="0" fontId="14" fillId="0" borderId="0" xfId="438" applyFont="1" applyAlignment="1" applyProtection="1">
      <alignment horizontal="center"/>
      <protection locked="0"/>
    </xf>
    <xf numFmtId="0" fontId="13" fillId="0" borderId="0" xfId="438" applyFont="1" applyAlignment="1" applyProtection="1">
      <alignment horizontal="center"/>
      <protection locked="0"/>
    </xf>
    <xf numFmtId="0" fontId="4" fillId="0" borderId="0" xfId="438" applyFont="1" applyAlignment="1" applyProtection="1">
      <alignment horizontal="center"/>
      <protection locked="0"/>
    </xf>
    <xf numFmtId="0" fontId="10" fillId="0" borderId="14" xfId="438" applyFont="1" applyBorder="1" applyAlignment="1" applyProtection="1">
      <alignment horizontal="center" vertical="center" wrapText="1"/>
      <protection locked="0"/>
    </xf>
    <xf numFmtId="0" fontId="10" fillId="0" borderId="14" xfId="438" applyFont="1" applyBorder="1" applyAlignment="1" applyProtection="1">
      <alignment horizontal="center" vertical="center"/>
      <protection locked="0"/>
    </xf>
    <xf numFmtId="0" fontId="4" fillId="0" borderId="14" xfId="438" applyFont="1" applyBorder="1" applyAlignment="1" applyProtection="1">
      <alignment horizontal="center" vertical="center"/>
      <protection locked="0"/>
    </xf>
  </cellXfs>
  <cellStyles count="465">
    <cellStyle name="_x0005__x001c_" xfId="1"/>
    <cellStyle name="_x000d__x000a_JournalTemplate=C:\COMFO\CTALK\JOURSTD.TPL_x000d__x000a_LbStateAddress=3 3 0 251 1 89 2 311_x000d__x000a_LbStateJou" xfId="2"/>
    <cellStyle name="%" xfId="3"/>
    <cellStyle name="???????_Income Statement" xfId="4"/>
    <cellStyle name="@_text" xfId="5"/>
    <cellStyle name="@_text_080206_Derbes_GA_CIT_Reporting Pack_final_adjusted" xfId="6"/>
    <cellStyle name="@_text_RTS_Decoux_таблица_амортизация" xfId="7"/>
    <cellStyle name="@_text_RTS_Decoux_таблица_амортизация (3)" xfId="8"/>
    <cellStyle name="_~0867274" xfId="9"/>
    <cellStyle name="_~3766798" xfId="10"/>
    <cellStyle name="_~4764321" xfId="11"/>
    <cellStyle name="_~5716464" xfId="12"/>
    <cellStyle name="_~8370986" xfId="13"/>
    <cellStyle name="_070627_KazTransCom_S_AA" xfId="14"/>
    <cellStyle name="_080122_Taxes_GB_12 months" xfId="15"/>
    <cellStyle name="_080124_Taxes_GB_12 months" xfId="16"/>
    <cellStyle name="_080125_Derbes_Aiman_CIT_deferred_final1" xfId="17"/>
    <cellStyle name="_080130_Derbes_GA_CIT_Reporting Pack_final" xfId="18"/>
    <cellStyle name="_080206_Derbes_GA_CIT_Reporting Pack_final_adjusted" xfId="19"/>
    <cellStyle name="_080311_DBSK_S_taxes_revised" xfId="20"/>
    <cellStyle name="_080329_DB Securities_R_taxes" xfId="21"/>
    <cellStyle name="_Book1" xfId="22"/>
    <cellStyle name="_Book1 (2)" xfId="23"/>
    <cellStyle name="_DKB_07_K_Resource Management_for Tax" xfId="24"/>
    <cellStyle name="_E2 Petrodata_JSC_TB_31 12 07_07 04 08" xfId="25"/>
    <cellStyle name="_EB_06_G_Treasury_KTE" xfId="26"/>
    <cellStyle name="_EI G_Securities 07" xfId="27"/>
    <cellStyle name="_F-23_Acquisition" xfId="28"/>
    <cellStyle name="_F-29_Maturity analisys" xfId="29"/>
    <cellStyle name="_Huawei.group reporting package_V2.0_working" xfId="30"/>
    <cellStyle name="_HUAWEI_WP_Review" xfId="31"/>
    <cellStyle name="_ICA" xfId="32"/>
    <cellStyle name="_KMC_2008_N_Debt securities_Lkh_NKan 220109" xfId="33"/>
    <cellStyle name="_Last Вост.филиал" xfId="34"/>
    <cellStyle name="_Last ГО" xfId="35"/>
    <cellStyle name="_Last Южный филиал_Для_Печати_1кв" xfId="36"/>
    <cellStyle name="_Last Южный филиал_Для_Печати_1кв_для работы" xfId="37"/>
    <cellStyle name="_normální" xfId="38"/>
    <cellStyle name="_Petordata_JSC_07_TB (2)" xfId="39"/>
    <cellStyle name="_prFP0903_01 " xfId="40"/>
    <cellStyle name="_prFP1kv04_01" xfId="41"/>
    <cellStyle name="_Review WP's_Huawei_311207_Nagim" xfId="42"/>
    <cellStyle name="_RTS_Decoux_таблица_амортизация" xfId="43"/>
    <cellStyle name="_RTS_Decoux_таблица_амортизация (3)" xfId="44"/>
    <cellStyle name="_RTS_K_PPE_2007" xfId="45"/>
    <cellStyle name="_RTS_L_Intangible Assets_2007" xfId="46"/>
    <cellStyle name="_Salary" xfId="47"/>
    <cellStyle name="_SMK_05_TB_31 12 05_TB_IFRS_FS_23 04 07" xfId="48"/>
    <cellStyle name="_TSB_06_G_Tresury_Ali_Zha_Final" xfId="49"/>
    <cellStyle name="_VAcation reserve" xfId="50"/>
    <cellStyle name="_Астана прил.№3 2004" xfId="51"/>
    <cellStyle name="_АстанаПроект ФП  Октябрь" xfId="52"/>
    <cellStyle name="_АФ октябрь ДДС" xfId="53"/>
    <cellStyle name="_АФ финплан на ноябрь 2003 г." xfId="54"/>
    <cellStyle name="_АФфинплан на сентябрь 2003 г." xfId="55"/>
    <cellStyle name="_БЗакупок - Капы без проектов посл вар" xfId="56"/>
    <cellStyle name="_Бюдж фил" xfId="57"/>
    <cellStyle name="_Бюджек закупок ФП 3-4кв. 2004 скорр" xfId="58"/>
    <cellStyle name="_Бюджет 2005 КТС last" xfId="59"/>
    <cellStyle name="_Бюджет ITService 2005 на 24.03.05" xfId="60"/>
    <cellStyle name="_Бюджет IT-севиса для КМГ(замена картр.)" xfId="61"/>
    <cellStyle name="_Бюджет ВОЛС2" xfId="62"/>
    <cellStyle name="_Бюджет закупок 2004-2" xfId="63"/>
    <cellStyle name="_Бюджет закупок ДИРС 2004 (сокращен)" xfId="64"/>
    <cellStyle name="_Бюджет Мунайтас" xfId="65"/>
    <cellStyle name="_Бюджет_ЮФ_2004_234кв_Печать" xfId="66"/>
    <cellStyle name="_Бюджет_ЮФ_2004_234кв_срав" xfId="67"/>
    <cellStyle name="_Бюджет_ЮФ_2004_II__29_06" xfId="68"/>
    <cellStyle name="_Бюджет_ЮФ_2004_II_6_мес" xfId="69"/>
    <cellStyle name="_Бюджет_ЮФ_7_07_2" xfId="70"/>
    <cellStyle name="_Бюджет_ЮФ_7_07_21_30" xfId="71"/>
    <cellStyle name="_ВФ ДДС апрель" xfId="72"/>
    <cellStyle name="_ВФ финплан на ноябрь 2003 г." xfId="73"/>
    <cellStyle name="_Данные по АмангельдыГаз" xfId="74"/>
    <cellStyle name="_ДДС " xfId="75"/>
    <cellStyle name="_ДДС август25" xfId="76"/>
    <cellStyle name="_ДДС ГО сентябрь" xfId="77"/>
    <cellStyle name="_ДДС декабрь 14" xfId="78"/>
    <cellStyle name="_ДДС декабрь 23" xfId="79"/>
    <cellStyle name="_ДДС декабрь 27" xfId="80"/>
    <cellStyle name="_ДДС за февраль 2004 года" xfId="81"/>
    <cellStyle name="_ДДС июнь " xfId="82"/>
    <cellStyle name="_ДДС ККБ валют. до 11.09.03 г." xfId="83"/>
    <cellStyle name="_ДДС конс июль" xfId="84"/>
    <cellStyle name="_ДДС конс октябрь 2004.." xfId="85"/>
    <cellStyle name="_ДДС конс февр" xfId="86"/>
    <cellStyle name="_ДДС конс янв" xfId="87"/>
    <cellStyle name="_ДДС ноябрь 2003 г." xfId="88"/>
    <cellStyle name="_ДДС октябрь 26" xfId="89"/>
    <cellStyle name="_ДДС сентябрь 9" xfId="90"/>
    <cellStyle name="_ДДС УФ ноябрь" xfId="91"/>
    <cellStyle name="_ДДС фев." xfId="92"/>
    <cellStyle name="_ДДС фев. 2004" xfId="93"/>
    <cellStyle name="_ДДС февраль 17" xfId="94"/>
    <cellStyle name="_ДДС филиалы и ГО  по 18 сентября" xfId="95"/>
    <cellStyle name="_ДДС_08_09_ЮФ_доп" xfId="96"/>
    <cellStyle name="_ДДС_08_10_июн_ЮФ" xfId="97"/>
    <cellStyle name="_ДДС_11_03_ЮФ" xfId="98"/>
    <cellStyle name="_ДДС_13_05_ЮФ" xfId="99"/>
    <cellStyle name="_ДДС_14_10_ЮФ" xfId="100"/>
    <cellStyle name="_ДДС_14_12_ЮФ" xfId="101"/>
    <cellStyle name="_ДДС_19_08_ЮФ" xfId="102"/>
    <cellStyle name="_ДДС_23_12_ЮФ" xfId="103"/>
    <cellStyle name="_ДДС_24_08_ЮФ" xfId="104"/>
    <cellStyle name="_ДДС_24_12_ЮФ" xfId="105"/>
    <cellStyle name="_ДДС_27_10_ЮФ" xfId="106"/>
    <cellStyle name="_ДДС_27_ЮФ" xfId="107"/>
    <cellStyle name="_ДДС_28_12_ЮФ" xfId="108"/>
    <cellStyle name="_ДДС_АБ_28_06_ЮФ" xfId="109"/>
    <cellStyle name="_ДДС_ноя_ЮФ" xfId="110"/>
    <cellStyle name="_ДДС_ЮФ_декабрь" xfId="111"/>
    <cellStyle name="_ДИРС ФП 2004_IV квартал" xfId="112"/>
    <cellStyle name="_ДИТФинплан ЯНВ-ДЕК 2003" xfId="113"/>
    <cellStyle name="_ДляРеестров" xfId="114"/>
    <cellStyle name="_дох 2004" xfId="115"/>
    <cellStyle name="_ДРиП" xfId="116"/>
    <cellStyle name="_ДРиП ФП на 2 кв2004" xfId="117"/>
    <cellStyle name="_ДРиП ФП на 2 кв2004-3 вар" xfId="118"/>
    <cellStyle name="_Заявка приборы ВОЛС для ДКЕршов" xfId="119"/>
    <cellStyle name="_исп ФП 2 кварт  май" xfId="120"/>
    <cellStyle name="_Исполнен Август" xfId="121"/>
    <cellStyle name="_исполнение сентябрь" xfId="122"/>
    <cellStyle name="_К_ежедневному" xfId="123"/>
    <cellStyle name="_Капы" xfId="124"/>
    <cellStyle name="_Кассовый план 2003 - факт" xfId="125"/>
    <cellStyle name="_Консолид новый" xfId="126"/>
    <cellStyle name="_Копия Окон.Консолид.ПП на II полугодие 2004" xfId="127"/>
    <cellStyle name="_Копия УТВЕРЖДЕННЫЙ БЮДЖЕТ на 2004 год (формат КТС)" xfId="128"/>
    <cellStyle name="_Копия УТВЕРЖДЕННЫЙ БЮДЖЕТ на 2004 год(формат КМГ)" xfId="129"/>
    <cellStyle name="_Кэш 1" xfId="130"/>
    <cellStyle name="_Мониторинг договоров-2004" xfId="131"/>
    <cellStyle name="_МФ ДДС " xfId="132"/>
    <cellStyle name="_МФ Финплан ноябрь 2003" xfId="133"/>
    <cellStyle name="_МФ ФП сентябрь 03 утвержденный" xfId="134"/>
    <cellStyle name="_объемы к закл договорам 2004г" xfId="135"/>
    <cellStyle name="_Окон.Консолид.ПП на II полугодие 2004" xfId="136"/>
    <cellStyle name="_Оконч. Сравнение бюджетов 2004 с проектами (на 08.07.04)" xfId="137"/>
    <cellStyle name="_поступления 2003г, конс" xfId="138"/>
    <cellStyle name="_Расходы по статьям" xfId="139"/>
    <cellStyle name="_свод" xfId="140"/>
    <cellStyle name="_СЕНТЯБРЬ 2003" xfId="141"/>
    <cellStyle name="_Сокращение бюджет ВФ 2005_4" xfId="142"/>
    <cellStyle name="_Сторонние клиенты УМГ и ЭМГ" xfId="143"/>
    <cellStyle name="_ТАРИФ АТС, VSAT + ЗИП" xfId="144"/>
    <cellStyle name="_Тариф на OTN + ЗИП" xfId="145"/>
    <cellStyle name="_Тариф на ТО БС + ЗИП" xfId="146"/>
    <cellStyle name="_Тариф на ТО ВОЛС + ЗИП" xfId="147"/>
    <cellStyle name="_топливо" xfId="148"/>
    <cellStyle name="_Уф 2004" xfId="149"/>
    <cellStyle name="_УФ ДДС декабрь 31" xfId="150"/>
    <cellStyle name="_Финплан ДИРС2005_I квартал" xfId="151"/>
    <cellStyle name="_Финплан ДРиП2004" xfId="152"/>
    <cellStyle name="_Финплан ДРиП2004_III квартал" xfId="153"/>
    <cellStyle name="_Финплан ЯНВ-ДЕК 2003" xfId="154"/>
    <cellStyle name="_формы для ФП изм" xfId="155"/>
    <cellStyle name="_ФП 2 квартал" xfId="156"/>
    <cellStyle name="_ФП ДИТ сентябрь 2003г" xfId="157"/>
    <cellStyle name="_ФП ДРиП ноябрь" xfId="158"/>
    <cellStyle name="_ФП ДРиП сентябрь 2003г" xfId="159"/>
    <cellStyle name="_ФП КД сентябрь 2003г" xfId="160"/>
    <cellStyle name="_ФП Ур.Ф.-август ГО" xfId="161"/>
    <cellStyle name="_ФП Ур.Ф.-ноябрь ГО" xfId="162"/>
    <cellStyle name="_ФП Ур.Ф.-сентябрь ГО" xfId="163"/>
    <cellStyle name="_фп фил окт" xfId="164"/>
    <cellStyle name="_ФП_1кв" xfId="165"/>
    <cellStyle name="_ФП_выполнение" xfId="166"/>
    <cellStyle name="_ЮФ Last" xfId="167"/>
    <cellStyle name="_Юф ДДС  июль" xfId="168"/>
    <cellStyle name="_ЮФ ДДС апрель" xfId="169"/>
    <cellStyle name="_юф ДДС_январь" xfId="170"/>
    <cellStyle name="_ЮФ ноя ДДС" xfId="171"/>
    <cellStyle name="_ЮФ ФП октыбрь" xfId="172"/>
    <cellStyle name="_ЮФ ФП сент, коррект" xfId="173"/>
    <cellStyle name="_ЮФ_кор_19_03" xfId="174"/>
    <cellStyle name="_ЮФ_кор_30_03_печать" xfId="175"/>
    <cellStyle name="_ЮФ_ФП_декабрь" xfId="176"/>
    <cellStyle name="_ЮФ_ФП_ноябрь" xfId="177"/>
    <cellStyle name="{Comma [0]}" xfId="178"/>
    <cellStyle name="{Comma}" xfId="179"/>
    <cellStyle name="{Date}" xfId="180"/>
    <cellStyle name="{Month}" xfId="181"/>
    <cellStyle name="{Percent}" xfId="182"/>
    <cellStyle name="{Thousand [0]}" xfId="183"/>
    <cellStyle name="{Thousand}" xfId="184"/>
    <cellStyle name="{Z'0000(1 dec)}" xfId="185"/>
    <cellStyle name="{Z'0000(4 dec)}" xfId="186"/>
    <cellStyle name="•WЏЂ_ЉO‰?—a‹?" xfId="187"/>
    <cellStyle name="W_OÝaà" xfId="436"/>
    <cellStyle name="0,0_x000d__x000a_NA_x000d__x000a_" xfId="188"/>
    <cellStyle name="1.0 TITLE" xfId="189"/>
    <cellStyle name="1.1 TITLE" xfId="190"/>
    <cellStyle name="1Normal" xfId="191"/>
    <cellStyle name="20% - Dekorfärg1" xfId="192"/>
    <cellStyle name="20% - Dekorfärg2" xfId="193"/>
    <cellStyle name="20% - Dekorfärg3" xfId="194"/>
    <cellStyle name="20% - Dekorfärg4" xfId="195"/>
    <cellStyle name="20% - Dekorfärg5" xfId="196"/>
    <cellStyle name="20% - Dekorfärg6" xfId="197"/>
    <cellStyle name="40% - Dekorfärg1" xfId="198"/>
    <cellStyle name="40% - Dekorfärg2" xfId="199"/>
    <cellStyle name="40% - Dekorfärg3" xfId="200"/>
    <cellStyle name="40% - Dekorfärg4" xfId="201"/>
    <cellStyle name="40% - Dekorfärg5" xfId="202"/>
    <cellStyle name="40% - Dekorfärg6" xfId="203"/>
    <cellStyle name="60% - Dekorfärg1" xfId="204"/>
    <cellStyle name="60% - Dekorfärg2" xfId="205"/>
    <cellStyle name="60% - Dekorfärg3" xfId="206"/>
    <cellStyle name="60% - Dekorfärg4" xfId="207"/>
    <cellStyle name="60% - Dekorfärg5" xfId="208"/>
    <cellStyle name="60% - Dekorfärg6" xfId="209"/>
    <cellStyle name="8pt" xfId="210"/>
    <cellStyle name="Anteckning" xfId="211"/>
    <cellStyle name="Beräkning" xfId="212"/>
    <cellStyle name="Body" xfId="213"/>
    <cellStyle name="Border" xfId="214"/>
    <cellStyle name="Bra" xfId="215"/>
    <cellStyle name="Calc Currency (0)" xfId="216"/>
    <cellStyle name="Calc Currency (2)" xfId="217"/>
    <cellStyle name="Calc Percent (0)" xfId="218"/>
    <cellStyle name="Calc Percent (1)" xfId="219"/>
    <cellStyle name="Calc Percent (2)" xfId="220"/>
    <cellStyle name="Calc Units (0)" xfId="221"/>
    <cellStyle name="Calc Units (1)" xfId="222"/>
    <cellStyle name="Calc Units (2)" xfId="223"/>
    <cellStyle name="Centered Heading" xfId="224"/>
    <cellStyle name="Column_Title" xfId="225"/>
    <cellStyle name="Comma  - Style1" xfId="226"/>
    <cellStyle name="Comma  - Style2" xfId="227"/>
    <cellStyle name="Comma  - Style3" xfId="228"/>
    <cellStyle name="Comma  - Style4" xfId="229"/>
    <cellStyle name="Comma  - Style5" xfId="230"/>
    <cellStyle name="Comma %" xfId="231"/>
    <cellStyle name="Comma [00]" xfId="232"/>
    <cellStyle name="Comma 0.0" xfId="233"/>
    <cellStyle name="Comma 0.0%" xfId="234"/>
    <cellStyle name="Comma 0.00" xfId="235"/>
    <cellStyle name="Comma 0.00%" xfId="236"/>
    <cellStyle name="Comma 0.000" xfId="237"/>
    <cellStyle name="Comma 0.000%" xfId="238"/>
    <cellStyle name="Comma 2" xfId="239"/>
    <cellStyle name="Comma 3" xfId="240"/>
    <cellStyle name="Comma 4" xfId="241"/>
    <cellStyle name="Comma_Transformation schedule_2005" xfId="242"/>
    <cellStyle name="Comma0" xfId="243"/>
    <cellStyle name="Company Name" xfId="244"/>
    <cellStyle name="Copied" xfId="245"/>
    <cellStyle name="CR Comma" xfId="246"/>
    <cellStyle name="CR Currency" xfId="247"/>
    <cellStyle name="Credit" xfId="248"/>
    <cellStyle name="Credit subtotal" xfId="249"/>
    <cellStyle name="Credit Total" xfId="250"/>
    <cellStyle name="Currency %" xfId="251"/>
    <cellStyle name="Currency [00]" xfId="252"/>
    <cellStyle name="Currency 0.0" xfId="253"/>
    <cellStyle name="Currency 0.0%" xfId="254"/>
    <cellStyle name="Currency 0.00" xfId="255"/>
    <cellStyle name="Currency 0.00%" xfId="256"/>
    <cellStyle name="Currency 0.000" xfId="257"/>
    <cellStyle name="Currency 0.000%" xfId="258"/>
    <cellStyle name="Currency RU" xfId="259"/>
    <cellStyle name="Currency0" xfId="260"/>
    <cellStyle name="d" xfId="261"/>
    <cellStyle name="Dålig" xfId="262"/>
    <cellStyle name="Date" xfId="263"/>
    <cellStyle name="Date Short" xfId="264"/>
    <cellStyle name="Debit" xfId="265"/>
    <cellStyle name="Debit subtotal" xfId="266"/>
    <cellStyle name="Debit Total" xfId="267"/>
    <cellStyle name="DELTA" xfId="268"/>
    <cellStyle name="Dezimal__Utopia Index Index und Guidance (Deutsch)" xfId="269"/>
    <cellStyle name="E&amp;Y House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ntered" xfId="276"/>
    <cellStyle name="Euro" xfId="277"/>
    <cellStyle name="Färg1" xfId="278"/>
    <cellStyle name="Färg2" xfId="279"/>
    <cellStyle name="Färg3" xfId="280"/>
    <cellStyle name="Färg4" xfId="281"/>
    <cellStyle name="Färg5" xfId="282"/>
    <cellStyle name="Färg6" xfId="283"/>
    <cellStyle name="Fixed" xfId="284"/>
    <cellStyle name="Följde hyperlänken_F-reports" xfId="285"/>
    <cellStyle name="Förklarande text" xfId="286"/>
    <cellStyle name="Format Number Column" xfId="287"/>
    <cellStyle name="g" xfId="288"/>
    <cellStyle name="g_Invoice GI" xfId="289"/>
    <cellStyle name="general" xfId="290"/>
    <cellStyle name="Grey" xfId="291"/>
    <cellStyle name="Header1" xfId="292"/>
    <cellStyle name="Header2" xfId="293"/>
    <cellStyle name="Heading" xfId="294"/>
    <cellStyle name="Heading 1 2" xfId="295"/>
    <cellStyle name="Heading 2 2" xfId="296"/>
    <cellStyle name="Heading No Underline" xfId="297"/>
    <cellStyle name="Heading With Underline" xfId="298"/>
    <cellStyle name="Hyperlänk_F-reports" xfId="299"/>
    <cellStyle name="Îáû÷íûé_Ëèñò1" xfId="300"/>
    <cellStyle name="Indata" xfId="301"/>
    <cellStyle name="Input [yellow]" xfId="302"/>
    <cellStyle name="Input Box" xfId="303"/>
    <cellStyle name="Inputnumbaccid" xfId="304"/>
    <cellStyle name="Inpyear" xfId="305"/>
    <cellStyle name="International" xfId="306"/>
    <cellStyle name="International1" xfId="307"/>
    <cellStyle name="Kontrollcell" xfId="308"/>
    <cellStyle name="KPMG Heading 1" xfId="309"/>
    <cellStyle name="KPMG Heading 2" xfId="310"/>
    <cellStyle name="KPMG Heading 3" xfId="311"/>
    <cellStyle name="KPMG Heading 4" xfId="312"/>
    <cellStyle name="KPMG Normal" xfId="313"/>
    <cellStyle name="KPMG Normal Text" xfId="314"/>
    <cellStyle name="KPMG Normal_Cash_flow_consol_05.04" xfId="315"/>
    <cellStyle name="Länkad cell" xfId="316"/>
    <cellStyle name="Link Currency (0)" xfId="317"/>
    <cellStyle name="Link Currency (2)" xfId="318"/>
    <cellStyle name="Link Units (0)" xfId="319"/>
    <cellStyle name="Link Units (1)" xfId="320"/>
    <cellStyle name="Link Units (2)" xfId="321"/>
    <cellStyle name="Millares [0]_pldt" xfId="322"/>
    <cellStyle name="Millares_pldt" xfId="323"/>
    <cellStyle name="Milliers [0]_EDYAN" xfId="324"/>
    <cellStyle name="Milliers_EDYAN" xfId="325"/>
    <cellStyle name="Moneda [0]_pldt" xfId="326"/>
    <cellStyle name="Moneda_pldt" xfId="327"/>
    <cellStyle name="Monétaire [0]_EDYAN" xfId="328"/>
    <cellStyle name="Monétaire_EDYAN" xfId="329"/>
    <cellStyle name="Nameenter" xfId="330"/>
    <cellStyle name="Norma11l" xfId="331"/>
    <cellStyle name="Normal - Style1" xfId="332"/>
    <cellStyle name="Normal 2" xfId="333"/>
    <cellStyle name="Normal 3" xfId="334"/>
    <cellStyle name="Normal 4" xfId="335"/>
    <cellStyle name="Normal 5" xfId="336"/>
    <cellStyle name="Normal 6" xfId="337"/>
    <cellStyle name="Normal 6 2" xfId="338"/>
    <cellStyle name="Normal 7" xfId="339"/>
    <cellStyle name="Normal_22" xfId="340"/>
    <cellStyle name="Normale_FinancialReport" xfId="341"/>
    <cellStyle name="Ôčíŕíńîâűé [0]_ďđĺäďđ-110_ďđĺäďđ-110 (2)" xfId="342"/>
    <cellStyle name="Ôèíàíñîâûé [0]_Ëèñò1" xfId="343"/>
    <cellStyle name="Ôèíàíñîâûé_Ëèñò1" xfId="344"/>
    <cellStyle name="paint" xfId="345"/>
    <cellStyle name="Percent %" xfId="346"/>
    <cellStyle name="Percent % Long Underline" xfId="347"/>
    <cellStyle name="Percent %_Worksheet in  US Financial Statements Ref. Workbook - Single Co" xfId="348"/>
    <cellStyle name="Percent (0)" xfId="349"/>
    <cellStyle name="Percent [0]" xfId="350"/>
    <cellStyle name="Percent [00]" xfId="351"/>
    <cellStyle name="Percent [2]" xfId="352"/>
    <cellStyle name="Percent 0.0%" xfId="353"/>
    <cellStyle name="Percent 0.0% Long Underline" xfId="354"/>
    <cellStyle name="Percent 0.00%" xfId="355"/>
    <cellStyle name="Percent 0.00% Long Underline" xfId="356"/>
    <cellStyle name="Percent 0.00%_5690 Ceiling test for client KZ (1)" xfId="357"/>
    <cellStyle name="Percent 0.000%" xfId="358"/>
    <cellStyle name="Percent 0.000% Long Underline" xfId="359"/>
    <cellStyle name="Percent 2" xfId="360"/>
    <cellStyle name="Percent 3" xfId="361"/>
    <cellStyle name="PrePop Currency (0)" xfId="362"/>
    <cellStyle name="PrePop Currency (2)" xfId="363"/>
    <cellStyle name="PrePop Units (0)" xfId="364"/>
    <cellStyle name="PrePop Units (1)" xfId="365"/>
    <cellStyle name="PrePop Units (2)" xfId="366"/>
    <cellStyle name="RevList" xfId="367"/>
    <cellStyle name="Rubrik" xfId="368"/>
    <cellStyle name="Rubrik 1" xfId="369"/>
    <cellStyle name="Rubrik 2" xfId="370"/>
    <cellStyle name="Rubrik 3" xfId="371"/>
    <cellStyle name="Rubrik 4" xfId="372"/>
    <cellStyle name="SAPBEXaggData" xfId="373"/>
    <cellStyle name="SAPBEXaggDataEmph" xfId="374"/>
    <cellStyle name="SAPBEXaggItem" xfId="375"/>
    <cellStyle name="SAPBEXaggItemX" xfId="376"/>
    <cellStyle name="SAPBEXchaText" xfId="377"/>
    <cellStyle name="SAPBEXexcBad7" xfId="378"/>
    <cellStyle name="SAPBEXexcBad8" xfId="379"/>
    <cellStyle name="SAPBEXexcBad9" xfId="380"/>
    <cellStyle name="SAPBEXexcCritical4" xfId="381"/>
    <cellStyle name="SAPBEXexcCritical5" xfId="382"/>
    <cellStyle name="SAPBEXexcCritical6" xfId="383"/>
    <cellStyle name="SAPBEXexcGood1" xfId="384"/>
    <cellStyle name="SAPBEXexcGood2" xfId="385"/>
    <cellStyle name="SAPBEXexcGood3" xfId="386"/>
    <cellStyle name="SAPBEXfilterDrill" xfId="387"/>
    <cellStyle name="SAPBEXfilterItem" xfId="388"/>
    <cellStyle name="SAPBEXfilterText" xfId="389"/>
    <cellStyle name="SAPBEXformats" xfId="390"/>
    <cellStyle name="SAPBEXheaderItem" xfId="391"/>
    <cellStyle name="SAPBEXheaderText" xfId="392"/>
    <cellStyle name="SAPBEXHLevel0" xfId="393"/>
    <cellStyle name="SAPBEXHLevel0X" xfId="394"/>
    <cellStyle name="SAPBEXHLevel1" xfId="395"/>
    <cellStyle name="SAPBEXHLevel1X" xfId="396"/>
    <cellStyle name="SAPBEXHLevel2" xfId="397"/>
    <cellStyle name="SAPBEXHLevel2X" xfId="398"/>
    <cellStyle name="SAPBEXHLevel3" xfId="399"/>
    <cellStyle name="SAPBEXHLevel3X" xfId="400"/>
    <cellStyle name="SAPBEXresData" xfId="401"/>
    <cellStyle name="SAPBEXresDataEmph" xfId="402"/>
    <cellStyle name="SAPBEXresItem" xfId="403"/>
    <cellStyle name="SAPBEXresItemX" xfId="404"/>
    <cellStyle name="SAPBEXstdData" xfId="405"/>
    <cellStyle name="SAPBEXstdDataEmph" xfId="406"/>
    <cellStyle name="SAPBEXstdItem" xfId="407"/>
    <cellStyle name="SAPBEXstdItemX" xfId="408"/>
    <cellStyle name="SAPBEXtitle" xfId="409"/>
    <cellStyle name="SAPBEXundefined" xfId="410"/>
    <cellStyle name="SEEntry" xfId="411"/>
    <cellStyle name="small" xfId="412"/>
    <cellStyle name="Standard__Utopia Index Index und Guidance (Deutsch)" xfId="413"/>
    <cellStyle name="Style 1" xfId="414"/>
    <cellStyle name="Style 24" xfId="415"/>
    <cellStyle name="Style 28" xfId="416"/>
    <cellStyle name="Style 29" xfId="417"/>
    <cellStyle name="Subtotal" xfId="418"/>
    <cellStyle name="Summa" xfId="419"/>
    <cellStyle name="Text" xfId="420"/>
    <cellStyle name="Text Indent A" xfId="421"/>
    <cellStyle name="Text Indent B" xfId="422"/>
    <cellStyle name="Text Indent C" xfId="423"/>
    <cellStyle name="Tickmark" xfId="424"/>
    <cellStyle name="Title 1.0" xfId="425"/>
    <cellStyle name="Title 1.1" xfId="426"/>
    <cellStyle name="Title 1.1.1" xfId="427"/>
    <cellStyle name="Total 2" xfId="428"/>
    <cellStyle name="Tusental (0)_E3 short" xfId="429"/>
    <cellStyle name="Tusental_E3 short" xfId="430"/>
    <cellStyle name="Utdata" xfId="431"/>
    <cellStyle name="Valuta (0)_E3 short" xfId="432"/>
    <cellStyle name="Valuta_E3 short" xfId="433"/>
    <cellStyle name="Varningstext" xfId="434"/>
    <cellStyle name="Virgül_BİLANÇO" xfId="435"/>
    <cellStyle name="КАНДАГАЧ тел3-33-96" xfId="437"/>
    <cellStyle name="Обычный" xfId="0" builtinId="0"/>
    <cellStyle name="Обычный 2" xfId="438"/>
    <cellStyle name="Обычный 2 2" xfId="439"/>
    <cellStyle name="Обычный 2 3" xfId="440"/>
    <cellStyle name="Обычный 3" xfId="441"/>
    <cellStyle name="Обычный 3 2" xfId="442"/>
    <cellStyle name="Обычный 4" xfId="443"/>
    <cellStyle name="Обычный 5" xfId="444"/>
    <cellStyle name="Обычный 6" xfId="445"/>
    <cellStyle name="Обычный 7" xfId="446"/>
    <cellStyle name="Обычный 8" xfId="447"/>
    <cellStyle name="Обычный 9" xfId="448"/>
    <cellStyle name="Обычный_Брокеры ежекв (вход)" xfId="449"/>
    <cellStyle name="Обычный_Приложения к Правилам по ИК_рус" xfId="450"/>
    <cellStyle name="Процентный 2" xfId="451"/>
    <cellStyle name="Стиль 1" xfId="452"/>
    <cellStyle name="Стиль_названий" xfId="453"/>
    <cellStyle name="Строка нечётная" xfId="454"/>
    <cellStyle name="Строка чётная" xfId="455"/>
    <cellStyle name="Текстовый" xfId="456"/>
    <cellStyle name="Тысячи [0]" xfId="457"/>
    <cellStyle name="Тысячи_010SN05" xfId="458"/>
    <cellStyle name="Финансовый [0] 2" xfId="459"/>
    <cellStyle name="Финансовый 2" xfId="460"/>
    <cellStyle name="Числовой" xfId="461"/>
    <cellStyle name="一般_Asia Pacific-貌峈摩芶諳噤漆俋隙遴 Nov 03" xfId="462"/>
    <cellStyle name="常规_~3533082" xfId="463"/>
    <cellStyle name="標準_EUDF" xfId="4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2\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/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>
        <row r="1">
          <cell r="A1" t="str">
            <v>Mining and Milling Production Schedule</v>
          </cell>
        </row>
        <row r="3"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9">
          <cell r="A9" t="str">
            <v>Opening Balance Finished Gold (Oz)</v>
          </cell>
        </row>
        <row r="11">
          <cell r="A11" t="str">
            <v>Mining ( HG)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Low Grade Mill Feed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7">
          <cell r="A27" t="str">
            <v>Milling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40">
          <cell r="A40" t="str">
            <v>Closing Balance Stockpile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5">
          <cell r="A45" t="str">
            <v>Opening FG Inventory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O46">
            <v>0</v>
          </cell>
        </row>
        <row r="47">
          <cell r="B47" t="str">
            <v>Bar included in Deliveries Twice by Mill</v>
          </cell>
          <cell r="I47">
            <v>521.66200000000003</v>
          </cell>
          <cell r="O47">
            <v>521.66200000000003</v>
          </cell>
        </row>
        <row r="49">
          <cell r="A49" t="str">
            <v>Deliveries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2">
          <cell r="A52" t="str">
            <v xml:space="preserve">Closing Balance Finished Gold Balance 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</row>
        <row r="58">
          <cell r="B58" t="str">
            <v>Shipment 123</v>
          </cell>
          <cell r="D58">
            <v>23776.353999999999</v>
          </cell>
        </row>
        <row r="59">
          <cell r="B59" t="str">
            <v>Shipment 124</v>
          </cell>
          <cell r="E59">
            <v>21226.732</v>
          </cell>
        </row>
        <row r="60">
          <cell r="B60" t="str">
            <v>Shipment 125</v>
          </cell>
          <cell r="E60">
            <v>21061.937999999998</v>
          </cell>
        </row>
        <row r="61">
          <cell r="B61" t="str">
            <v>Shipment 126</v>
          </cell>
          <cell r="F61">
            <v>22394.02</v>
          </cell>
        </row>
        <row r="62">
          <cell r="B62" t="str">
            <v>Shipment 127</v>
          </cell>
          <cell r="F62">
            <v>24133.655999999999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G65">
            <v>22883.58</v>
          </cell>
        </row>
        <row r="66">
          <cell r="B66" t="str">
            <v>Shipment 131</v>
          </cell>
          <cell r="H66">
            <v>17089.851999999999</v>
          </cell>
        </row>
        <row r="67">
          <cell r="B67" t="str">
            <v>Shipment 132</v>
          </cell>
          <cell r="H67">
            <v>19559.845000000001</v>
          </cell>
        </row>
        <row r="68">
          <cell r="B68" t="str">
            <v>Shipment 133</v>
          </cell>
          <cell r="I68">
            <v>16338.94</v>
          </cell>
        </row>
        <row r="69">
          <cell r="B69" t="str">
            <v>Shipment 134</v>
          </cell>
          <cell r="I69">
            <v>7848.9639999999999</v>
          </cell>
        </row>
        <row r="70">
          <cell r="B70" t="str">
            <v>Shipment 135</v>
          </cell>
          <cell r="J70">
            <v>13497.861000000001</v>
          </cell>
        </row>
        <row r="71">
          <cell r="B71" t="str">
            <v>Shipment 136</v>
          </cell>
          <cell r="J71">
            <v>15869.531000000001</v>
          </cell>
        </row>
        <row r="72">
          <cell r="B72" t="str">
            <v>Shipment 137</v>
          </cell>
          <cell r="K72">
            <v>15416.796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L75">
            <v>15529.176650008294</v>
          </cell>
        </row>
        <row r="76">
          <cell r="B76" t="str">
            <v>Shipment 141</v>
          </cell>
          <cell r="M76">
            <v>12645.547</v>
          </cell>
        </row>
        <row r="77">
          <cell r="B77" t="str">
            <v>Shipment 142</v>
          </cell>
          <cell r="M77">
            <v>13723.666999999999</v>
          </cell>
        </row>
        <row r="78">
          <cell r="B78" t="str">
            <v>Shipment 143</v>
          </cell>
          <cell r="M78">
            <v>24309.645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</row>
        <row r="83"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</sheetData>
      <sheetData sheetId="3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База"/>
      <sheetName val="XLR_NoRangeSheet"/>
      <sheetName val="класс"/>
      <sheetName val="Load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Index"/>
      <sheetName val="XLR_NoRangeSheet"/>
      <sheetName val="O-20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Info"/>
      <sheetName val="Gesamt LI-Klassifizierung"/>
      <sheetName val="ISIN_TRADER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26.Prepaid expenses"/>
      <sheetName val="Статьи"/>
      <sheetName val="GAAP TB 30.09.01  detail p&amp;l"/>
      <sheetName val="Store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XLR_NoRangeSheet"/>
      <sheetName val="FA Movement Kyrg"/>
      <sheetName val="Production_Ref Q-1-3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Статьи"/>
      <sheetName val="Доходы"/>
      <sheetName val="Затраты"/>
      <sheetName val="SETUP"/>
      <sheetName val="Income tax summary"/>
      <sheetName val="I-Index"/>
      <sheetName val="PYTB"/>
      <sheetName val="DBK_2001_Trial Balance_22 01 02"/>
      <sheetName val="WCS BS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Spreadsheet # 2"/>
      <sheetName val="depreciation testing"/>
      <sheetName val="Land"/>
      <sheetName val="Test of FA Installation"/>
      <sheetName val="Additions"/>
      <sheetName val="FS"/>
      <sheetName val="% threshhold(salary)"/>
      <sheetName val="P&amp;L"/>
      <sheetName val="Provisions"/>
      <sheetName val="2002"/>
      <sheetName val="Datasheet"/>
      <sheetName val="FA Movement "/>
      <sheetName val="Additions_Disposals"/>
      <sheetName val="Лист6 (2)"/>
      <sheetName val="Royalty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Ввод"/>
      <sheetName val="факт 2005 г."/>
      <sheetName val="Пр2"/>
      <sheetName val="Сомн_треб общие"/>
      <sheetName val="ОТиТБ"/>
      <sheetName val="s"/>
      <sheetName val="Hidden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д.7.001"/>
      <sheetName val="А_Газ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58">
          <cell r="C58">
            <v>1459655.7900000066</v>
          </cell>
        </row>
      </sheetData>
      <sheetData sheetId="19"/>
      <sheetData sheetId="20" refreshError="1"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бартер"/>
      <sheetName val="FES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ДДСАБ"/>
      <sheetName val="ДДСККБ"/>
      <sheetName val="ИзменяемыеДанные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2"/>
  <sheetViews>
    <sheetView tabSelected="1" view="pageBreakPreview" zoomScale="85" zoomScaleNormal="100" zoomScaleSheetLayoutView="85" workbookViewId="0">
      <selection activeCell="C59" sqref="C59"/>
    </sheetView>
  </sheetViews>
  <sheetFormatPr defaultRowHeight="12.75"/>
  <cols>
    <col min="1" max="1" width="68" style="75" customWidth="1"/>
    <col min="2" max="2" width="10.7109375" style="75" customWidth="1"/>
    <col min="3" max="3" width="19.7109375" style="75" customWidth="1"/>
    <col min="4" max="4" width="20.140625" style="93" customWidth="1"/>
    <col min="5" max="5" width="14.85546875" style="75" customWidth="1"/>
    <col min="6" max="6" width="12.5703125" style="75" customWidth="1"/>
    <col min="7" max="7" width="18" style="75" customWidth="1"/>
    <col min="8" max="8" width="10.5703125" style="75" customWidth="1"/>
    <col min="9" max="16384" width="9.140625" style="75"/>
  </cols>
  <sheetData>
    <row r="1" spans="1:7">
      <c r="C1" s="169"/>
      <c r="D1" s="170"/>
    </row>
    <row r="2" spans="1:7">
      <c r="C2" s="76"/>
      <c r="D2" s="77" t="s">
        <v>164</v>
      </c>
    </row>
    <row r="3" spans="1:7">
      <c r="A3" s="171" t="s">
        <v>237</v>
      </c>
      <c r="B3" s="171"/>
      <c r="C3" s="171"/>
      <c r="D3" s="171"/>
    </row>
    <row r="4" spans="1:7">
      <c r="A4" s="172" t="s">
        <v>163</v>
      </c>
      <c r="B4" s="171"/>
      <c r="C4" s="171"/>
      <c r="D4" s="171"/>
    </row>
    <row r="5" spans="1:7">
      <c r="A5" s="173" t="s">
        <v>132</v>
      </c>
      <c r="B5" s="173"/>
      <c r="C5" s="173"/>
      <c r="D5" s="173"/>
    </row>
    <row r="6" spans="1:7" s="78" customFormat="1">
      <c r="A6" s="171" t="s">
        <v>245</v>
      </c>
      <c r="B6" s="171"/>
      <c r="C6" s="171"/>
      <c r="D6" s="171"/>
    </row>
    <row r="7" spans="1:7">
      <c r="A7" s="78"/>
      <c r="B7" s="78"/>
      <c r="C7" s="78"/>
      <c r="D7" s="142" t="s">
        <v>106</v>
      </c>
    </row>
    <row r="8" spans="1:7" ht="30.75" customHeight="1">
      <c r="A8" s="79" t="s">
        <v>133</v>
      </c>
      <c r="B8" s="79" t="s">
        <v>134</v>
      </c>
      <c r="C8" s="79" t="s">
        <v>165</v>
      </c>
      <c r="D8" s="80" t="s">
        <v>229</v>
      </c>
      <c r="E8" s="129"/>
      <c r="F8" s="129"/>
    </row>
    <row r="9" spans="1:7" ht="13.5">
      <c r="A9" s="81">
        <v>1</v>
      </c>
      <c r="B9" s="81">
        <v>2</v>
      </c>
      <c r="C9" s="81">
        <v>3</v>
      </c>
      <c r="D9" s="82">
        <v>4</v>
      </c>
    </row>
    <row r="10" spans="1:7">
      <c r="A10" s="162" t="s">
        <v>135</v>
      </c>
      <c r="B10" s="83"/>
      <c r="C10" s="84"/>
      <c r="D10" s="85"/>
    </row>
    <row r="11" spans="1:7">
      <c r="A11" s="163" t="s">
        <v>136</v>
      </c>
      <c r="B11" s="86">
        <v>1</v>
      </c>
      <c r="C11" s="87"/>
      <c r="D11" s="87"/>
    </row>
    <row r="12" spans="1:7">
      <c r="A12" s="163" t="s">
        <v>137</v>
      </c>
      <c r="B12" s="86">
        <v>2</v>
      </c>
      <c r="C12" s="87"/>
      <c r="D12" s="87"/>
    </row>
    <row r="13" spans="1:7" ht="25.5">
      <c r="A13" s="163" t="s">
        <v>166</v>
      </c>
      <c r="B13" s="86">
        <v>3</v>
      </c>
      <c r="C13" s="87"/>
      <c r="D13" s="96">
        <v>7</v>
      </c>
      <c r="E13" s="89"/>
    </row>
    <row r="14" spans="1:7">
      <c r="A14" s="163" t="s">
        <v>138</v>
      </c>
      <c r="B14" s="90" t="s">
        <v>139</v>
      </c>
      <c r="C14" s="87"/>
      <c r="D14" s="87"/>
    </row>
    <row r="15" spans="1:7" ht="25.5">
      <c r="A15" s="163" t="s">
        <v>140</v>
      </c>
      <c r="B15" s="86">
        <v>5</v>
      </c>
      <c r="C15" s="157">
        <v>10107647</v>
      </c>
      <c r="D15" s="96">
        <v>10242198</v>
      </c>
      <c r="G15" s="91"/>
    </row>
    <row r="16" spans="1:7">
      <c r="A16" s="163" t="s">
        <v>141</v>
      </c>
      <c r="B16" s="86">
        <v>6</v>
      </c>
      <c r="C16" s="158">
        <v>1406763</v>
      </c>
      <c r="D16" s="87">
        <v>178076</v>
      </c>
      <c r="G16" s="91"/>
    </row>
    <row r="17" spans="1:7">
      <c r="A17" s="163" t="s">
        <v>22</v>
      </c>
      <c r="B17" s="86">
        <v>7</v>
      </c>
      <c r="C17" s="158"/>
      <c r="D17" s="87"/>
      <c r="G17" s="91"/>
    </row>
    <row r="18" spans="1:7">
      <c r="A18" s="163" t="s">
        <v>167</v>
      </c>
      <c r="B18" s="86"/>
      <c r="C18" s="158"/>
      <c r="D18" s="87"/>
      <c r="G18" s="91"/>
    </row>
    <row r="19" spans="1:7">
      <c r="A19" s="163" t="s">
        <v>251</v>
      </c>
      <c r="B19" s="90" t="s">
        <v>168</v>
      </c>
      <c r="C19" s="158"/>
      <c r="D19" s="87"/>
    </row>
    <row r="20" spans="1:7">
      <c r="A20" s="163" t="s">
        <v>252</v>
      </c>
      <c r="B20" s="90" t="s">
        <v>169</v>
      </c>
      <c r="C20" s="158"/>
      <c r="D20" s="87"/>
    </row>
    <row r="21" spans="1:7" s="98" customFormat="1" ht="25.5">
      <c r="A21" s="163" t="s">
        <v>143</v>
      </c>
      <c r="B21" s="90" t="s">
        <v>144</v>
      </c>
      <c r="C21" s="158">
        <v>12171206</v>
      </c>
      <c r="D21" s="96">
        <v>12559883</v>
      </c>
      <c r="E21" s="127"/>
      <c r="G21" s="128"/>
    </row>
    <row r="22" spans="1:7">
      <c r="A22" s="163" t="s">
        <v>145</v>
      </c>
      <c r="B22" s="86">
        <v>9</v>
      </c>
      <c r="C22" s="158"/>
      <c r="D22" s="87"/>
      <c r="E22" s="94"/>
    </row>
    <row r="23" spans="1:7">
      <c r="A23" s="163" t="s">
        <v>146</v>
      </c>
      <c r="B23" s="86">
        <v>10</v>
      </c>
      <c r="C23" s="158">
        <v>25960786</v>
      </c>
      <c r="D23" s="87">
        <v>26347888</v>
      </c>
      <c r="E23" s="94"/>
    </row>
    <row r="24" spans="1:7">
      <c r="A24" s="163" t="s">
        <v>147</v>
      </c>
      <c r="B24" s="86">
        <v>11</v>
      </c>
      <c r="C24" s="158"/>
      <c r="D24" s="87"/>
      <c r="E24" s="95"/>
    </row>
    <row r="25" spans="1:7">
      <c r="A25" s="163" t="s">
        <v>253</v>
      </c>
      <c r="B25" s="86">
        <v>12</v>
      </c>
      <c r="C25" s="158">
        <v>84573148</v>
      </c>
      <c r="D25" s="87">
        <v>51472092</v>
      </c>
      <c r="E25" s="94"/>
      <c r="G25" s="91"/>
    </row>
    <row r="26" spans="1:7">
      <c r="A26" s="163" t="s">
        <v>148</v>
      </c>
      <c r="B26" s="86">
        <v>13</v>
      </c>
      <c r="C26" s="158">
        <v>933511</v>
      </c>
      <c r="D26" s="87">
        <v>663719</v>
      </c>
    </row>
    <row r="27" spans="1:7">
      <c r="A27" s="163" t="s">
        <v>149</v>
      </c>
      <c r="B27" s="86">
        <v>14</v>
      </c>
      <c r="C27" s="158"/>
      <c r="D27" s="87"/>
      <c r="G27" s="91"/>
    </row>
    <row r="28" spans="1:7">
      <c r="A28" s="163" t="s">
        <v>150</v>
      </c>
      <c r="B28" s="86">
        <v>15</v>
      </c>
      <c r="C28" s="158">
        <v>1655230</v>
      </c>
      <c r="D28" s="87">
        <v>67703</v>
      </c>
      <c r="E28" s="92"/>
    </row>
    <row r="29" spans="1:7">
      <c r="A29" s="163" t="s">
        <v>151</v>
      </c>
      <c r="B29" s="86">
        <v>16</v>
      </c>
      <c r="C29" s="158"/>
      <c r="D29" s="87">
        <v>1337929</v>
      </c>
    </row>
    <row r="30" spans="1:7" s="98" customFormat="1">
      <c r="A30" s="163" t="s">
        <v>152</v>
      </c>
      <c r="B30" s="86">
        <v>17</v>
      </c>
      <c r="C30" s="158">
        <v>4178</v>
      </c>
      <c r="D30" s="96">
        <v>2182</v>
      </c>
      <c r="E30" s="97"/>
    </row>
    <row r="31" spans="1:7">
      <c r="A31" s="163" t="s">
        <v>153</v>
      </c>
      <c r="B31" s="86">
        <v>18</v>
      </c>
      <c r="C31" s="158">
        <v>2593924</v>
      </c>
      <c r="D31" s="87">
        <v>2259219</v>
      </c>
    </row>
    <row r="32" spans="1:7">
      <c r="A32" s="163" t="s">
        <v>170</v>
      </c>
      <c r="B32" s="86">
        <v>19</v>
      </c>
      <c r="C32" s="158">
        <v>723495</v>
      </c>
      <c r="D32" s="87">
        <v>630968</v>
      </c>
    </row>
    <row r="33" spans="1:5">
      <c r="A33" s="163" t="s">
        <v>171</v>
      </c>
      <c r="B33" s="86">
        <v>20</v>
      </c>
      <c r="C33" s="158">
        <v>2204235</v>
      </c>
      <c r="D33" s="87">
        <v>2424963</v>
      </c>
    </row>
    <row r="34" spans="1:5">
      <c r="A34" s="163" t="s">
        <v>154</v>
      </c>
      <c r="B34" s="86">
        <v>21</v>
      </c>
      <c r="C34" s="87"/>
      <c r="D34" s="87"/>
      <c r="E34" s="94"/>
    </row>
    <row r="35" spans="1:5">
      <c r="A35" s="88"/>
      <c r="B35" s="86"/>
      <c r="C35" s="87"/>
      <c r="D35" s="87"/>
      <c r="E35" s="94"/>
    </row>
    <row r="36" spans="1:5">
      <c r="A36" s="99" t="s">
        <v>155</v>
      </c>
      <c r="B36" s="86">
        <v>22</v>
      </c>
      <c r="C36" s="100">
        <f>C11+C12+C13+C14+C15+C16+C17+C21+C22+C23+C24+C25+C26+C27+C28+C29+C30+C31+C32+C33+C34</f>
        <v>142334123</v>
      </c>
      <c r="D36" s="100">
        <f>D11+D12+D13+D14+D15+D16+D17+D21+D22+D23+D24+D25+D26+D27+D28+D29+D30+D31+D32+D33+D34</f>
        <v>108186827</v>
      </c>
      <c r="E36" s="101"/>
    </row>
    <row r="37" spans="1:5">
      <c r="A37" s="88"/>
      <c r="B37" s="86"/>
      <c r="C37" s="87"/>
      <c r="D37" s="87"/>
    </row>
    <row r="38" spans="1:5">
      <c r="A38" s="164" t="s">
        <v>156</v>
      </c>
      <c r="B38" s="86"/>
      <c r="C38" s="87"/>
      <c r="D38" s="87"/>
    </row>
    <row r="39" spans="1:5">
      <c r="A39" s="163" t="s">
        <v>254</v>
      </c>
      <c r="B39" s="86">
        <v>23</v>
      </c>
      <c r="C39" s="87"/>
      <c r="D39" s="87"/>
    </row>
    <row r="40" spans="1:5">
      <c r="A40" s="163" t="s">
        <v>138</v>
      </c>
      <c r="B40" s="86">
        <v>24</v>
      </c>
      <c r="C40" s="87"/>
      <c r="D40" s="87"/>
    </row>
    <row r="41" spans="1:5">
      <c r="A41" s="163" t="s">
        <v>0</v>
      </c>
      <c r="B41" s="86">
        <v>25</v>
      </c>
      <c r="C41" s="158">
        <v>69584306</v>
      </c>
      <c r="D41" s="87">
        <v>51140625</v>
      </c>
    </row>
    <row r="42" spans="1:5">
      <c r="A42" s="163" t="s">
        <v>1</v>
      </c>
      <c r="B42" s="86">
        <v>26</v>
      </c>
      <c r="C42" s="158"/>
      <c r="D42" s="87"/>
    </row>
    <row r="43" spans="1:5">
      <c r="A43" s="163" t="s">
        <v>255</v>
      </c>
      <c r="B43" s="86">
        <v>27</v>
      </c>
      <c r="C43" s="158">
        <v>28457414</v>
      </c>
      <c r="D43" s="87">
        <v>30610965</v>
      </c>
    </row>
    <row r="44" spans="1:5">
      <c r="A44" s="163" t="s">
        <v>2</v>
      </c>
      <c r="B44" s="86">
        <v>28</v>
      </c>
      <c r="C44" s="158">
        <v>4318825</v>
      </c>
      <c r="D44" s="87">
        <v>107783</v>
      </c>
    </row>
    <row r="45" spans="1:5">
      <c r="A45" s="163" t="s">
        <v>172</v>
      </c>
      <c r="B45" s="86">
        <v>29</v>
      </c>
      <c r="C45" s="158"/>
      <c r="D45" s="87"/>
    </row>
    <row r="46" spans="1:5">
      <c r="A46" s="163" t="s">
        <v>167</v>
      </c>
      <c r="B46" s="86"/>
      <c r="C46" s="158"/>
      <c r="D46" s="87"/>
    </row>
    <row r="47" spans="1:5" ht="12.75" customHeight="1">
      <c r="A47" s="163" t="s">
        <v>173</v>
      </c>
      <c r="B47" s="90" t="s">
        <v>174</v>
      </c>
      <c r="C47" s="158"/>
      <c r="D47" s="87"/>
    </row>
    <row r="48" spans="1:5">
      <c r="A48" s="163" t="s">
        <v>3</v>
      </c>
      <c r="B48" s="86">
        <v>30</v>
      </c>
      <c r="C48" s="158"/>
      <c r="D48" s="87"/>
    </row>
    <row r="49" spans="1:5">
      <c r="A49" s="163" t="s">
        <v>4</v>
      </c>
      <c r="B49" s="86">
        <v>31</v>
      </c>
      <c r="C49" s="158">
        <v>9833880</v>
      </c>
      <c r="D49" s="87">
        <v>4473652</v>
      </c>
    </row>
    <row r="50" spans="1:5">
      <c r="A50" s="163" t="s">
        <v>175</v>
      </c>
      <c r="B50" s="102" t="s">
        <v>5</v>
      </c>
      <c r="C50" s="158">
        <v>63</v>
      </c>
      <c r="D50" s="87">
        <v>22632</v>
      </c>
    </row>
    <row r="51" spans="1:5">
      <c r="A51" s="163" t="s">
        <v>176</v>
      </c>
      <c r="B51" s="102" t="s">
        <v>6</v>
      </c>
      <c r="C51" s="158"/>
      <c r="D51" s="87"/>
      <c r="E51" s="101"/>
    </row>
    <row r="52" spans="1:5">
      <c r="A52" s="163" t="s">
        <v>7</v>
      </c>
      <c r="B52" s="102" t="s">
        <v>8</v>
      </c>
      <c r="C52" s="158">
        <v>41219</v>
      </c>
      <c r="D52" s="87">
        <v>20952</v>
      </c>
      <c r="E52" s="89"/>
    </row>
    <row r="53" spans="1:5">
      <c r="A53" s="88"/>
      <c r="B53" s="102"/>
      <c r="C53" s="87"/>
      <c r="D53" s="87"/>
      <c r="E53" s="89"/>
    </row>
    <row r="54" spans="1:5">
      <c r="A54" s="99" t="s">
        <v>9</v>
      </c>
      <c r="B54" s="86">
        <v>35</v>
      </c>
      <c r="C54" s="103">
        <f>C39+C40+C41+C42+C43+C44+C45+C48+C49+C50+C51+C52</f>
        <v>112235707</v>
      </c>
      <c r="D54" s="103">
        <f>D39+D40+D41+D42+D43+D44+D45+D48+D49+D50+D51+D52</f>
        <v>86376609</v>
      </c>
    </row>
    <row r="55" spans="1:5">
      <c r="A55" s="99"/>
      <c r="B55" s="86"/>
      <c r="C55" s="87"/>
      <c r="D55" s="87"/>
    </row>
    <row r="56" spans="1:5">
      <c r="A56" s="165" t="s">
        <v>10</v>
      </c>
      <c r="B56" s="86"/>
      <c r="C56" s="87"/>
      <c r="D56" s="104"/>
    </row>
    <row r="57" spans="1:5">
      <c r="A57" s="163" t="s">
        <v>11</v>
      </c>
      <c r="B57" s="86">
        <v>36</v>
      </c>
      <c r="C57" s="104">
        <f>C59+C60</f>
        <v>42947561</v>
      </c>
      <c r="D57" s="104">
        <f>D59+D60</f>
        <v>28932661</v>
      </c>
    </row>
    <row r="58" spans="1:5">
      <c r="A58" s="163" t="s">
        <v>167</v>
      </c>
      <c r="B58" s="86"/>
      <c r="C58" s="87"/>
      <c r="D58" s="87"/>
    </row>
    <row r="59" spans="1:5">
      <c r="A59" s="163" t="s">
        <v>256</v>
      </c>
      <c r="B59" s="90" t="s">
        <v>160</v>
      </c>
      <c r="C59" s="87">
        <v>42947561</v>
      </c>
      <c r="D59" s="87">
        <v>28932661</v>
      </c>
    </row>
    <row r="60" spans="1:5">
      <c r="A60" s="163" t="s">
        <v>257</v>
      </c>
      <c r="B60" s="90" t="s">
        <v>161</v>
      </c>
      <c r="C60" s="87"/>
      <c r="D60" s="87"/>
    </row>
    <row r="61" spans="1:5">
      <c r="A61" s="163" t="s">
        <v>12</v>
      </c>
      <c r="B61" s="86">
        <v>37</v>
      </c>
      <c r="C61" s="87">
        <v>5800796</v>
      </c>
      <c r="D61" s="87">
        <v>6998161</v>
      </c>
    </row>
    <row r="62" spans="1:5">
      <c r="A62" s="163" t="s">
        <v>13</v>
      </c>
      <c r="B62" s="86">
        <v>38</v>
      </c>
      <c r="C62" s="87">
        <v>-2597522</v>
      </c>
      <c r="D62" s="87">
        <v>-2597422</v>
      </c>
    </row>
    <row r="63" spans="1:5">
      <c r="A63" s="163" t="s">
        <v>14</v>
      </c>
      <c r="B63" s="86">
        <v>39</v>
      </c>
      <c r="C63" s="87">
        <v>2734447</v>
      </c>
      <c r="D63" s="87">
        <v>2630820</v>
      </c>
    </row>
    <row r="64" spans="1:5">
      <c r="A64" s="163" t="s">
        <v>177</v>
      </c>
      <c r="B64" s="86">
        <v>40</v>
      </c>
      <c r="C64" s="87"/>
      <c r="D64" s="87"/>
    </row>
    <row r="65" spans="1:7">
      <c r="A65" s="163" t="s">
        <v>15</v>
      </c>
      <c r="B65" s="86">
        <v>41</v>
      </c>
      <c r="C65" s="87">
        <v>-839770</v>
      </c>
      <c r="D65" s="87">
        <v>-617816</v>
      </c>
    </row>
    <row r="66" spans="1:7">
      <c r="A66" s="163" t="s">
        <v>258</v>
      </c>
      <c r="B66" s="105">
        <v>42</v>
      </c>
      <c r="C66" s="87">
        <f>C68+C69</f>
        <v>-17947096</v>
      </c>
      <c r="D66" s="87">
        <f>D68+D69</f>
        <v>-13536186</v>
      </c>
    </row>
    <row r="67" spans="1:7" ht="12.75" customHeight="1">
      <c r="A67" s="163" t="s">
        <v>142</v>
      </c>
      <c r="B67" s="105"/>
      <c r="C67" s="87"/>
      <c r="D67" s="87"/>
    </row>
    <row r="68" spans="1:7">
      <c r="A68" s="163" t="s">
        <v>259</v>
      </c>
      <c r="B68" s="90" t="s">
        <v>261</v>
      </c>
      <c r="C68" s="87">
        <f>-14365932</f>
        <v>-14365932</v>
      </c>
      <c r="D68" s="87">
        <f>622447-15067443</f>
        <v>-14444996</v>
      </c>
      <c r="E68" s="101"/>
    </row>
    <row r="69" spans="1:7">
      <c r="A69" s="163" t="s">
        <v>260</v>
      </c>
      <c r="B69" s="90" t="s">
        <v>262</v>
      </c>
      <c r="C69" s="87">
        <f>622447-4203611</f>
        <v>-3581164</v>
      </c>
      <c r="D69" s="87">
        <v>908810</v>
      </c>
      <c r="E69" s="101"/>
    </row>
    <row r="70" spans="1:7">
      <c r="A70" s="163" t="s">
        <v>16</v>
      </c>
      <c r="B70" s="105">
        <v>43</v>
      </c>
      <c r="C70" s="87"/>
      <c r="D70" s="87"/>
      <c r="E70" s="101"/>
    </row>
    <row r="71" spans="1:7">
      <c r="A71" s="99" t="s">
        <v>17</v>
      </c>
      <c r="B71" s="105">
        <v>44</v>
      </c>
      <c r="C71" s="103">
        <f>C57+C61+C62+C63+C64+C66+C65</f>
        <v>30098416</v>
      </c>
      <c r="D71" s="103">
        <f>D57+D61+D62+D63+D64+D66+D65</f>
        <v>21810218</v>
      </c>
      <c r="E71" s="101"/>
    </row>
    <row r="72" spans="1:7">
      <c r="A72" s="99"/>
      <c r="B72" s="105"/>
      <c r="C72" s="103"/>
      <c r="D72" s="103"/>
      <c r="E72" s="101"/>
    </row>
    <row r="73" spans="1:7">
      <c r="A73" s="99" t="s">
        <v>178</v>
      </c>
      <c r="B73" s="105">
        <v>45</v>
      </c>
      <c r="C73" s="103">
        <f>C54+C71</f>
        <v>142334123</v>
      </c>
      <c r="D73" s="103">
        <f>D54+D71</f>
        <v>108186827</v>
      </c>
      <c r="E73" s="106"/>
    </row>
    <row r="74" spans="1:7">
      <c r="A74" s="99"/>
      <c r="B74" s="105"/>
      <c r="C74" s="103"/>
      <c r="D74" s="103"/>
      <c r="E74" s="106"/>
    </row>
    <row r="75" spans="1:7" s="150" customFormat="1" ht="14.25" customHeight="1">
      <c r="A75" s="152" t="s">
        <v>236</v>
      </c>
      <c r="B75" s="151"/>
      <c r="C75" s="153">
        <v>7444</v>
      </c>
      <c r="D75" s="153">
        <v>8254</v>
      </c>
    </row>
    <row r="76" spans="1:7" s="150" customFormat="1" ht="14.25" customHeight="1">
      <c r="A76" s="159"/>
      <c r="B76" s="160"/>
      <c r="C76" s="161"/>
      <c r="D76" s="161"/>
    </row>
    <row r="77" spans="1:7">
      <c r="A77" s="126" t="s">
        <v>18</v>
      </c>
      <c r="B77" s="126"/>
      <c r="C77" s="126"/>
    </row>
    <row r="78" spans="1:7" ht="13.5" customHeight="1">
      <c r="A78" s="1"/>
      <c r="C78" s="101"/>
      <c r="D78" s="126"/>
    </row>
    <row r="79" spans="1:7" s="109" customFormat="1" ht="15">
      <c r="A79" s="36" t="s">
        <v>280</v>
      </c>
      <c r="B79" s="36"/>
      <c r="C79" s="107"/>
      <c r="D79" s="93"/>
      <c r="E79" s="107"/>
      <c r="F79" s="108"/>
      <c r="G79" s="108"/>
    </row>
    <row r="80" spans="1:7" s="109" customFormat="1" ht="11.25" customHeight="1">
      <c r="A80" s="168" t="s">
        <v>281</v>
      </c>
      <c r="B80" s="110"/>
      <c r="C80" s="110"/>
      <c r="D80" s="107"/>
      <c r="E80" s="110"/>
      <c r="F80" s="108"/>
      <c r="G80" s="108"/>
    </row>
    <row r="81" spans="1:7" s="109" customFormat="1" ht="11.25" customHeight="1">
      <c r="A81" s="110"/>
      <c r="B81" s="110"/>
      <c r="C81" s="110"/>
      <c r="D81" s="107"/>
      <c r="E81" s="110"/>
      <c r="F81" s="108"/>
      <c r="G81" s="108"/>
    </row>
    <row r="82" spans="1:7" s="109" customFormat="1" ht="11.25" customHeight="1">
      <c r="A82" s="110"/>
      <c r="B82" s="110"/>
      <c r="C82" s="110"/>
      <c r="D82" s="107"/>
      <c r="E82" s="110"/>
      <c r="F82" s="108"/>
      <c r="G82" s="108"/>
    </row>
    <row r="83" spans="1:7" s="109" customFormat="1" ht="15">
      <c r="A83" s="111" t="s">
        <v>243</v>
      </c>
      <c r="B83" s="112"/>
      <c r="C83" s="112"/>
      <c r="D83" s="110"/>
      <c r="E83" s="112"/>
      <c r="F83" s="113"/>
    </row>
    <row r="84" spans="1:7" s="109" customFormat="1" ht="11.25" customHeight="1">
      <c r="A84" s="111"/>
      <c r="B84" s="110"/>
      <c r="C84" s="114"/>
      <c r="D84" s="112"/>
      <c r="E84" s="110"/>
    </row>
    <row r="85" spans="1:7" s="109" customFormat="1" ht="11.25" customHeight="1">
      <c r="A85" s="111"/>
      <c r="B85" s="110"/>
      <c r="C85" s="114"/>
      <c r="D85" s="112"/>
      <c r="E85" s="110"/>
    </row>
    <row r="86" spans="1:7" s="109" customFormat="1" ht="15">
      <c r="A86" s="36" t="s">
        <v>244</v>
      </c>
      <c r="B86" s="112"/>
      <c r="C86" s="112"/>
      <c r="D86" s="110"/>
      <c r="E86" s="112"/>
      <c r="F86" s="113"/>
    </row>
    <row r="87" spans="1:7" s="109" customFormat="1" ht="6.75" customHeight="1">
      <c r="A87" s="110"/>
      <c r="B87" s="110"/>
      <c r="C87" s="110"/>
      <c r="D87" s="112"/>
      <c r="E87" s="110"/>
    </row>
    <row r="88" spans="1:7" s="109" customFormat="1" ht="15">
      <c r="A88" s="36" t="s">
        <v>241</v>
      </c>
      <c r="B88" s="110"/>
      <c r="C88" s="110"/>
      <c r="D88" s="110"/>
      <c r="E88" s="110"/>
    </row>
    <row r="89" spans="1:7" s="109" customFormat="1" ht="9.75" customHeight="1">
      <c r="A89" s="36"/>
      <c r="B89" s="110"/>
      <c r="C89" s="110"/>
      <c r="D89" s="110"/>
      <c r="E89" s="110"/>
    </row>
    <row r="90" spans="1:7" s="109" customFormat="1" ht="15">
      <c r="A90" s="36" t="s">
        <v>51</v>
      </c>
      <c r="B90" s="110"/>
      <c r="C90" s="110"/>
      <c r="D90" s="110"/>
      <c r="E90" s="110"/>
    </row>
    <row r="91" spans="1:7" ht="15">
      <c r="A91" s="115"/>
      <c r="B91" s="115"/>
      <c r="C91" s="115"/>
      <c r="D91" s="110"/>
      <c r="E91" s="115"/>
    </row>
    <row r="92" spans="1:7">
      <c r="D92" s="116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08"/>
  <sheetViews>
    <sheetView view="pageBreakPreview" zoomScale="85" zoomScaleNormal="100" zoomScaleSheetLayoutView="85" workbookViewId="0">
      <selection activeCell="A105" sqref="A105"/>
    </sheetView>
  </sheetViews>
  <sheetFormatPr defaultRowHeight="12.75"/>
  <cols>
    <col min="1" max="1" width="58.5703125" style="47" customWidth="1"/>
    <col min="2" max="2" width="8.85546875" style="46" customWidth="1"/>
    <col min="3" max="3" width="19.140625" style="46" customWidth="1"/>
    <col min="4" max="4" width="18.5703125" style="46" customWidth="1"/>
    <col min="5" max="5" width="17" style="46" customWidth="1"/>
    <col min="6" max="16384" width="9.140625" style="46"/>
  </cols>
  <sheetData>
    <row r="1" spans="1:7">
      <c r="C1" s="74"/>
      <c r="D1" s="149"/>
    </row>
    <row r="2" spans="1:7">
      <c r="D2" s="147" t="s">
        <v>19</v>
      </c>
    </row>
    <row r="3" spans="1:7">
      <c r="A3" s="175" t="s">
        <v>238</v>
      </c>
      <c r="B3" s="175"/>
      <c r="C3" s="175"/>
      <c r="D3" s="175"/>
    </row>
    <row r="4" spans="1:7">
      <c r="A4" s="176" t="s">
        <v>163</v>
      </c>
      <c r="B4" s="176"/>
      <c r="C4" s="176"/>
      <c r="D4" s="176"/>
    </row>
    <row r="5" spans="1:7">
      <c r="A5" s="177" t="s">
        <v>132</v>
      </c>
      <c r="B5" s="177"/>
      <c r="C5" s="177"/>
      <c r="D5" s="177"/>
    </row>
    <row r="6" spans="1:7">
      <c r="A6" s="178" t="s">
        <v>246</v>
      </c>
      <c r="B6" s="178"/>
      <c r="C6" s="178"/>
      <c r="D6" s="178"/>
    </row>
    <row r="7" spans="1:7" s="65" customFormat="1">
      <c r="A7" s="69"/>
      <c r="B7" s="68"/>
      <c r="C7" s="70"/>
      <c r="D7" s="70"/>
      <c r="E7" s="67"/>
      <c r="G7" s="67"/>
    </row>
    <row r="8" spans="1:7" s="65" customFormat="1">
      <c r="A8" s="66"/>
      <c r="D8" s="148" t="s">
        <v>179</v>
      </c>
    </row>
    <row r="9" spans="1:7" ht="70.5" customHeight="1">
      <c r="A9" s="64" t="s">
        <v>133</v>
      </c>
      <c r="B9" s="64" t="s">
        <v>134</v>
      </c>
      <c r="C9" s="64" t="s">
        <v>20</v>
      </c>
      <c r="D9" s="64" t="s">
        <v>21</v>
      </c>
      <c r="E9" s="63"/>
    </row>
    <row r="10" spans="1:7" s="119" customFormat="1" ht="13.5">
      <c r="A10" s="166">
        <v>1</v>
      </c>
      <c r="B10" s="117">
        <v>2</v>
      </c>
      <c r="C10" s="117">
        <v>3</v>
      </c>
      <c r="D10" s="117">
        <v>4</v>
      </c>
      <c r="E10" s="118"/>
    </row>
    <row r="11" spans="1:7" s="60" customFormat="1">
      <c r="A11" s="163" t="s">
        <v>263</v>
      </c>
      <c r="B11" s="120">
        <v>1</v>
      </c>
      <c r="C11" s="121">
        <f>SUM(C13:C19)</f>
        <v>6339404</v>
      </c>
      <c r="D11" s="121">
        <f>SUM(D13:D19)</f>
        <v>5731647</v>
      </c>
      <c r="E11" s="61"/>
    </row>
    <row r="12" spans="1:7" s="60" customFormat="1">
      <c r="A12" s="163" t="s">
        <v>142</v>
      </c>
      <c r="B12" s="62"/>
      <c r="C12" s="51"/>
      <c r="D12" s="51"/>
      <c r="E12" s="61"/>
    </row>
    <row r="13" spans="1:7" s="60" customFormat="1">
      <c r="A13" s="163" t="s">
        <v>264</v>
      </c>
      <c r="B13" s="58" t="s">
        <v>180</v>
      </c>
      <c r="C13" s="51"/>
      <c r="D13" s="51"/>
      <c r="E13" s="61"/>
    </row>
    <row r="14" spans="1:7" s="60" customFormat="1">
      <c r="A14" s="163" t="s">
        <v>265</v>
      </c>
      <c r="B14" s="58" t="s">
        <v>181</v>
      </c>
      <c r="C14" s="51">
        <v>737158</v>
      </c>
      <c r="D14" s="51">
        <v>521750</v>
      </c>
      <c r="E14" s="61"/>
    </row>
    <row r="15" spans="1:7" s="60" customFormat="1">
      <c r="A15" s="163" t="s">
        <v>266</v>
      </c>
      <c r="B15" s="58" t="s">
        <v>182</v>
      </c>
      <c r="C15" s="51">
        <v>4332569</v>
      </c>
      <c r="D15" s="51">
        <v>3824531</v>
      </c>
      <c r="E15" s="61"/>
    </row>
    <row r="16" spans="1:7" s="60" customFormat="1">
      <c r="A16" s="163" t="s">
        <v>267</v>
      </c>
      <c r="B16" s="58" t="s">
        <v>183</v>
      </c>
      <c r="C16" s="51"/>
      <c r="D16" s="51"/>
      <c r="E16" s="61"/>
    </row>
    <row r="17" spans="1:5" s="60" customFormat="1">
      <c r="A17" s="163" t="s">
        <v>268</v>
      </c>
      <c r="B17" s="58" t="s">
        <v>184</v>
      </c>
      <c r="C17" s="51">
        <v>1269677</v>
      </c>
      <c r="D17" s="51">
        <v>1385366</v>
      </c>
      <c r="E17" s="61"/>
    </row>
    <row r="18" spans="1:5" s="60" customFormat="1">
      <c r="A18" s="163" t="s">
        <v>269</v>
      </c>
      <c r="B18" s="58" t="s">
        <v>185</v>
      </c>
      <c r="C18" s="51"/>
      <c r="D18" s="51"/>
      <c r="E18" s="61"/>
    </row>
    <row r="19" spans="1:5" s="60" customFormat="1">
      <c r="A19" s="163" t="s">
        <v>270</v>
      </c>
      <c r="B19" s="58" t="s">
        <v>186</v>
      </c>
      <c r="C19" s="122"/>
      <c r="D19" s="122"/>
      <c r="E19" s="61"/>
    </row>
    <row r="20" spans="1:5" s="60" customFormat="1">
      <c r="A20" s="163" t="s">
        <v>22</v>
      </c>
      <c r="B20" s="62">
        <v>2</v>
      </c>
      <c r="C20" s="122"/>
      <c r="D20" s="122"/>
      <c r="E20" s="61"/>
    </row>
    <row r="21" spans="1:5" s="60" customFormat="1">
      <c r="A21" s="163" t="s">
        <v>167</v>
      </c>
      <c r="B21" s="62"/>
      <c r="C21" s="51"/>
      <c r="D21" s="51"/>
      <c r="E21" s="61"/>
    </row>
    <row r="22" spans="1:5" s="60" customFormat="1">
      <c r="A22" s="163" t="s">
        <v>251</v>
      </c>
      <c r="B22" s="58" t="s">
        <v>187</v>
      </c>
      <c r="C22" s="51"/>
      <c r="D22" s="51"/>
      <c r="E22" s="61"/>
    </row>
    <row r="23" spans="1:5" s="60" customFormat="1">
      <c r="A23" s="163" t="s">
        <v>252</v>
      </c>
      <c r="B23" s="58" t="s">
        <v>188</v>
      </c>
      <c r="C23" s="51"/>
      <c r="D23" s="51"/>
      <c r="E23" s="61"/>
    </row>
    <row r="24" spans="1:5" s="60" customFormat="1" ht="25.5">
      <c r="A24" s="163" t="s">
        <v>23</v>
      </c>
      <c r="B24" s="62">
        <v>3</v>
      </c>
      <c r="C24" s="122"/>
      <c r="D24" s="122"/>
      <c r="E24" s="61"/>
    </row>
    <row r="25" spans="1:5" s="60" customFormat="1">
      <c r="A25" s="163" t="s">
        <v>142</v>
      </c>
      <c r="B25" s="62"/>
      <c r="C25" s="51"/>
      <c r="D25" s="51"/>
      <c r="E25" s="61"/>
    </row>
    <row r="26" spans="1:5" s="60" customFormat="1">
      <c r="A26" s="163" t="s">
        <v>271</v>
      </c>
      <c r="B26" s="58" t="s">
        <v>189</v>
      </c>
      <c r="C26" s="51"/>
      <c r="D26" s="51"/>
      <c r="E26" s="61"/>
    </row>
    <row r="27" spans="1:5" s="60" customFormat="1">
      <c r="A27" s="163" t="s">
        <v>272</v>
      </c>
      <c r="B27" s="58" t="s">
        <v>190</v>
      </c>
      <c r="C27" s="51"/>
      <c r="D27" s="51"/>
      <c r="E27" s="61"/>
    </row>
    <row r="28" spans="1:5" s="60" customFormat="1">
      <c r="A28" s="163" t="s">
        <v>273</v>
      </c>
      <c r="B28" s="58" t="s">
        <v>191</v>
      </c>
      <c r="C28" s="51"/>
      <c r="D28" s="51"/>
      <c r="E28" s="61"/>
    </row>
    <row r="29" spans="1:5" s="60" customFormat="1">
      <c r="A29" s="163" t="s">
        <v>274</v>
      </c>
      <c r="B29" s="58" t="s">
        <v>192</v>
      </c>
      <c r="C29" s="51"/>
      <c r="D29" s="51"/>
      <c r="E29" s="61"/>
    </row>
    <row r="30" spans="1:5" s="60" customFormat="1">
      <c r="A30" s="163" t="s">
        <v>275</v>
      </c>
      <c r="B30" s="58" t="s">
        <v>193</v>
      </c>
      <c r="C30" s="51"/>
      <c r="D30" s="51"/>
      <c r="E30" s="61"/>
    </row>
    <row r="31" spans="1:5" s="60" customFormat="1" ht="25.5">
      <c r="A31" s="163" t="s">
        <v>276</v>
      </c>
      <c r="B31" s="58" t="s">
        <v>194</v>
      </c>
      <c r="C31" s="122"/>
      <c r="D31" s="122"/>
      <c r="E31" s="61"/>
    </row>
    <row r="32" spans="1:5" s="60" customFormat="1">
      <c r="A32" s="163" t="s">
        <v>24</v>
      </c>
      <c r="B32" s="62">
        <v>4</v>
      </c>
      <c r="C32" s="122">
        <f>C34+C35</f>
        <v>0</v>
      </c>
      <c r="D32" s="122">
        <f>D34+D35</f>
        <v>-892</v>
      </c>
      <c r="E32" s="61"/>
    </row>
    <row r="33" spans="1:5" s="60" customFormat="1">
      <c r="A33" s="163" t="s">
        <v>167</v>
      </c>
      <c r="B33" s="62"/>
      <c r="C33" s="51"/>
      <c r="D33" s="51"/>
      <c r="E33" s="61"/>
    </row>
    <row r="34" spans="1:5" s="60" customFormat="1">
      <c r="A34" s="163" t="s">
        <v>277</v>
      </c>
      <c r="B34" s="58" t="s">
        <v>195</v>
      </c>
      <c r="C34" s="51"/>
      <c r="D34" s="51">
        <v>-892</v>
      </c>
      <c r="E34" s="61"/>
    </row>
    <row r="35" spans="1:5" s="60" customFormat="1" ht="38.25">
      <c r="A35" s="163" t="s">
        <v>278</v>
      </c>
      <c r="B35" s="58" t="s">
        <v>196</v>
      </c>
      <c r="C35" s="51"/>
      <c r="D35" s="51"/>
      <c r="E35" s="61"/>
    </row>
    <row r="36" spans="1:5" s="60" customFormat="1">
      <c r="A36" s="163" t="s">
        <v>25</v>
      </c>
      <c r="B36" s="62">
        <v>5</v>
      </c>
      <c r="C36" s="56">
        <v>61610</v>
      </c>
      <c r="D36" s="56">
        <v>-150705</v>
      </c>
      <c r="E36" s="61"/>
    </row>
    <row r="37" spans="1:5" s="60" customFormat="1">
      <c r="A37" s="163" t="s">
        <v>26</v>
      </c>
      <c r="B37" s="62">
        <v>6</v>
      </c>
      <c r="C37" s="122"/>
      <c r="D37" s="122"/>
      <c r="E37" s="61"/>
    </row>
    <row r="38" spans="1:5" s="60" customFormat="1">
      <c r="A38" s="163" t="s">
        <v>27</v>
      </c>
      <c r="B38" s="62">
        <v>7</v>
      </c>
      <c r="C38" s="122"/>
      <c r="D38" s="122"/>
      <c r="E38" s="61"/>
    </row>
    <row r="39" spans="1:5" s="60" customFormat="1">
      <c r="A39" s="163" t="s">
        <v>28</v>
      </c>
      <c r="B39" s="62">
        <v>8</v>
      </c>
      <c r="C39" s="51">
        <v>4502</v>
      </c>
      <c r="D39" s="51">
        <v>102</v>
      </c>
      <c r="E39" s="61"/>
    </row>
    <row r="40" spans="1:5" s="60" customFormat="1">
      <c r="A40" s="163" t="s">
        <v>29</v>
      </c>
      <c r="B40" s="62">
        <v>9</v>
      </c>
      <c r="C40" s="51">
        <v>164400</v>
      </c>
      <c r="D40" s="51">
        <v>105620</v>
      </c>
      <c r="E40" s="61"/>
    </row>
    <row r="41" spans="1:5" s="60" customFormat="1">
      <c r="A41" s="123" t="s">
        <v>197</v>
      </c>
      <c r="B41" s="62">
        <v>10</v>
      </c>
      <c r="C41" s="122">
        <f>C11+C20+C24+C32+C36+C37+C38+C39+C40</f>
        <v>6569916</v>
      </c>
      <c r="D41" s="122">
        <f>D11+D20+D24+D32+D36+D37+D38+D39+D40</f>
        <v>5685772</v>
      </c>
      <c r="E41" s="61"/>
    </row>
    <row r="42" spans="1:5" s="60" customFormat="1">
      <c r="A42" s="123"/>
      <c r="B42" s="62"/>
      <c r="C42" s="51"/>
      <c r="D42" s="51"/>
      <c r="E42" s="61"/>
    </row>
    <row r="43" spans="1:5" s="60" customFormat="1">
      <c r="A43" s="59" t="s">
        <v>30</v>
      </c>
      <c r="B43" s="62">
        <v>11</v>
      </c>
      <c r="C43" s="122">
        <f>SUM(C46+C45+C47+C48+C49+C50)</f>
        <v>6607828</v>
      </c>
      <c r="D43" s="122">
        <f>SUM(D46+D45+D47+D48+D49+D50)</f>
        <v>6359703</v>
      </c>
      <c r="E43" s="61"/>
    </row>
    <row r="44" spans="1:5" s="60" customFormat="1">
      <c r="A44" s="59" t="s">
        <v>142</v>
      </c>
      <c r="B44" s="62"/>
      <c r="C44" s="51"/>
      <c r="D44" s="51"/>
      <c r="E44" s="61"/>
    </row>
    <row r="45" spans="1:5" s="60" customFormat="1">
      <c r="A45" s="59" t="s">
        <v>31</v>
      </c>
      <c r="B45" s="58" t="s">
        <v>198</v>
      </c>
      <c r="C45" s="51"/>
      <c r="D45" s="51"/>
      <c r="E45" s="61"/>
    </row>
    <row r="46" spans="1:5" s="60" customFormat="1">
      <c r="A46" s="59" t="s">
        <v>32</v>
      </c>
      <c r="B46" s="58" t="s">
        <v>199</v>
      </c>
      <c r="C46" s="51">
        <v>1289119</v>
      </c>
      <c r="D46" s="51">
        <v>1081435</v>
      </c>
      <c r="E46" s="61"/>
    </row>
    <row r="47" spans="1:5" s="60" customFormat="1">
      <c r="A47" s="55" t="s">
        <v>33</v>
      </c>
      <c r="B47" s="58" t="s">
        <v>200</v>
      </c>
      <c r="C47" s="51"/>
      <c r="D47" s="51"/>
      <c r="E47" s="61"/>
    </row>
    <row r="48" spans="1:5" s="60" customFormat="1">
      <c r="A48" s="57" t="s">
        <v>34</v>
      </c>
      <c r="B48" s="58" t="s">
        <v>201</v>
      </c>
      <c r="C48" s="56">
        <v>4626604</v>
      </c>
      <c r="D48" s="56">
        <v>5278268</v>
      </c>
      <c r="E48" s="61"/>
    </row>
    <row r="49" spans="1:5" s="60" customFormat="1">
      <c r="A49" s="59" t="s">
        <v>35</v>
      </c>
      <c r="B49" s="58" t="s">
        <v>202</v>
      </c>
      <c r="C49" s="51"/>
      <c r="D49" s="51"/>
      <c r="E49" s="61"/>
    </row>
    <row r="50" spans="1:5" s="60" customFormat="1">
      <c r="A50" s="55" t="s">
        <v>203</v>
      </c>
      <c r="B50" s="58" t="s">
        <v>204</v>
      </c>
      <c r="C50" s="51">
        <v>692105</v>
      </c>
      <c r="D50" s="122"/>
      <c r="E50" s="61"/>
    </row>
    <row r="51" spans="1:5" s="60" customFormat="1">
      <c r="A51" s="55" t="s">
        <v>36</v>
      </c>
      <c r="B51" s="54">
        <v>12</v>
      </c>
      <c r="C51" s="51">
        <v>96753</v>
      </c>
      <c r="D51" s="51">
        <v>27276</v>
      </c>
      <c r="E51" s="61"/>
    </row>
    <row r="52" spans="1:5" s="60" customFormat="1">
      <c r="A52" s="55" t="s">
        <v>167</v>
      </c>
      <c r="B52" s="54"/>
      <c r="C52" s="51"/>
      <c r="D52" s="51"/>
      <c r="E52" s="61"/>
    </row>
    <row r="53" spans="1:5" s="60" customFormat="1">
      <c r="A53" s="55" t="s">
        <v>37</v>
      </c>
      <c r="B53" s="58" t="s">
        <v>205</v>
      </c>
      <c r="C53" s="51"/>
      <c r="D53" s="51"/>
      <c r="E53" s="61"/>
    </row>
    <row r="54" spans="1:5" s="60" customFormat="1">
      <c r="A54" s="55" t="s">
        <v>38</v>
      </c>
      <c r="B54" s="58" t="s">
        <v>206</v>
      </c>
      <c r="C54" s="51"/>
      <c r="D54" s="51"/>
      <c r="E54" s="61"/>
    </row>
    <row r="55" spans="1:5" s="60" customFormat="1" ht="25.5">
      <c r="A55" s="55" t="s">
        <v>207</v>
      </c>
      <c r="B55" s="54">
        <v>13</v>
      </c>
      <c r="C55" s="122">
        <f>C57+C58+C59+C60+C61</f>
        <v>1320</v>
      </c>
      <c r="D55" s="122">
        <f>D57+D58+D59+D60+D61</f>
        <v>881</v>
      </c>
      <c r="E55" s="61"/>
    </row>
    <row r="56" spans="1:5" s="60" customFormat="1">
      <c r="A56" s="55" t="s">
        <v>167</v>
      </c>
      <c r="B56" s="54"/>
      <c r="C56" s="51"/>
      <c r="D56" s="51"/>
      <c r="E56" s="61"/>
    </row>
    <row r="57" spans="1:5" s="60" customFormat="1">
      <c r="A57" s="55" t="s">
        <v>39</v>
      </c>
      <c r="B57" s="58" t="s">
        <v>208</v>
      </c>
      <c r="C57" s="51">
        <v>1320</v>
      </c>
      <c r="D57" s="51">
        <v>881</v>
      </c>
      <c r="E57" s="61"/>
    </row>
    <row r="58" spans="1:5" s="60" customFormat="1">
      <c r="A58" s="55" t="s">
        <v>40</v>
      </c>
      <c r="B58" s="58" t="s">
        <v>209</v>
      </c>
      <c r="C58" s="51"/>
      <c r="D58" s="51"/>
      <c r="E58" s="61"/>
    </row>
    <row r="59" spans="1:5" s="60" customFormat="1">
      <c r="A59" s="55" t="s">
        <v>41</v>
      </c>
      <c r="B59" s="58" t="s">
        <v>210</v>
      </c>
      <c r="C59" s="51"/>
      <c r="D59" s="51"/>
      <c r="E59" s="61"/>
    </row>
    <row r="60" spans="1:5" s="60" customFormat="1">
      <c r="A60" s="55" t="s">
        <v>42</v>
      </c>
      <c r="B60" s="58" t="s">
        <v>211</v>
      </c>
      <c r="C60" s="51"/>
      <c r="D60" s="51"/>
      <c r="E60" s="61"/>
    </row>
    <row r="61" spans="1:5" s="60" customFormat="1">
      <c r="A61" s="55" t="s">
        <v>43</v>
      </c>
      <c r="B61" s="58" t="s">
        <v>212</v>
      </c>
      <c r="C61" s="51"/>
      <c r="D61" s="51"/>
      <c r="E61" s="61"/>
    </row>
    <row r="62" spans="1:5" s="60" customFormat="1">
      <c r="A62" s="55" t="s">
        <v>44</v>
      </c>
      <c r="B62" s="54">
        <v>14</v>
      </c>
      <c r="C62" s="122">
        <f>C64+C65+C66+C67</f>
        <v>693837</v>
      </c>
      <c r="D62" s="122">
        <f>D64+D65+D66+D67</f>
        <v>626862</v>
      </c>
      <c r="E62" s="61"/>
    </row>
    <row r="63" spans="1:5" s="60" customFormat="1">
      <c r="A63" s="55" t="s">
        <v>167</v>
      </c>
      <c r="B63" s="54"/>
      <c r="C63" s="51"/>
      <c r="D63" s="51"/>
      <c r="E63" s="61"/>
    </row>
    <row r="64" spans="1:5" s="60" customFormat="1">
      <c r="A64" s="55" t="s">
        <v>45</v>
      </c>
      <c r="B64" s="58" t="s">
        <v>213</v>
      </c>
      <c r="C64" s="51">
        <v>545285</v>
      </c>
      <c r="D64" s="51">
        <v>473755</v>
      </c>
      <c r="E64" s="61"/>
    </row>
    <row r="65" spans="1:5" s="60" customFormat="1">
      <c r="A65" s="55" t="s">
        <v>46</v>
      </c>
      <c r="B65" s="58" t="s">
        <v>214</v>
      </c>
      <c r="C65" s="51">
        <v>55785</v>
      </c>
      <c r="D65" s="51">
        <v>75926</v>
      </c>
      <c r="E65" s="61"/>
    </row>
    <row r="66" spans="1:5" s="60" customFormat="1">
      <c r="A66" s="55" t="s">
        <v>47</v>
      </c>
      <c r="B66" s="58" t="s">
        <v>215</v>
      </c>
      <c r="C66" s="51"/>
      <c r="D66" s="51"/>
      <c r="E66" s="61"/>
    </row>
    <row r="67" spans="1:5" s="60" customFormat="1" ht="25.5">
      <c r="A67" s="55" t="s">
        <v>279</v>
      </c>
      <c r="B67" s="58" t="s">
        <v>216</v>
      </c>
      <c r="C67" s="51">
        <v>92767</v>
      </c>
      <c r="D67" s="51">
        <v>77181</v>
      </c>
      <c r="E67" s="61"/>
    </row>
    <row r="68" spans="1:5" s="60" customFormat="1" ht="13.5" customHeight="1">
      <c r="A68" s="55" t="s">
        <v>48</v>
      </c>
      <c r="B68" s="54">
        <v>15</v>
      </c>
      <c r="C68" s="51">
        <v>714</v>
      </c>
      <c r="D68" s="51">
        <v>4618</v>
      </c>
      <c r="E68" s="61"/>
    </row>
    <row r="69" spans="1:5" s="60" customFormat="1">
      <c r="A69" s="55" t="s">
        <v>49</v>
      </c>
      <c r="B69" s="54">
        <v>16</v>
      </c>
      <c r="C69" s="51">
        <v>4089432</v>
      </c>
      <c r="D69" s="51">
        <v>252649</v>
      </c>
      <c r="E69" s="61"/>
    </row>
    <row r="70" spans="1:5" s="60" customFormat="1">
      <c r="A70" s="50" t="s">
        <v>217</v>
      </c>
      <c r="B70" s="54">
        <v>17</v>
      </c>
      <c r="C70" s="122">
        <f>C43+C51+C55+C62+C68+C69</f>
        <v>11489884</v>
      </c>
      <c r="D70" s="122">
        <f>D43+D51+D55+D62+D68+D69</f>
        <v>7271989</v>
      </c>
      <c r="E70" s="61"/>
    </row>
    <row r="71" spans="1:5" s="60" customFormat="1">
      <c r="A71" s="50"/>
      <c r="B71" s="124"/>
      <c r="C71" s="122"/>
      <c r="D71" s="122"/>
      <c r="E71" s="61"/>
    </row>
    <row r="72" spans="1:5" s="60" customFormat="1" ht="26.25" customHeight="1">
      <c r="A72" s="55" t="s">
        <v>218</v>
      </c>
      <c r="B72" s="58" t="s">
        <v>219</v>
      </c>
      <c r="C72" s="51">
        <f>C41-C70</f>
        <v>-4919968</v>
      </c>
      <c r="D72" s="51">
        <f>D41-D70</f>
        <v>-1586217</v>
      </c>
      <c r="E72" s="61"/>
    </row>
    <row r="73" spans="1:5" s="60" customFormat="1" ht="25.5">
      <c r="A73" s="53" t="s">
        <v>220</v>
      </c>
      <c r="B73" s="58" t="s">
        <v>221</v>
      </c>
      <c r="C73" s="51">
        <v>260002</v>
      </c>
      <c r="D73" s="51">
        <v>-645852</v>
      </c>
      <c r="E73" s="61"/>
    </row>
    <row r="74" spans="1:5" s="60" customFormat="1">
      <c r="A74" s="55" t="s">
        <v>167</v>
      </c>
      <c r="B74" s="58"/>
      <c r="C74" s="122"/>
      <c r="D74" s="122"/>
      <c r="E74" s="61"/>
    </row>
    <row r="75" spans="1:5" s="60" customFormat="1" ht="25.5">
      <c r="A75" s="55" t="s">
        <v>222</v>
      </c>
      <c r="B75" s="58" t="s">
        <v>223</v>
      </c>
      <c r="C75" s="122"/>
      <c r="D75" s="122"/>
      <c r="E75" s="61"/>
    </row>
    <row r="76" spans="1:5" s="60" customFormat="1">
      <c r="A76" s="55"/>
      <c r="B76" s="52"/>
      <c r="C76" s="122"/>
      <c r="D76" s="122"/>
      <c r="E76" s="61"/>
    </row>
    <row r="77" spans="1:5" s="60" customFormat="1" ht="25.5" customHeight="1">
      <c r="A77" s="50" t="s">
        <v>224</v>
      </c>
      <c r="B77" s="54">
        <v>20</v>
      </c>
      <c r="C77" s="122">
        <f>C72-C73</f>
        <v>-5179970</v>
      </c>
      <c r="D77" s="122">
        <f>D72-D73</f>
        <v>-940365</v>
      </c>
      <c r="E77" s="61"/>
    </row>
    <row r="78" spans="1:5" s="60" customFormat="1">
      <c r="A78" s="55"/>
      <c r="B78" s="54"/>
      <c r="C78" s="122"/>
      <c r="D78" s="122"/>
      <c r="E78" s="61"/>
    </row>
    <row r="79" spans="1:5" s="60" customFormat="1">
      <c r="A79" s="55" t="s">
        <v>225</v>
      </c>
      <c r="B79" s="54">
        <v>21</v>
      </c>
      <c r="C79" s="51">
        <v>-976359</v>
      </c>
      <c r="D79" s="51">
        <v>-1375116</v>
      </c>
      <c r="E79" s="61"/>
    </row>
    <row r="80" spans="1:5" s="60" customFormat="1">
      <c r="A80" s="55"/>
      <c r="B80" s="54"/>
      <c r="C80" s="122"/>
      <c r="D80" s="122"/>
      <c r="E80" s="61"/>
    </row>
    <row r="81" spans="1:5" s="60" customFormat="1" ht="25.5">
      <c r="A81" s="50" t="s">
        <v>226</v>
      </c>
      <c r="B81" s="125">
        <v>22</v>
      </c>
      <c r="C81" s="122">
        <f>C77-C79</f>
        <v>-4203611</v>
      </c>
      <c r="D81" s="122">
        <f>D77-D79</f>
        <v>434751</v>
      </c>
      <c r="E81" s="61"/>
    </row>
    <row r="82" spans="1:5" s="60" customFormat="1">
      <c r="A82" s="55" t="s">
        <v>50</v>
      </c>
      <c r="B82" s="54">
        <v>23</v>
      </c>
      <c r="C82" s="51"/>
      <c r="D82" s="51"/>
      <c r="E82" s="61"/>
    </row>
    <row r="83" spans="1:5" s="60" customFormat="1">
      <c r="A83" s="55"/>
      <c r="B83" s="54"/>
      <c r="C83" s="122"/>
      <c r="D83" s="122"/>
      <c r="E83" s="61"/>
    </row>
    <row r="84" spans="1:5" s="60" customFormat="1">
      <c r="A84" s="55" t="s">
        <v>16</v>
      </c>
      <c r="B84" s="54">
        <v>24</v>
      </c>
      <c r="C84" s="51"/>
      <c r="D84" s="51"/>
      <c r="E84" s="61"/>
    </row>
    <row r="85" spans="1:5" s="60" customFormat="1">
      <c r="A85" s="55"/>
      <c r="B85" s="54"/>
      <c r="C85" s="122"/>
      <c r="D85" s="122"/>
      <c r="E85" s="61"/>
    </row>
    <row r="86" spans="1:5" s="60" customFormat="1" ht="25.5" customHeight="1">
      <c r="A86" s="50" t="s">
        <v>227</v>
      </c>
      <c r="B86" s="125">
        <v>25</v>
      </c>
      <c r="C86" s="122">
        <f>C81+C82-C84</f>
        <v>-4203611</v>
      </c>
      <c r="D86" s="122">
        <f>D81+D82-D84</f>
        <v>434751</v>
      </c>
      <c r="E86" s="61"/>
    </row>
    <row r="87" spans="1:5" s="60" customFormat="1">
      <c r="A87" s="146"/>
      <c r="B87" s="125"/>
      <c r="C87" s="122"/>
      <c r="D87" s="122"/>
      <c r="E87" s="61"/>
    </row>
    <row r="88" spans="1:5">
      <c r="A88" s="143" t="s">
        <v>233</v>
      </c>
      <c r="B88" s="125">
        <v>26</v>
      </c>
      <c r="C88" s="103"/>
      <c r="D88" s="103"/>
    </row>
    <row r="89" spans="1:5" s="109" customFormat="1" ht="15.75" customHeight="1">
      <c r="A89" s="144" t="s">
        <v>234</v>
      </c>
      <c r="B89" s="125"/>
      <c r="C89" s="87">
        <v>-221954</v>
      </c>
      <c r="D89" s="87">
        <v>-604267</v>
      </c>
    </row>
    <row r="90" spans="1:5">
      <c r="A90" s="145" t="s">
        <v>235</v>
      </c>
      <c r="B90" s="125">
        <v>27</v>
      </c>
      <c r="C90" s="100">
        <f>C86+C89</f>
        <v>-4425565</v>
      </c>
      <c r="D90" s="100">
        <f>D86+D89</f>
        <v>-169516</v>
      </c>
    </row>
    <row r="91" spans="1:5" s="109" customFormat="1" ht="11.25" customHeight="1">
      <c r="A91" s="145"/>
      <c r="B91" s="103"/>
      <c r="C91" s="103"/>
      <c r="D91" s="103"/>
    </row>
    <row r="92" spans="1:5" s="109" customFormat="1" ht="15">
      <c r="A92" s="145" t="s">
        <v>239</v>
      </c>
      <c r="B92" s="154"/>
      <c r="C92" s="167">
        <v>-1039.73</v>
      </c>
      <c r="D92" s="154">
        <v>166</v>
      </c>
    </row>
    <row r="93" spans="1:5">
      <c r="E93" s="49"/>
    </row>
    <row r="94" spans="1:5" ht="12.75" customHeight="1">
      <c r="A94" s="174" t="s">
        <v>228</v>
      </c>
      <c r="B94" s="174"/>
      <c r="C94" s="174"/>
      <c r="D94" s="174"/>
      <c r="E94" s="49"/>
    </row>
    <row r="95" spans="1:5">
      <c r="E95" s="48"/>
    </row>
    <row r="96" spans="1:5">
      <c r="E96" s="48"/>
    </row>
    <row r="97" spans="1:5" s="109" customFormat="1" ht="15">
      <c r="A97" s="36" t="s">
        <v>280</v>
      </c>
      <c r="B97" s="36"/>
      <c r="C97" s="107"/>
      <c r="D97" s="108"/>
      <c r="E97" s="108"/>
    </row>
    <row r="98" spans="1:5" s="109" customFormat="1" ht="16.5" customHeight="1">
      <c r="A98" s="168" t="s">
        <v>281</v>
      </c>
      <c r="B98" s="110"/>
      <c r="C98" s="110"/>
      <c r="D98" s="108"/>
      <c r="E98" s="108"/>
    </row>
    <row r="99" spans="1:5" s="109" customFormat="1" ht="15">
      <c r="A99" s="110"/>
      <c r="B99" s="112"/>
      <c r="C99" s="112"/>
      <c r="D99" s="113"/>
    </row>
    <row r="100" spans="1:5" s="109" customFormat="1" ht="11.25" customHeight="1">
      <c r="A100" s="110"/>
      <c r="B100" s="110"/>
      <c r="C100" s="110"/>
    </row>
    <row r="101" spans="1:5" s="109" customFormat="1" ht="15">
      <c r="A101" s="111" t="s">
        <v>243</v>
      </c>
      <c r="B101" s="112"/>
      <c r="C101" s="112"/>
      <c r="D101" s="113"/>
    </row>
    <row r="102" spans="1:5" s="109" customFormat="1" ht="6.75" customHeight="1">
      <c r="A102" s="111"/>
      <c r="B102" s="110"/>
      <c r="C102" s="110"/>
    </row>
    <row r="103" spans="1:5" s="109" customFormat="1" ht="15">
      <c r="A103" s="111"/>
      <c r="B103" s="110"/>
      <c r="C103" s="110"/>
    </row>
    <row r="104" spans="1:5" s="109" customFormat="1" ht="16.5" customHeight="1">
      <c r="A104" s="36" t="s">
        <v>244</v>
      </c>
      <c r="B104" s="110"/>
      <c r="C104" s="110"/>
    </row>
    <row r="105" spans="1:5" s="109" customFormat="1" ht="15">
      <c r="A105" s="110"/>
      <c r="B105" s="110"/>
      <c r="C105" s="110"/>
    </row>
    <row r="106" spans="1:5">
      <c r="A106" s="36" t="s">
        <v>241</v>
      </c>
    </row>
    <row r="107" spans="1:5">
      <c r="A107" s="36"/>
    </row>
    <row r="108" spans="1:5">
      <c r="A108" s="36" t="s">
        <v>51</v>
      </c>
    </row>
  </sheetData>
  <mergeCells count="5">
    <mergeCell ref="A94:D94"/>
    <mergeCell ref="A3:D3"/>
    <mergeCell ref="A4:D4"/>
    <mergeCell ref="A5:D5"/>
    <mergeCell ref="A6:D6"/>
  </mergeCells>
  <pageMargins left="0.78740157480314965" right="0.39370078740157483" top="0.59055118110236227" bottom="0.78740157480314965" header="0.51181102362204722" footer="0.51181102362204722"/>
  <pageSetup paperSize="9" scale="8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9"/>
  <sheetViews>
    <sheetView view="pageBreakPreview" zoomScaleNormal="85" zoomScaleSheetLayoutView="100" workbookViewId="0">
      <selection activeCell="A42" sqref="A42"/>
    </sheetView>
  </sheetViews>
  <sheetFormatPr defaultRowHeight="12.75"/>
  <cols>
    <col min="1" max="1" width="63.5703125" style="2" customWidth="1"/>
    <col min="2" max="2" width="12.85546875" style="2" customWidth="1"/>
    <col min="3" max="3" width="18.5703125" style="2" customWidth="1"/>
    <col min="4" max="4" width="17.42578125" style="2" customWidth="1"/>
    <col min="5" max="5" width="10.5703125" style="2" customWidth="1"/>
    <col min="6" max="16384" width="9.140625" style="2"/>
  </cols>
  <sheetData>
    <row r="1" spans="1:5">
      <c r="D1" s="39" t="s">
        <v>231</v>
      </c>
      <c r="E1" s="40"/>
    </row>
    <row r="2" spans="1:5">
      <c r="A2" s="179" t="s">
        <v>242</v>
      </c>
      <c r="B2" s="179"/>
      <c r="C2" s="179"/>
      <c r="D2" s="179"/>
    </row>
    <row r="3" spans="1:5">
      <c r="A3" s="180" t="s">
        <v>163</v>
      </c>
      <c r="B3" s="180"/>
      <c r="C3" s="180"/>
      <c r="D3" s="180"/>
    </row>
    <row r="4" spans="1:5">
      <c r="A4" s="181" t="s">
        <v>107</v>
      </c>
      <c r="B4" s="181"/>
      <c r="C4" s="181"/>
      <c r="D4" s="181"/>
    </row>
    <row r="5" spans="1:5">
      <c r="A5" s="182" t="s">
        <v>247</v>
      </c>
      <c r="B5" s="182"/>
      <c r="C5" s="182"/>
      <c r="D5" s="182"/>
    </row>
    <row r="6" spans="1:5" s="19" customFormat="1" ht="10.5" customHeight="1">
      <c r="A6" s="20"/>
      <c r="B6" s="20"/>
      <c r="C6" s="20"/>
      <c r="D6" s="20"/>
    </row>
    <row r="7" spans="1:5" s="19" customFormat="1" ht="10.5" customHeight="1">
      <c r="A7" s="20"/>
      <c r="B7" s="20"/>
      <c r="C7" s="20"/>
      <c r="D7" s="141" t="s">
        <v>179</v>
      </c>
    </row>
    <row r="8" spans="1:5" s="41" customFormat="1" ht="69" customHeight="1">
      <c r="A8" s="18" t="s">
        <v>133</v>
      </c>
      <c r="B8" s="18" t="s">
        <v>105</v>
      </c>
      <c r="C8" s="18" t="s">
        <v>20</v>
      </c>
      <c r="D8" s="18" t="s">
        <v>21</v>
      </c>
    </row>
    <row r="9" spans="1:5">
      <c r="A9" s="32">
        <v>1</v>
      </c>
      <c r="B9" s="130">
        <v>2</v>
      </c>
      <c r="C9" s="130"/>
      <c r="D9" s="130"/>
    </row>
    <row r="10" spans="1:5">
      <c r="A10" s="7" t="s">
        <v>104</v>
      </c>
      <c r="B10" s="131" t="s">
        <v>103</v>
      </c>
      <c r="C10" s="132">
        <v>-5179970</v>
      </c>
      <c r="D10" s="132">
        <v>-940365</v>
      </c>
    </row>
    <row r="11" spans="1:5">
      <c r="A11" s="9" t="s">
        <v>102</v>
      </c>
      <c r="B11" s="131">
        <v>2</v>
      </c>
      <c r="C11" s="133">
        <f>SUM(C12:C17)</f>
        <v>-139160</v>
      </c>
      <c r="D11" s="133">
        <f>SUM(D12:D17)</f>
        <v>1384677</v>
      </c>
    </row>
    <row r="12" spans="1:5">
      <c r="A12" s="16" t="s">
        <v>101</v>
      </c>
      <c r="B12" s="134">
        <v>3</v>
      </c>
      <c r="C12" s="135">
        <v>55300</v>
      </c>
      <c r="D12" s="135">
        <v>75926</v>
      </c>
    </row>
    <row r="13" spans="1:5">
      <c r="A13" s="12" t="s">
        <v>100</v>
      </c>
      <c r="B13" s="134">
        <v>4</v>
      </c>
      <c r="C13" s="135">
        <v>-236417</v>
      </c>
      <c r="D13" s="135">
        <v>-717874</v>
      </c>
    </row>
    <row r="14" spans="1:5">
      <c r="A14" s="11" t="s">
        <v>99</v>
      </c>
      <c r="B14" s="136">
        <v>5</v>
      </c>
      <c r="C14" s="135">
        <v>-61610</v>
      </c>
      <c r="D14" s="135">
        <v>150705</v>
      </c>
    </row>
    <row r="15" spans="1:5">
      <c r="A15" s="14" t="s">
        <v>98</v>
      </c>
      <c r="B15" s="137">
        <v>6</v>
      </c>
      <c r="C15" s="135">
        <v>-259958</v>
      </c>
      <c r="D15" s="135">
        <v>384405</v>
      </c>
    </row>
    <row r="16" spans="1:5">
      <c r="A16" s="12" t="s">
        <v>97</v>
      </c>
      <c r="B16" s="134">
        <v>7</v>
      </c>
      <c r="C16" s="135">
        <v>1292301</v>
      </c>
      <c r="D16" s="135">
        <v>903526</v>
      </c>
    </row>
    <row r="17" spans="1:4">
      <c r="A17" s="12" t="s">
        <v>96</v>
      </c>
      <c r="B17" s="134">
        <v>8</v>
      </c>
      <c r="C17" s="135">
        <v>-928776</v>
      </c>
      <c r="D17" s="135">
        <v>587989</v>
      </c>
    </row>
    <row r="18" spans="1:4" ht="25.5">
      <c r="A18" s="7" t="s">
        <v>95</v>
      </c>
      <c r="B18" s="131" t="s">
        <v>94</v>
      </c>
      <c r="C18" s="133">
        <f>C10+C11</f>
        <v>-5319130</v>
      </c>
      <c r="D18" s="133">
        <f>D10+D11</f>
        <v>444312</v>
      </c>
    </row>
    <row r="19" spans="1:4">
      <c r="A19" s="9" t="s">
        <v>93</v>
      </c>
      <c r="B19" s="131" t="s">
        <v>92</v>
      </c>
      <c r="C19" s="133">
        <f>SUM(C20:C25)</f>
        <v>-31115651</v>
      </c>
      <c r="D19" s="133">
        <f>SUM(D20:D25)</f>
        <v>-2151321</v>
      </c>
    </row>
    <row r="20" spans="1:4" ht="25.5">
      <c r="A20" s="16" t="s">
        <v>91</v>
      </c>
      <c r="B20" s="134">
        <v>11</v>
      </c>
      <c r="C20" s="138">
        <v>0</v>
      </c>
      <c r="D20" s="138">
        <v>0</v>
      </c>
    </row>
    <row r="21" spans="1:4" ht="25.5">
      <c r="A21" s="17" t="s">
        <v>157</v>
      </c>
      <c r="B21" s="136">
        <v>12</v>
      </c>
      <c r="C21" s="138">
        <v>0</v>
      </c>
      <c r="D21" s="138">
        <v>-2084677</v>
      </c>
    </row>
    <row r="22" spans="1:4" ht="25.5">
      <c r="A22" s="14" t="s">
        <v>90</v>
      </c>
      <c r="B22" s="137">
        <v>13</v>
      </c>
      <c r="C22" s="135">
        <v>3168225</v>
      </c>
      <c r="D22" s="135">
        <v>-1638545</v>
      </c>
    </row>
    <row r="23" spans="1:4">
      <c r="A23" s="12" t="s">
        <v>89</v>
      </c>
      <c r="B23" s="134">
        <v>14</v>
      </c>
      <c r="C23" s="135">
        <v>0</v>
      </c>
      <c r="D23" s="135">
        <v>0</v>
      </c>
    </row>
    <row r="24" spans="1:4">
      <c r="A24" s="12" t="s">
        <v>88</v>
      </c>
      <c r="B24" s="134">
        <v>15</v>
      </c>
      <c r="C24" s="135">
        <v>-32649550</v>
      </c>
      <c r="D24" s="135">
        <v>4411326</v>
      </c>
    </row>
    <row r="25" spans="1:4">
      <c r="A25" s="12" t="s">
        <v>87</v>
      </c>
      <c r="B25" s="134">
        <v>16</v>
      </c>
      <c r="C25" s="135">
        <v>-1634326</v>
      </c>
      <c r="D25" s="135">
        <v>-2839425</v>
      </c>
    </row>
    <row r="26" spans="1:4">
      <c r="A26" s="9" t="s">
        <v>86</v>
      </c>
      <c r="B26" s="131" t="s">
        <v>85</v>
      </c>
      <c r="C26" s="133">
        <f>SUM(C27:C33)</f>
        <v>5550876</v>
      </c>
      <c r="D26" s="133">
        <f>SUM(D27:D33)</f>
        <v>116645</v>
      </c>
    </row>
    <row r="27" spans="1:4" ht="25.5">
      <c r="A27" s="16" t="s">
        <v>84</v>
      </c>
      <c r="B27" s="134">
        <v>18</v>
      </c>
      <c r="C27" s="135">
        <v>0</v>
      </c>
      <c r="D27" s="135">
        <v>0</v>
      </c>
    </row>
    <row r="28" spans="1:4" ht="25.5">
      <c r="A28" s="12" t="s">
        <v>83</v>
      </c>
      <c r="B28" s="134">
        <v>19</v>
      </c>
      <c r="C28" s="135">
        <v>0</v>
      </c>
      <c r="D28" s="135">
        <v>0</v>
      </c>
    </row>
    <row r="29" spans="1:4" ht="25.5">
      <c r="A29" s="12" t="s">
        <v>82</v>
      </c>
      <c r="B29" s="134">
        <v>20</v>
      </c>
      <c r="C29" s="135">
        <v>0</v>
      </c>
      <c r="D29" s="135">
        <v>0</v>
      </c>
    </row>
    <row r="30" spans="1:4" ht="25.5">
      <c r="A30" s="12" t="s">
        <v>81</v>
      </c>
      <c r="B30" s="134">
        <v>21</v>
      </c>
      <c r="C30" s="135">
        <v>0</v>
      </c>
      <c r="D30" s="135">
        <v>0</v>
      </c>
    </row>
    <row r="31" spans="1:4">
      <c r="A31" s="17" t="s">
        <v>80</v>
      </c>
      <c r="B31" s="136">
        <v>22</v>
      </c>
      <c r="C31" s="135">
        <v>0</v>
      </c>
      <c r="D31" s="135">
        <v>0</v>
      </c>
    </row>
    <row r="32" spans="1:4">
      <c r="A32" s="14" t="s">
        <v>79</v>
      </c>
      <c r="B32" s="137">
        <v>23</v>
      </c>
      <c r="C32" s="135">
        <v>-22562</v>
      </c>
      <c r="D32" s="135">
        <v>44988</v>
      </c>
    </row>
    <row r="33" spans="1:4">
      <c r="A33" s="13" t="s">
        <v>78</v>
      </c>
      <c r="B33" s="134">
        <v>24</v>
      </c>
      <c r="C33" s="135">
        <v>5573438</v>
      </c>
      <c r="D33" s="135">
        <v>71657</v>
      </c>
    </row>
    <row r="34" spans="1:4">
      <c r="A34" s="9" t="s">
        <v>77</v>
      </c>
      <c r="B34" s="131" t="s">
        <v>76</v>
      </c>
      <c r="C34" s="133">
        <f>C26+C19</f>
        <v>-25564775</v>
      </c>
      <c r="D34" s="133">
        <f>D26+D19</f>
        <v>-2034676</v>
      </c>
    </row>
    <row r="35" spans="1:4">
      <c r="A35" s="16" t="s">
        <v>75</v>
      </c>
      <c r="B35" s="134">
        <v>26</v>
      </c>
      <c r="C35" s="135">
        <v>-976915</v>
      </c>
      <c r="D35" s="135">
        <v>-1375116</v>
      </c>
    </row>
    <row r="36" spans="1:4" ht="25.5">
      <c r="A36" s="15" t="s">
        <v>74</v>
      </c>
      <c r="B36" s="139" t="s">
        <v>73</v>
      </c>
      <c r="C36" s="133">
        <f>C34-C35</f>
        <v>-24587860</v>
      </c>
      <c r="D36" s="133">
        <f>D34-D35</f>
        <v>-659560</v>
      </c>
    </row>
    <row r="37" spans="1:4" ht="25.5">
      <c r="A37" s="14" t="s">
        <v>72</v>
      </c>
      <c r="B37" s="137" t="s">
        <v>71</v>
      </c>
      <c r="C37" s="135">
        <v>0</v>
      </c>
      <c r="D37" s="135">
        <v>0</v>
      </c>
    </row>
    <row r="38" spans="1:4">
      <c r="A38" s="12" t="s">
        <v>70</v>
      </c>
      <c r="B38" s="134">
        <v>29</v>
      </c>
      <c r="C38" s="135">
        <v>0</v>
      </c>
      <c r="D38" s="135">
        <v>0</v>
      </c>
    </row>
    <row r="39" spans="1:4">
      <c r="A39" s="12" t="s">
        <v>69</v>
      </c>
      <c r="B39" s="134">
        <v>30</v>
      </c>
      <c r="C39" s="135">
        <v>390000</v>
      </c>
      <c r="D39" s="135">
        <v>598100</v>
      </c>
    </row>
    <row r="40" spans="1:4">
      <c r="A40" s="11" t="s">
        <v>68</v>
      </c>
      <c r="B40" s="136">
        <v>31</v>
      </c>
      <c r="C40" s="135">
        <v>-32408</v>
      </c>
      <c r="D40" s="135">
        <v>0</v>
      </c>
    </row>
    <row r="41" spans="1:4">
      <c r="A41" s="14" t="s">
        <v>67</v>
      </c>
      <c r="B41" s="137">
        <v>32</v>
      </c>
      <c r="C41" s="135">
        <v>0</v>
      </c>
      <c r="D41" s="135">
        <v>0</v>
      </c>
    </row>
    <row r="42" spans="1:4">
      <c r="A42" s="12" t="s">
        <v>66</v>
      </c>
      <c r="B42" s="134">
        <v>33</v>
      </c>
      <c r="C42" s="135">
        <v>0</v>
      </c>
      <c r="D42" s="135">
        <v>0</v>
      </c>
    </row>
    <row r="43" spans="1:4">
      <c r="A43" s="12" t="s">
        <v>56</v>
      </c>
      <c r="B43" s="134">
        <v>34</v>
      </c>
      <c r="C43" s="135">
        <v>-379242</v>
      </c>
      <c r="D43" s="135">
        <v>0</v>
      </c>
    </row>
    <row r="44" spans="1:4" ht="17.25" customHeight="1">
      <c r="A44" s="9" t="s">
        <v>65</v>
      </c>
      <c r="B44" s="131" t="s">
        <v>64</v>
      </c>
      <c r="C44" s="133">
        <f>C37+C38+C39+C40+C41+C42+C43</f>
        <v>-21650</v>
      </c>
      <c r="D44" s="133">
        <f>D37+D38+D39+D40+D41+D42+D43</f>
        <v>598100</v>
      </c>
    </row>
    <row r="45" spans="1:4">
      <c r="A45" s="12" t="s">
        <v>249</v>
      </c>
      <c r="B45" s="134" t="s">
        <v>63</v>
      </c>
      <c r="C45" s="138">
        <v>-13395556</v>
      </c>
      <c r="D45" s="138">
        <v>0</v>
      </c>
    </row>
    <row r="46" spans="1:4">
      <c r="A46" s="13" t="s">
        <v>62</v>
      </c>
      <c r="B46" s="134">
        <v>37</v>
      </c>
      <c r="C46" s="138">
        <v>14014900</v>
      </c>
      <c r="D46" s="138">
        <v>0</v>
      </c>
    </row>
    <row r="47" spans="1:4">
      <c r="A47" s="13" t="s">
        <v>61</v>
      </c>
      <c r="B47" s="134">
        <v>38</v>
      </c>
      <c r="C47" s="138">
        <v>21177193</v>
      </c>
      <c r="D47" s="138">
        <v>3035703</v>
      </c>
    </row>
    <row r="48" spans="1:4">
      <c r="A48" s="13" t="s">
        <v>60</v>
      </c>
      <c r="B48" s="134">
        <v>39</v>
      </c>
      <c r="C48" s="138">
        <v>-100</v>
      </c>
      <c r="D48" s="138">
        <v>0</v>
      </c>
    </row>
    <row r="49" spans="1:5">
      <c r="A49" s="12" t="s">
        <v>59</v>
      </c>
      <c r="B49" s="134">
        <v>40</v>
      </c>
      <c r="C49" s="138">
        <v>-103672</v>
      </c>
      <c r="D49" s="138">
        <v>0</v>
      </c>
    </row>
    <row r="50" spans="1:5">
      <c r="A50" s="12" t="s">
        <v>58</v>
      </c>
      <c r="B50" s="134" t="s">
        <v>57</v>
      </c>
      <c r="C50" s="138">
        <v>0</v>
      </c>
      <c r="D50" s="138">
        <v>0</v>
      </c>
    </row>
    <row r="51" spans="1:5">
      <c r="A51" s="12" t="s">
        <v>282</v>
      </c>
      <c r="B51" s="136">
        <v>42</v>
      </c>
      <c r="C51" s="138">
        <v>10900000</v>
      </c>
      <c r="D51" s="138">
        <v>0</v>
      </c>
    </row>
    <row r="52" spans="1:5" ht="15.75" customHeight="1">
      <c r="A52" s="10" t="s">
        <v>55</v>
      </c>
      <c r="B52" s="140">
        <v>43</v>
      </c>
      <c r="C52" s="133">
        <f>C45+C46+C47+C48+C49+C50+C51</f>
        <v>32592765</v>
      </c>
      <c r="D52" s="133">
        <f>D45+D46+D47+D48+D49+D50+D51</f>
        <v>3035703</v>
      </c>
    </row>
    <row r="53" spans="1:5">
      <c r="A53" s="9" t="s">
        <v>54</v>
      </c>
      <c r="B53" s="131">
        <v>44</v>
      </c>
      <c r="C53" s="133">
        <f>C18+C36+C44+C52</f>
        <v>2664125</v>
      </c>
      <c r="D53" s="133">
        <f>D18+D36+D44+D52</f>
        <v>3418555</v>
      </c>
    </row>
    <row r="54" spans="1:5">
      <c r="A54" s="7" t="s">
        <v>53</v>
      </c>
      <c r="B54" s="131">
        <v>45</v>
      </c>
      <c r="C54" s="132">
        <v>322642</v>
      </c>
      <c r="D54" s="132">
        <v>3453838</v>
      </c>
    </row>
    <row r="55" spans="1:5">
      <c r="A55" s="6" t="s">
        <v>52</v>
      </c>
      <c r="B55" s="140">
        <v>46</v>
      </c>
      <c r="C55" s="132">
        <v>2986767</v>
      </c>
      <c r="D55" s="132">
        <v>6872393</v>
      </c>
    </row>
    <row r="56" spans="1:5">
      <c r="C56" s="4"/>
      <c r="D56" s="4"/>
    </row>
    <row r="57" spans="1:5">
      <c r="A57" s="42"/>
      <c r="B57" s="42"/>
      <c r="C57" s="155"/>
      <c r="D57" s="3"/>
    </row>
    <row r="58" spans="1:5" s="109" customFormat="1" ht="15">
      <c r="A58" s="36" t="s">
        <v>280</v>
      </c>
      <c r="B58" s="36"/>
      <c r="C58" s="107"/>
      <c r="D58" s="108"/>
      <c r="E58" s="108"/>
    </row>
    <row r="59" spans="1:5" s="109" customFormat="1" ht="15.75" customHeight="1">
      <c r="A59" s="168" t="s">
        <v>281</v>
      </c>
      <c r="B59" s="110"/>
      <c r="C59" s="110"/>
      <c r="D59" s="108"/>
      <c r="E59" s="108"/>
    </row>
    <row r="60" spans="1:5" s="109" customFormat="1" ht="15">
      <c r="A60" s="110"/>
      <c r="B60" s="112"/>
      <c r="C60" s="112"/>
      <c r="D60" s="113"/>
    </row>
    <row r="61" spans="1:5" s="109" customFormat="1" ht="11.25" customHeight="1">
      <c r="A61" s="110"/>
      <c r="B61" s="110"/>
      <c r="C61" s="110"/>
    </row>
    <row r="62" spans="1:5" s="109" customFormat="1" ht="15">
      <c r="A62" s="111" t="s">
        <v>243</v>
      </c>
      <c r="B62" s="112"/>
      <c r="C62" s="112"/>
      <c r="D62" s="113"/>
    </row>
    <row r="63" spans="1:5" s="109" customFormat="1" ht="6.75" customHeight="1">
      <c r="A63" s="111"/>
      <c r="B63" s="110"/>
      <c r="C63" s="110"/>
    </row>
    <row r="64" spans="1:5" s="109" customFormat="1" ht="15">
      <c r="A64" s="111"/>
      <c r="B64" s="110"/>
      <c r="C64" s="110"/>
    </row>
    <row r="65" spans="1:6" s="109" customFormat="1" ht="15" customHeight="1">
      <c r="A65" s="36" t="s">
        <v>244</v>
      </c>
      <c r="B65" s="110"/>
      <c r="C65" s="110"/>
    </row>
    <row r="66" spans="1:6" s="109" customFormat="1" ht="15">
      <c r="A66" s="110"/>
      <c r="B66" s="110"/>
      <c r="C66" s="110"/>
    </row>
    <row r="67" spans="1:6">
      <c r="A67" s="36" t="s">
        <v>241</v>
      </c>
      <c r="B67" s="36"/>
      <c r="C67" s="37"/>
      <c r="D67" s="37"/>
      <c r="E67" s="37"/>
      <c r="F67" s="37"/>
    </row>
    <row r="68" spans="1:6">
      <c r="A68" s="36"/>
      <c r="B68" s="3"/>
      <c r="C68" s="3"/>
      <c r="D68" s="3"/>
    </row>
    <row r="69" spans="1:6">
      <c r="A69" s="36" t="s">
        <v>51</v>
      </c>
      <c r="B69" s="3"/>
      <c r="C69" s="3"/>
      <c r="D69" s="3"/>
    </row>
  </sheetData>
  <mergeCells count="4">
    <mergeCell ref="A2:D2"/>
    <mergeCell ref="A3:D3"/>
    <mergeCell ref="A4:D4"/>
    <mergeCell ref="A5:D5"/>
  </mergeCells>
  <pageMargins left="0.98425196850393704" right="0.59055118110236227" top="0.59055118110236227" bottom="0.55118110236220474" header="0.15748031496062992" footer="0.2362204724409449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74"/>
  <sheetViews>
    <sheetView view="pageBreakPreview" zoomScale="70" zoomScaleNormal="70" zoomScaleSheetLayoutView="70" workbookViewId="0">
      <selection activeCell="A105" sqref="A105"/>
    </sheetView>
  </sheetViews>
  <sheetFormatPr defaultRowHeight="12.75"/>
  <cols>
    <col min="1" max="1" width="59.85546875" style="2" customWidth="1"/>
    <col min="2" max="2" width="9.140625" style="2"/>
    <col min="3" max="3" width="15" style="2" customWidth="1"/>
    <col min="4" max="4" width="14" style="2" customWidth="1"/>
    <col min="5" max="5" width="16.42578125" style="2" customWidth="1"/>
    <col min="6" max="6" width="14.85546875" style="2" customWidth="1"/>
    <col min="7" max="7" width="14.28515625" style="2" customWidth="1"/>
    <col min="8" max="8" width="17.7109375" style="2" customWidth="1"/>
    <col min="9" max="9" width="15.85546875" style="2" customWidth="1"/>
    <col min="10" max="10" width="14.140625" style="2" customWidth="1"/>
    <col min="11" max="11" width="15.140625" style="2" customWidth="1"/>
    <col min="12" max="16384" width="9.140625" style="2"/>
  </cols>
  <sheetData>
    <row r="1" spans="1:11">
      <c r="J1" s="40"/>
      <c r="K1" s="40" t="s">
        <v>230</v>
      </c>
    </row>
    <row r="3" spans="1:11">
      <c r="A3" s="179" t="s">
        <v>240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>
      <c r="A4" s="180" t="s">
        <v>163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>
      <c r="A5" s="181" t="s">
        <v>107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spans="1:11">
      <c r="A6" s="182" t="s">
        <v>248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</row>
    <row r="7" spans="1:11" s="19" customFormat="1">
      <c r="B7" s="20"/>
      <c r="C7" s="20"/>
      <c r="D7" s="20"/>
      <c r="E7" s="20"/>
      <c r="F7" s="20"/>
      <c r="K7" s="141" t="s">
        <v>106</v>
      </c>
    </row>
    <row r="8" spans="1:11" s="41" customFormat="1" ht="25.5" customHeight="1">
      <c r="A8" s="183" t="s">
        <v>133</v>
      </c>
      <c r="B8" s="184" t="s">
        <v>131</v>
      </c>
      <c r="C8" s="185" t="s">
        <v>130</v>
      </c>
      <c r="D8" s="185"/>
      <c r="E8" s="185"/>
      <c r="F8" s="185"/>
      <c r="G8" s="185"/>
      <c r="H8" s="185"/>
      <c r="I8" s="185"/>
      <c r="J8" s="183" t="s">
        <v>16</v>
      </c>
      <c r="K8" s="183" t="s">
        <v>129</v>
      </c>
    </row>
    <row r="9" spans="1:11" s="41" customFormat="1" ht="47.25" customHeight="1">
      <c r="A9" s="183"/>
      <c r="B9" s="184"/>
      <c r="C9" s="18" t="s">
        <v>11</v>
      </c>
      <c r="D9" s="18" t="s">
        <v>13</v>
      </c>
      <c r="E9" s="18" t="s">
        <v>250</v>
      </c>
      <c r="F9" s="18" t="s">
        <v>14</v>
      </c>
      <c r="G9" s="18" t="s">
        <v>15</v>
      </c>
      <c r="H9" s="44" t="s">
        <v>232</v>
      </c>
      <c r="I9" s="43" t="s">
        <v>128</v>
      </c>
      <c r="J9" s="183"/>
      <c r="K9" s="183"/>
    </row>
    <row r="10" spans="1:11">
      <c r="A10" s="34">
        <v>1</v>
      </c>
      <c r="B10" s="35"/>
      <c r="C10" s="34">
        <v>1</v>
      </c>
      <c r="D10" s="34">
        <v>2</v>
      </c>
      <c r="E10" s="34"/>
      <c r="F10" s="34">
        <v>3</v>
      </c>
      <c r="G10" s="34">
        <v>4</v>
      </c>
      <c r="H10" s="34">
        <v>5</v>
      </c>
      <c r="I10" s="34">
        <v>6</v>
      </c>
      <c r="J10" s="34">
        <v>7</v>
      </c>
      <c r="K10" s="34">
        <v>8</v>
      </c>
    </row>
    <row r="11" spans="1:11">
      <c r="A11" s="29" t="s">
        <v>127</v>
      </c>
      <c r="B11" s="23">
        <v>1</v>
      </c>
      <c r="C11" s="5">
        <v>28932661</v>
      </c>
      <c r="D11" s="5">
        <v>-2597422</v>
      </c>
      <c r="E11" s="5">
        <v>0</v>
      </c>
      <c r="F11" s="5">
        <v>2630820</v>
      </c>
      <c r="G11" s="5">
        <v>1288924</v>
      </c>
      <c r="H11" s="5">
        <v>-14378721</v>
      </c>
      <c r="I11" s="5">
        <f>SUM(C11:H11)</f>
        <v>15876262</v>
      </c>
      <c r="J11" s="25"/>
      <c r="K11" s="22">
        <f>I11</f>
        <v>15876262</v>
      </c>
    </row>
    <row r="12" spans="1:11">
      <c r="A12" s="31" t="s">
        <v>124</v>
      </c>
      <c r="B12" s="23">
        <v>2</v>
      </c>
      <c r="C12" s="33"/>
      <c r="D12" s="33"/>
      <c r="E12" s="33"/>
      <c r="F12" s="33"/>
      <c r="G12" s="33"/>
      <c r="H12" s="33"/>
      <c r="I12" s="5"/>
      <c r="J12" s="33"/>
      <c r="K12" s="22"/>
    </row>
    <row r="13" spans="1:11">
      <c r="A13" s="29" t="s">
        <v>126</v>
      </c>
      <c r="B13" s="23">
        <v>3</v>
      </c>
      <c r="C13" s="8">
        <f>C11</f>
        <v>28932661</v>
      </c>
      <c r="D13" s="8">
        <f>D11</f>
        <v>-2597422</v>
      </c>
      <c r="E13" s="8">
        <v>0</v>
      </c>
      <c r="F13" s="8">
        <f>F11</f>
        <v>2630820</v>
      </c>
      <c r="G13" s="8">
        <f>G11</f>
        <v>1288924</v>
      </c>
      <c r="H13" s="8">
        <f>H11</f>
        <v>-14378721</v>
      </c>
      <c r="I13" s="5">
        <f>SUM(C13:H13)</f>
        <v>15876262</v>
      </c>
      <c r="J13" s="5"/>
      <c r="K13" s="22">
        <f>I13</f>
        <v>15876262</v>
      </c>
    </row>
    <row r="14" spans="1:11" ht="12.75" customHeight="1">
      <c r="A14" s="28" t="s">
        <v>122</v>
      </c>
      <c r="B14" s="32">
        <v>4</v>
      </c>
      <c r="C14" s="5"/>
      <c r="D14" s="5"/>
      <c r="E14" s="5"/>
      <c r="F14" s="5"/>
      <c r="G14" s="5"/>
      <c r="H14" s="5"/>
      <c r="I14" s="5"/>
      <c r="J14" s="5"/>
      <c r="K14" s="22"/>
    </row>
    <row r="15" spans="1:11">
      <c r="A15" s="26" t="s">
        <v>121</v>
      </c>
      <c r="B15" s="32">
        <v>5</v>
      </c>
      <c r="C15" s="5"/>
      <c r="D15" s="5"/>
      <c r="E15" s="5"/>
      <c r="F15" s="5"/>
      <c r="G15" s="27">
        <v>-604266</v>
      </c>
      <c r="H15" s="5"/>
      <c r="I15" s="5"/>
      <c r="J15" s="5"/>
      <c r="K15" s="22"/>
    </row>
    <row r="16" spans="1:11">
      <c r="A16" s="26" t="s">
        <v>120</v>
      </c>
      <c r="B16" s="32">
        <v>6</v>
      </c>
      <c r="C16" s="5"/>
      <c r="D16" s="5"/>
      <c r="E16" s="5"/>
      <c r="F16" s="5"/>
      <c r="G16" s="5"/>
      <c r="H16" s="5"/>
      <c r="I16" s="5"/>
      <c r="J16" s="5"/>
      <c r="K16" s="22"/>
    </row>
    <row r="17" spans="1:13" s="38" customFormat="1">
      <c r="A17" s="29" t="s">
        <v>119</v>
      </c>
      <c r="B17" s="32">
        <v>7</v>
      </c>
      <c r="C17" s="5"/>
      <c r="D17" s="5"/>
      <c r="E17" s="5"/>
      <c r="F17" s="5"/>
      <c r="G17" s="5"/>
      <c r="H17" s="5"/>
      <c r="I17" s="5"/>
      <c r="J17" s="5"/>
      <c r="K17" s="22"/>
    </row>
    <row r="18" spans="1:13" s="38" customFormat="1">
      <c r="A18" s="29" t="s">
        <v>118</v>
      </c>
      <c r="B18" s="32">
        <v>8</v>
      </c>
      <c r="C18" s="8">
        <f t="shared" ref="C18:H18" si="0">C14+C15+C16+C17</f>
        <v>0</v>
      </c>
      <c r="D18" s="8">
        <f t="shared" si="0"/>
        <v>0</v>
      </c>
      <c r="E18" s="8">
        <f t="shared" si="0"/>
        <v>0</v>
      </c>
      <c r="F18" s="8">
        <f t="shared" si="0"/>
        <v>0</v>
      </c>
      <c r="G18" s="8">
        <f t="shared" si="0"/>
        <v>-604266</v>
      </c>
      <c r="H18" s="8">
        <f t="shared" si="0"/>
        <v>0</v>
      </c>
      <c r="I18" s="5">
        <f>SUM(C18:H18)</f>
        <v>-604266</v>
      </c>
      <c r="J18" s="5"/>
      <c r="K18" s="22">
        <f>I18</f>
        <v>-604266</v>
      </c>
    </row>
    <row r="19" spans="1:13" s="38" customFormat="1">
      <c r="A19" s="29" t="s">
        <v>158</v>
      </c>
      <c r="B19" s="32"/>
      <c r="C19" s="8"/>
      <c r="D19" s="8"/>
      <c r="E19" s="8"/>
      <c r="F19" s="8"/>
      <c r="G19" s="8"/>
      <c r="H19" s="8"/>
      <c r="I19" s="5"/>
      <c r="J19" s="5"/>
      <c r="K19" s="22"/>
    </row>
    <row r="20" spans="1:13" s="38" customFormat="1">
      <c r="A20" s="29" t="s">
        <v>117</v>
      </c>
      <c r="B20" s="32">
        <v>9</v>
      </c>
      <c r="C20" s="5"/>
      <c r="D20" s="5"/>
      <c r="E20" s="5"/>
      <c r="F20" s="5"/>
      <c r="G20" s="5"/>
      <c r="H20" s="30">
        <v>946923</v>
      </c>
      <c r="I20" s="5"/>
      <c r="J20" s="5"/>
      <c r="K20" s="22"/>
    </row>
    <row r="21" spans="1:13" s="38" customFormat="1">
      <c r="A21" s="29" t="s">
        <v>116</v>
      </c>
      <c r="B21" s="32">
        <v>10</v>
      </c>
      <c r="C21" s="8">
        <f>C18+C20</f>
        <v>0</v>
      </c>
      <c r="D21" s="8">
        <v>0</v>
      </c>
      <c r="E21" s="8">
        <v>0</v>
      </c>
      <c r="F21" s="8">
        <f>F18+F20</f>
        <v>0</v>
      </c>
      <c r="G21" s="8">
        <v>0</v>
      </c>
      <c r="H21" s="8">
        <f>H18+H20</f>
        <v>946923</v>
      </c>
      <c r="I21" s="5">
        <f>SUM(C21:H21)</f>
        <v>946923</v>
      </c>
      <c r="J21" s="5"/>
      <c r="K21" s="22">
        <f>I21</f>
        <v>946923</v>
      </c>
    </row>
    <row r="22" spans="1:13">
      <c r="A22" s="28" t="s">
        <v>115</v>
      </c>
      <c r="B22" s="32">
        <v>11</v>
      </c>
      <c r="C22" s="5"/>
      <c r="D22" s="5"/>
      <c r="E22" s="5"/>
      <c r="F22" s="5"/>
      <c r="G22" s="5"/>
      <c r="H22" s="27"/>
      <c r="I22" s="5">
        <f>SUM(C22:H22)</f>
        <v>0</v>
      </c>
      <c r="J22" s="5"/>
      <c r="K22" s="22">
        <f>I22</f>
        <v>0</v>
      </c>
    </row>
    <row r="23" spans="1:13">
      <c r="A23" s="28" t="s">
        <v>114</v>
      </c>
      <c r="B23" s="32">
        <v>12</v>
      </c>
      <c r="C23" s="27"/>
      <c r="D23" s="5"/>
      <c r="E23" s="5"/>
      <c r="F23" s="5"/>
      <c r="G23" s="5"/>
      <c r="H23" s="5"/>
      <c r="I23" s="5"/>
      <c r="J23" s="5"/>
      <c r="K23" s="22"/>
    </row>
    <row r="24" spans="1:13">
      <c r="A24" s="26" t="s">
        <v>113</v>
      </c>
      <c r="B24" s="23">
        <v>12</v>
      </c>
      <c r="C24" s="5"/>
      <c r="D24" s="27"/>
      <c r="E24" s="27"/>
      <c r="F24" s="5"/>
      <c r="G24" s="5"/>
      <c r="H24" s="5"/>
      <c r="I24" s="5"/>
      <c r="J24" s="5"/>
      <c r="K24" s="22"/>
    </row>
    <row r="25" spans="1:13">
      <c r="A25" s="26" t="s">
        <v>112</v>
      </c>
      <c r="B25" s="23">
        <v>14</v>
      </c>
      <c r="C25" s="8">
        <f t="shared" ref="C25:H25" si="1">C26+C27+C28</f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-512172</v>
      </c>
      <c r="H25" s="8">
        <f t="shared" si="1"/>
        <v>0</v>
      </c>
      <c r="I25" s="5">
        <f>SUM(C25:H25)</f>
        <v>-512172</v>
      </c>
      <c r="J25" s="5"/>
      <c r="K25" s="22">
        <f>I25</f>
        <v>-512172</v>
      </c>
    </row>
    <row r="26" spans="1:13">
      <c r="A26" s="26" t="s">
        <v>111</v>
      </c>
      <c r="B26" s="23">
        <v>15</v>
      </c>
      <c r="C26" s="5"/>
      <c r="D26" s="5"/>
      <c r="E26" s="5"/>
      <c r="F26" s="5"/>
      <c r="G26" s="5"/>
      <c r="H26" s="5"/>
      <c r="I26" s="5"/>
      <c r="J26" s="5"/>
      <c r="K26" s="22"/>
    </row>
    <row r="27" spans="1:13">
      <c r="A27" s="26" t="s">
        <v>110</v>
      </c>
      <c r="B27" s="23">
        <v>16</v>
      </c>
      <c r="C27" s="5"/>
      <c r="D27" s="5"/>
      <c r="E27" s="5"/>
      <c r="F27" s="27"/>
      <c r="G27" s="5"/>
      <c r="H27" s="27"/>
      <c r="I27" s="5"/>
      <c r="J27" s="5"/>
      <c r="K27" s="22"/>
    </row>
    <row r="28" spans="1:13">
      <c r="A28" s="26" t="s">
        <v>109</v>
      </c>
      <c r="B28" s="23">
        <v>17</v>
      </c>
      <c r="C28" s="5"/>
      <c r="D28" s="5"/>
      <c r="E28" s="5"/>
      <c r="F28" s="5"/>
      <c r="G28" s="27">
        <v>-512172</v>
      </c>
      <c r="H28" s="27"/>
      <c r="I28" s="5"/>
      <c r="J28" s="5"/>
      <c r="K28" s="22"/>
    </row>
    <row r="29" spans="1:13">
      <c r="A29" s="24" t="s">
        <v>162</v>
      </c>
      <c r="B29" s="23">
        <v>18</v>
      </c>
      <c r="C29" s="5">
        <f>C13+C18+C21+C25+C28</f>
        <v>28932661</v>
      </c>
      <c r="D29" s="5">
        <f>D13+D18+D21+D25+D28</f>
        <v>-2597422</v>
      </c>
      <c r="E29" s="5">
        <f>E13+E18+E21+E25+E28</f>
        <v>0</v>
      </c>
      <c r="F29" s="5">
        <f>F13+F18+F21+F25+F28</f>
        <v>2630820</v>
      </c>
      <c r="G29" s="5">
        <f>G13+G18+G21+G25</f>
        <v>172486</v>
      </c>
      <c r="H29" s="5">
        <f>H13+H18+H21+H25+H22</f>
        <v>-13431798</v>
      </c>
      <c r="I29" s="45">
        <f>I13+I15+I18+I21+I22+I25+I28</f>
        <v>15706747</v>
      </c>
      <c r="J29" s="5"/>
      <c r="K29" s="22">
        <f>K13+K18+K21+K24+K25+K22</f>
        <v>15706747</v>
      </c>
    </row>
    <row r="30" spans="1:13">
      <c r="A30" s="26"/>
      <c r="B30" s="23"/>
      <c r="C30" s="5"/>
      <c r="D30" s="5"/>
      <c r="E30" s="5"/>
      <c r="F30" s="5"/>
      <c r="G30" s="5"/>
      <c r="H30" s="27"/>
      <c r="I30" s="45"/>
      <c r="J30" s="5"/>
      <c r="K30" s="22"/>
    </row>
    <row r="31" spans="1:13">
      <c r="A31" s="24" t="s">
        <v>125</v>
      </c>
      <c r="B31" s="23">
        <v>19</v>
      </c>
      <c r="C31" s="5">
        <v>28932661</v>
      </c>
      <c r="D31" s="5">
        <v>-2597422</v>
      </c>
      <c r="E31" s="5">
        <f>'форма 1'!D61</f>
        <v>6998161</v>
      </c>
      <c r="F31" s="5">
        <v>2630820</v>
      </c>
      <c r="G31" s="5">
        <f>'форма 1'!D65</f>
        <v>-617816</v>
      </c>
      <c r="H31" s="5">
        <f>'форма 1'!D66</f>
        <v>-13536186</v>
      </c>
      <c r="I31" s="5">
        <f>SUM(C31:H31)</f>
        <v>21810218</v>
      </c>
      <c r="J31" s="5"/>
      <c r="K31" s="22">
        <f>I31</f>
        <v>21810218</v>
      </c>
      <c r="M31" s="4"/>
    </row>
    <row r="32" spans="1:13" ht="14.25" customHeight="1">
      <c r="A32" s="31" t="s">
        <v>124</v>
      </c>
      <c r="B32" s="23">
        <v>20</v>
      </c>
      <c r="C32" s="5"/>
      <c r="D32" s="5"/>
      <c r="E32" s="5"/>
      <c r="F32" s="5"/>
      <c r="G32" s="5"/>
      <c r="H32" s="5"/>
      <c r="I32" s="5"/>
      <c r="J32" s="5"/>
      <c r="K32" s="22"/>
    </row>
    <row r="33" spans="1:11">
      <c r="A33" s="29" t="s">
        <v>123</v>
      </c>
      <c r="B33" s="23">
        <v>21</v>
      </c>
      <c r="C33" s="8">
        <f>C31</f>
        <v>28932661</v>
      </c>
      <c r="D33" s="8">
        <f t="shared" ref="D33:H33" si="2">D31</f>
        <v>-2597422</v>
      </c>
      <c r="E33" s="8">
        <f t="shared" si="2"/>
        <v>6998161</v>
      </c>
      <c r="F33" s="8">
        <f t="shared" si="2"/>
        <v>2630820</v>
      </c>
      <c r="G33" s="8">
        <f t="shared" si="2"/>
        <v>-617816</v>
      </c>
      <c r="H33" s="8">
        <f t="shared" si="2"/>
        <v>-13536186</v>
      </c>
      <c r="I33" s="5">
        <f>SUM(C33:H33)</f>
        <v>21810218</v>
      </c>
      <c r="J33" s="5"/>
      <c r="K33" s="22">
        <f>I33</f>
        <v>21810218</v>
      </c>
    </row>
    <row r="34" spans="1:11" ht="12.75" customHeight="1">
      <c r="A34" s="28" t="s">
        <v>122</v>
      </c>
      <c r="B34" s="23">
        <v>22</v>
      </c>
      <c r="C34" s="5"/>
      <c r="D34" s="5"/>
      <c r="E34" s="5"/>
      <c r="F34" s="5"/>
      <c r="G34" s="5"/>
      <c r="H34" s="5"/>
      <c r="I34" s="5"/>
      <c r="J34" s="5"/>
      <c r="K34" s="22"/>
    </row>
    <row r="35" spans="1:11">
      <c r="A35" s="26" t="s">
        <v>121</v>
      </c>
      <c r="B35" s="23">
        <v>23</v>
      </c>
      <c r="C35" s="5"/>
      <c r="D35" s="5"/>
      <c r="E35" s="5"/>
      <c r="F35" s="5"/>
      <c r="G35" s="27">
        <f>'форма 2'!C89</f>
        <v>-221954</v>
      </c>
      <c r="H35" s="5"/>
      <c r="I35" s="5"/>
      <c r="J35" s="5"/>
      <c r="K35" s="22"/>
    </row>
    <row r="36" spans="1:11">
      <c r="A36" s="26" t="s">
        <v>120</v>
      </c>
      <c r="B36" s="23">
        <v>24</v>
      </c>
      <c r="C36" s="5"/>
      <c r="D36" s="5"/>
      <c r="E36" s="5"/>
      <c r="F36" s="5"/>
      <c r="G36" s="5"/>
      <c r="H36" s="5"/>
      <c r="I36" s="5"/>
      <c r="J36" s="5"/>
      <c r="K36" s="22"/>
    </row>
    <row r="37" spans="1:11">
      <c r="A37" s="29" t="s">
        <v>119</v>
      </c>
      <c r="B37" s="23">
        <v>25</v>
      </c>
      <c r="C37" s="5"/>
      <c r="D37" s="5"/>
      <c r="E37" s="5"/>
      <c r="F37" s="5"/>
      <c r="G37" s="5"/>
      <c r="H37" s="5"/>
      <c r="I37" s="5"/>
      <c r="J37" s="5"/>
      <c r="K37" s="22"/>
    </row>
    <row r="38" spans="1:11">
      <c r="A38" s="29" t="s">
        <v>118</v>
      </c>
      <c r="B38" s="23">
        <v>26</v>
      </c>
      <c r="C38" s="8">
        <f>C34+C35+C36+C37</f>
        <v>0</v>
      </c>
      <c r="D38" s="8">
        <v>0</v>
      </c>
      <c r="E38" s="8">
        <v>0</v>
      </c>
      <c r="F38" s="8">
        <v>0</v>
      </c>
      <c r="G38" s="8">
        <f>G34+G35+G36+G37</f>
        <v>-221954</v>
      </c>
      <c r="H38" s="8">
        <f>H34+H35+H36+H37</f>
        <v>0</v>
      </c>
      <c r="I38" s="5">
        <f>SUM(C38:H38)</f>
        <v>-221954</v>
      </c>
      <c r="J38" s="5"/>
      <c r="K38" s="22">
        <f>I38</f>
        <v>-221954</v>
      </c>
    </row>
    <row r="39" spans="1:11">
      <c r="A39" s="29" t="s">
        <v>158</v>
      </c>
      <c r="B39" s="23"/>
      <c r="C39" s="8"/>
      <c r="D39" s="8"/>
      <c r="E39" s="8"/>
      <c r="F39" s="8"/>
      <c r="G39" s="8"/>
      <c r="H39" s="8"/>
      <c r="I39" s="5"/>
      <c r="J39" s="5"/>
      <c r="K39" s="22"/>
    </row>
    <row r="40" spans="1:11">
      <c r="A40" s="29" t="s">
        <v>117</v>
      </c>
      <c r="B40" s="23">
        <v>27</v>
      </c>
      <c r="C40" s="5"/>
      <c r="D40" s="5"/>
      <c r="E40" s="5"/>
      <c r="F40" s="5"/>
      <c r="G40" s="5"/>
      <c r="H40" s="156">
        <f>'форма 2'!C86</f>
        <v>-4203611</v>
      </c>
      <c r="I40" s="5"/>
      <c r="J40" s="5"/>
      <c r="K40" s="22"/>
    </row>
    <row r="41" spans="1:11">
      <c r="A41" s="29" t="s">
        <v>116</v>
      </c>
      <c r="B41" s="23">
        <v>28</v>
      </c>
      <c r="C41" s="8">
        <f>C38+C40</f>
        <v>0</v>
      </c>
      <c r="D41" s="8">
        <v>0</v>
      </c>
      <c r="E41" s="8">
        <v>0</v>
      </c>
      <c r="F41" s="8">
        <f>F37+F38+F40</f>
        <v>0</v>
      </c>
      <c r="G41" s="8">
        <v>0</v>
      </c>
      <c r="H41" s="8">
        <f>H38+H40</f>
        <v>-4203611</v>
      </c>
      <c r="I41" s="5">
        <f>SUM(C41:H41)</f>
        <v>-4203611</v>
      </c>
      <c r="J41" s="5"/>
      <c r="K41" s="22">
        <f>I41</f>
        <v>-4203611</v>
      </c>
    </row>
    <row r="42" spans="1:11">
      <c r="A42" s="28" t="s">
        <v>115</v>
      </c>
      <c r="B42" s="23">
        <v>29</v>
      </c>
      <c r="C42" s="5"/>
      <c r="D42" s="5"/>
      <c r="E42" s="5"/>
      <c r="F42" s="5"/>
      <c r="G42" s="5"/>
      <c r="H42" s="27">
        <f>'форма 3'!C49</f>
        <v>-103672</v>
      </c>
      <c r="I42" s="5">
        <f t="shared" ref="I42:I44" si="3">SUM(C42:H42)</f>
        <v>-103672</v>
      </c>
      <c r="J42" s="5"/>
      <c r="K42" s="22">
        <f t="shared" ref="K42:K44" si="4">I42</f>
        <v>-103672</v>
      </c>
    </row>
    <row r="43" spans="1:11">
      <c r="A43" s="28" t="s">
        <v>114</v>
      </c>
      <c r="B43" s="23">
        <v>30</v>
      </c>
      <c r="C43" s="5">
        <v>14014900</v>
      </c>
      <c r="D43" s="5"/>
      <c r="F43" s="5"/>
      <c r="G43" s="5"/>
      <c r="H43" s="5"/>
      <c r="I43" s="5">
        <f t="shared" si="3"/>
        <v>14014900</v>
      </c>
      <c r="J43" s="5"/>
      <c r="K43" s="22">
        <f t="shared" si="4"/>
        <v>14014900</v>
      </c>
    </row>
    <row r="44" spans="1:11">
      <c r="A44" s="26" t="s">
        <v>113</v>
      </c>
      <c r="B44" s="23">
        <v>31</v>
      </c>
      <c r="C44" s="5"/>
      <c r="D44" s="30">
        <v>-100</v>
      </c>
      <c r="E44" s="30"/>
      <c r="F44" s="5"/>
      <c r="G44" s="5"/>
      <c r="H44" s="5"/>
      <c r="I44" s="5">
        <f t="shared" si="3"/>
        <v>-100</v>
      </c>
      <c r="J44" s="5"/>
      <c r="K44" s="22">
        <f t="shared" si="4"/>
        <v>-100</v>
      </c>
    </row>
    <row r="45" spans="1:11">
      <c r="A45" s="26" t="s">
        <v>112</v>
      </c>
      <c r="B45" s="23">
        <v>32</v>
      </c>
      <c r="C45" s="8">
        <f>C46+C47</f>
        <v>0</v>
      </c>
      <c r="D45" s="8">
        <f>D46+D47</f>
        <v>0</v>
      </c>
      <c r="E45" s="8">
        <f>E46+E47+E48</f>
        <v>-1197365</v>
      </c>
      <c r="F45" s="8">
        <f t="shared" ref="F45:H45" si="5">F46+F47+F48</f>
        <v>103627</v>
      </c>
      <c r="G45" s="8">
        <f t="shared" si="5"/>
        <v>0</v>
      </c>
      <c r="H45" s="8">
        <f t="shared" si="5"/>
        <v>-103627</v>
      </c>
      <c r="I45" s="5">
        <f>SUM(C45:H45)</f>
        <v>-1197365</v>
      </c>
      <c r="J45" s="5"/>
      <c r="K45" s="22">
        <f>I45</f>
        <v>-1197365</v>
      </c>
    </row>
    <row r="46" spans="1:11">
      <c r="A46" s="26" t="s">
        <v>111</v>
      </c>
      <c r="B46" s="23">
        <v>33</v>
      </c>
      <c r="C46" s="5"/>
      <c r="D46" s="5"/>
      <c r="E46" s="5"/>
      <c r="F46" s="5"/>
      <c r="G46" s="5"/>
      <c r="H46" s="5"/>
      <c r="I46" s="5"/>
      <c r="J46" s="5"/>
      <c r="K46" s="22"/>
    </row>
    <row r="47" spans="1:11">
      <c r="A47" s="26" t="s">
        <v>110</v>
      </c>
      <c r="B47" s="23">
        <v>34</v>
      </c>
      <c r="C47" s="5"/>
      <c r="D47" s="5"/>
      <c r="E47" s="5"/>
      <c r="F47" s="27">
        <v>103627</v>
      </c>
      <c r="G47" s="27"/>
      <c r="H47" s="27">
        <f>-F47</f>
        <v>-103627</v>
      </c>
      <c r="I47" s="5"/>
      <c r="J47" s="5"/>
      <c r="K47" s="22"/>
    </row>
    <row r="48" spans="1:11">
      <c r="A48" s="26" t="s">
        <v>109</v>
      </c>
      <c r="B48" s="23">
        <v>35</v>
      </c>
      <c r="C48" s="5"/>
      <c r="D48" s="5"/>
      <c r="E48" s="5">
        <v>-1197365</v>
      </c>
      <c r="F48" s="27"/>
      <c r="G48" s="27"/>
      <c r="H48" s="27"/>
      <c r="I48" s="5"/>
      <c r="J48" s="5"/>
      <c r="K48" s="22"/>
    </row>
    <row r="49" spans="1:11" ht="15.75" customHeight="1">
      <c r="A49" s="24" t="s">
        <v>108</v>
      </c>
      <c r="B49" s="23">
        <v>36</v>
      </c>
      <c r="C49" s="8">
        <f>C33+C38+C41+C45+C42+C43+C44</f>
        <v>42947561</v>
      </c>
      <c r="D49" s="8">
        <f t="shared" ref="D49:H49" si="6">D33+D38+D41+D45+D42+D43+D44</f>
        <v>-2597522</v>
      </c>
      <c r="E49" s="8">
        <f t="shared" si="6"/>
        <v>5800796</v>
      </c>
      <c r="F49" s="8">
        <f t="shared" si="6"/>
        <v>2734447</v>
      </c>
      <c r="G49" s="8">
        <f t="shared" si="6"/>
        <v>-839770</v>
      </c>
      <c r="H49" s="8">
        <f t="shared" si="6"/>
        <v>-17947096</v>
      </c>
      <c r="I49" s="8">
        <f>I33+I38+I41+I45+I42+I43+I44</f>
        <v>30098416</v>
      </c>
      <c r="J49" s="8"/>
      <c r="K49" s="8">
        <f>K33+K38+K41+K45+K42+K43+K44</f>
        <v>30098416</v>
      </c>
    </row>
    <row r="50" spans="1:11" ht="15.75" customHeight="1">
      <c r="A50" s="71"/>
      <c r="B50" s="72"/>
      <c r="C50" s="73"/>
      <c r="D50" s="73"/>
      <c r="E50" s="73"/>
      <c r="F50" s="73"/>
      <c r="G50" s="73"/>
      <c r="H50" s="73"/>
      <c r="I50" s="73"/>
      <c r="J50" s="73"/>
      <c r="K50" s="73"/>
    </row>
    <row r="51" spans="1:11">
      <c r="A51" s="21"/>
      <c r="H51" s="4"/>
    </row>
    <row r="52" spans="1:11" s="109" customFormat="1" ht="18" customHeight="1">
      <c r="A52" s="36" t="s">
        <v>280</v>
      </c>
      <c r="B52" s="36"/>
      <c r="C52" s="107"/>
      <c r="D52" s="108"/>
      <c r="E52" s="108"/>
      <c r="F52" s="108"/>
    </row>
    <row r="53" spans="1:11" s="109" customFormat="1" ht="15.75" customHeight="1">
      <c r="A53" s="168" t="s">
        <v>281</v>
      </c>
      <c r="B53" s="110"/>
      <c r="C53" s="110"/>
      <c r="D53" s="108"/>
      <c r="E53" s="108"/>
      <c r="F53" s="108"/>
    </row>
    <row r="54" spans="1:11" s="109" customFormat="1" ht="15">
      <c r="A54" s="110"/>
      <c r="B54" s="112"/>
      <c r="C54" s="112"/>
      <c r="D54" s="113"/>
      <c r="E54" s="113"/>
    </row>
    <row r="55" spans="1:11" s="109" customFormat="1" ht="11.25" customHeight="1">
      <c r="A55" s="110"/>
      <c r="B55" s="110"/>
      <c r="C55" s="110"/>
    </row>
    <row r="56" spans="1:11" s="109" customFormat="1" ht="15">
      <c r="A56" s="111" t="s">
        <v>243</v>
      </c>
      <c r="B56" s="112"/>
      <c r="C56" s="112"/>
      <c r="D56" s="113"/>
      <c r="E56" s="113"/>
    </row>
    <row r="57" spans="1:11" s="109" customFormat="1" ht="6.75" customHeight="1">
      <c r="A57" s="111"/>
      <c r="B57" s="110"/>
      <c r="C57" s="110"/>
    </row>
    <row r="58" spans="1:11" s="109" customFormat="1" ht="15">
      <c r="A58" s="111"/>
      <c r="B58" s="110"/>
      <c r="C58" s="110"/>
    </row>
    <row r="59" spans="1:11" s="109" customFormat="1" ht="19.5" customHeight="1">
      <c r="A59" s="36" t="s">
        <v>244</v>
      </c>
      <c r="B59" s="110"/>
      <c r="C59" s="110"/>
    </row>
    <row r="60" spans="1:11" s="109" customFormat="1" ht="15">
      <c r="A60" s="110"/>
      <c r="B60" s="110"/>
      <c r="C60" s="110"/>
    </row>
    <row r="61" spans="1:11">
      <c r="A61" s="36" t="s">
        <v>241</v>
      </c>
      <c r="B61" s="36"/>
      <c r="C61" s="37"/>
      <c r="D61" s="37"/>
      <c r="E61" s="37"/>
      <c r="F61" s="37"/>
    </row>
    <row r="62" spans="1:11">
      <c r="A62" s="36"/>
      <c r="B62" s="3"/>
      <c r="C62" s="3"/>
      <c r="D62" s="3"/>
      <c r="E62" s="3"/>
      <c r="F62" s="3"/>
    </row>
    <row r="63" spans="1:11">
      <c r="A63" s="36" t="s">
        <v>51</v>
      </c>
      <c r="B63" s="3"/>
      <c r="C63" s="3"/>
      <c r="D63" s="3"/>
      <c r="E63" s="3"/>
      <c r="F63" s="3"/>
    </row>
    <row r="74" spans="1:1">
      <c r="A74" s="2" t="s">
        <v>159</v>
      </c>
    </row>
  </sheetData>
  <mergeCells count="9">
    <mergeCell ref="A8:A9"/>
    <mergeCell ref="B8:B9"/>
    <mergeCell ref="J8:J9"/>
    <mergeCell ref="A3:K3"/>
    <mergeCell ref="A4:K4"/>
    <mergeCell ref="A5:K5"/>
    <mergeCell ref="A6:K6"/>
    <mergeCell ref="C8:I8"/>
    <mergeCell ref="K8:K9"/>
  </mergeCells>
  <pageMargins left="0.39370078740157483" right="0.39370078740157483" top="0.39370078740157483" bottom="0.19685039370078741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2013-10-04T07:18:19Z</dcterms:modified>
</cp:coreProperties>
</file>