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'Ф3'!$C$10:$D$61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'Ф2'!$A$1:$F$57</definedName>
    <definedName name="Z_EE6732EE_644E_43C7_942D_7451E7E830D4_.wvu.PrintArea" localSheetId="3" hidden="1">'Ф4'!$A$1:$I$34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<sst xmlns="http://schemas.openxmlformats.org/spreadsheetml/2006/main" count="217" uniqueCount="187">
  <si>
    <t>11</t>
  </si>
  <si>
    <t>14</t>
  </si>
  <si>
    <t>16</t>
  </si>
  <si>
    <t>12</t>
  </si>
  <si>
    <t>Kazakhtelecom JSC</t>
  </si>
  <si>
    <t xml:space="preserve">INTERIM CONDENSED CONSOLIDATED STATEMENT OF COMPREHENSIVE INCOME </t>
  </si>
  <si>
    <t>In thousands of tenge</t>
  </si>
  <si>
    <t>Notes</t>
  </si>
  <si>
    <t>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</si>
  <si>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</si>
  <si>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</si>
  <si>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</si>
  <si>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</si>
  <si>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</si>
  <si>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</si>
  <si>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</si>
  <si>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Profit before tax</t>
  </si>
  <si>
    <t>Non-controlling interests</t>
  </si>
  <si>
    <t>Other comprehensive income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</si>
  <si>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</si>
  <si>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</si>
  <si>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</si>
  <si>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</si>
  <si>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</si>
  <si>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</si>
  <si>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</si>
  <si>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</si>
  <si>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</si>
  <si>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</si>
  <si>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</si>
  <si>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</si>
  <si>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</si>
  <si>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</si>
  <si>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</si>
  <si>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</si>
  <si>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</si>
  <si>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</si>
  <si>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</si>
  <si>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</si>
  <si>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advances received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</si>
  <si>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</si>
  <si>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</si>
  <si>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</si>
  <si>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</si>
  <si>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</si>
  <si>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</si>
  <si>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</si>
  <si>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</si>
  <si>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</si>
  <si>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Net cash flows used in financing activities</t>
  </si>
  <si>
    <t>Equity and liabilities</t>
  </si>
  <si>
    <t>Treasury shares</t>
  </si>
  <si>
    <t>Retained earnings</t>
  </si>
  <si>
    <t>Total equity</t>
  </si>
  <si>
    <t>Non-current liabilities</t>
  </si>
  <si>
    <t>Finance lease liabilities</t>
  </si>
  <si>
    <t>Deferred tax liability</t>
  </si>
  <si>
    <t>Debt component of preferred shares</t>
  </si>
  <si>
    <t>Other non-current liabilities</t>
  </si>
  <si>
    <t>Current liabilities</t>
  </si>
  <si>
    <t>Advances received</t>
  </si>
  <si>
    <t>Other current liabilities</t>
  </si>
  <si>
    <t>Total liabilities</t>
  </si>
  <si>
    <t>Total equity and liabilities</t>
  </si>
  <si>
    <t>INTERIM CONDENSED CONSOLIDATED STATEMENT OF CHANGES IN EQUITY</t>
  </si>
  <si>
    <t xml:space="preserve">Treasury
shares
</t>
  </si>
  <si>
    <t xml:space="preserve">Foreign currency
translation
reserve
</t>
  </si>
  <si>
    <t xml:space="preserve">Retained
earnings
</t>
  </si>
  <si>
    <t>Total</t>
  </si>
  <si>
    <t xml:space="preserve">Total 
equity
</t>
  </si>
  <si>
    <t>Continuing operations</t>
  </si>
  <si>
    <t>Profit before tax from continuing operations</t>
  </si>
  <si>
    <t>Profit for the period from continuing operations</t>
  </si>
  <si>
    <t>Discontinued operations</t>
  </si>
  <si>
    <t>At 1 January 2016</t>
  </si>
  <si>
    <t>Total comprehensive income/(loss) (unaudited)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</si>
  <si>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</si>
  <si>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</si>
  <si>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</si>
  <si>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</si>
  <si>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</si>
  <si>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</si>
  <si>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2016 (unaudited)</t>
  </si>
  <si>
    <t>31 December 2016 (audited)</t>
  </si>
  <si>
    <t>Shares outstanding</t>
  </si>
  <si>
    <t>Change in deferred income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</si>
  <si>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</si>
  <si>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</si>
  <si>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</si>
  <si>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</si>
  <si>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</si>
  <si>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</si>
  <si>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</si>
  <si>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Shares
Outstanding</t>
  </si>
  <si>
    <t>Other comprehensive income/(loss) (unaudited)</t>
  </si>
  <si>
    <t>At 1 January 2017</t>
  </si>
  <si>
    <t>Cost of sales</t>
  </si>
  <si>
    <t>2017 (unaudited)</t>
  </si>
  <si>
    <t>7</t>
  </si>
  <si>
    <t>13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</si>
  <si>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</si>
  <si>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</si>
  <si>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</si>
  <si>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</si>
  <si>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</si>
  <si>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</si>
  <si>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</si>
  <si>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</si>
  <si>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</si>
  <si>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Profit after tax for the period from discontinued operations</t>
  </si>
  <si>
    <t>Total comprehensive income for the period, net of income tax</t>
  </si>
  <si>
    <t>Chief financial director</t>
  </si>
  <si>
    <t>Chief accountant</t>
  </si>
  <si>
    <t>Allowance for doubtful receivables</t>
  </si>
  <si>
    <t>NRV adjustments of slow-moving inventory</t>
  </si>
  <si>
    <t>Gain on disposal of subsidiary</t>
  </si>
  <si>
    <t>Income tax paid</t>
  </si>
  <si>
    <t>Return of cash on deposits</t>
  </si>
  <si>
    <t>Effects of exchange rate changes on cash and cash equivalents</t>
  </si>
  <si>
    <t>Cash and cash equivalents, as at 1 January</t>
  </si>
  <si>
    <t>Total comprehensive income (unaudited)</t>
  </si>
  <si>
    <t>Compensation for provision of  universal services in rural areas</t>
  </si>
  <si>
    <t>Net cash flows used in investing activities</t>
  </si>
  <si>
    <t>Profit before tax from discontinued operations</t>
  </si>
  <si>
    <t>15</t>
  </si>
  <si>
    <t xml:space="preserve">30 June 2017 (unaudited)
</t>
  </si>
  <si>
    <t>As at 30 June 2017</t>
  </si>
  <si>
    <t xml:space="preserve">30 June
2017
(unaudited)
</t>
  </si>
  <si>
    <t xml:space="preserve">30 June
2016
(unaudited)
</t>
  </si>
  <si>
    <t>At 30 June 2016 (unaudited)</t>
  </si>
  <si>
    <t>At 30 June 2017 (unaudited)</t>
  </si>
  <si>
    <t xml:space="preserve">Finance lease liabilities: current portion </t>
  </si>
  <si>
    <t xml:space="preserve">Employee benefit obligations: current portion </t>
  </si>
  <si>
    <t>Current income tax payable</t>
  </si>
  <si>
    <t>(Loss)/gain on disposal of property and equipment</t>
  </si>
  <si>
    <t>Profit before tax for the period from continuing operations</t>
  </si>
  <si>
    <t>Profit for the period</t>
  </si>
  <si>
    <t>Other comprehensive income/(loss) to be reclassified to profit or loss in subsequent periods (net of tax)</t>
  </si>
  <si>
    <t>Actuarial losses on defined benefit plans, net of income tax</t>
  </si>
  <si>
    <t>Other comprehensive (loss)/income not to be reclassified to profit or loss in subsequent periods (net of tax)</t>
  </si>
  <si>
    <t>Net other comprehensive loss not to be reclassified to profit or loss in subsuquent periods</t>
  </si>
  <si>
    <t>Other comprehensive loss for the period, net of income tax</t>
  </si>
  <si>
    <t>Basic and diluted, tenge</t>
  </si>
  <si>
    <t xml:space="preserve">Earnings per share from continuing operations </t>
  </si>
  <si>
    <t>Loss from impairment of property and equipment</t>
  </si>
  <si>
    <t>Change in employee benefit obligations</t>
  </si>
  <si>
    <t>Net cash inflow from subsidiary disposal</t>
  </si>
  <si>
    <t>Repayment of loans to employees</t>
  </si>
  <si>
    <t>Financial aid repaid</t>
  </si>
  <si>
    <t>Cash and cash equivalents, as at 30 June</t>
  </si>
  <si>
    <t>Unrealized foreign exchange (gain)/loss, net</t>
  </si>
  <si>
    <t>Share in loss of associates</t>
  </si>
  <si>
    <t>(Gain)/loss on disposal of property and equipment and intangible assets</t>
  </si>
  <si>
    <t>Dividends paid on ordinary and preferred shares</t>
  </si>
  <si>
    <t>Acquisition of non-controlling interests in a subsidiary</t>
  </si>
  <si>
    <t>Profit for the period (unaudited)</t>
  </si>
  <si>
    <t>Other comprehensive loss (unaudited)</t>
  </si>
  <si>
    <t>Treasury shares repurchased (unaudited)</t>
  </si>
  <si>
    <t>Dividends (unaudited)</t>
  </si>
  <si>
    <t>19</t>
  </si>
  <si>
    <t>17</t>
  </si>
  <si>
    <t>5</t>
  </si>
  <si>
    <t>Investments in associates</t>
  </si>
  <si>
    <t>Change in working capital</t>
  </si>
  <si>
    <t>Change in other current and non-current assets</t>
  </si>
  <si>
    <t>Change in accounts payable</t>
  </si>
  <si>
    <t>Cash generated from operations</t>
  </si>
  <si>
    <t>Net cash outflow from subsidiary disposal</t>
  </si>
  <si>
    <t>Net decrease in cash and cash equivalents during the period</t>
  </si>
  <si>
    <t>Attributable to owners of the Parent</t>
  </si>
  <si>
    <t>For six months ended 30 June</t>
  </si>
  <si>
    <t>Other expenses</t>
  </si>
  <si>
    <t>Income tax expenses</t>
  </si>
  <si>
    <t>Foreign exchange differences from translation of financial statements of foreign subsidiaries</t>
  </si>
  <si>
    <t>Net other comprehensive income/(loss) to be reclassified to profit or loss in subsequent periods</t>
  </si>
  <si>
    <t>For three months ended 30 June</t>
  </si>
  <si>
    <t>1,474.74</t>
  </si>
  <si>
    <t>5,171.88</t>
  </si>
  <si>
    <t>1,345.37</t>
  </si>
  <si>
    <t>Book value per one ordinary share, Tenge</t>
  </si>
  <si>
    <t xml:space="preserve">Book value per one preferred share of the first group, Tenge                                                </t>
  </si>
  <si>
    <t xml:space="preserve">Interim condensed </t>
  </si>
  <si>
    <t>consolidated financial statements (unaudited)</t>
  </si>
  <si>
    <t xml:space="preserve">Interim condensed consolidated financial statements (unaudited) </t>
  </si>
  <si>
    <t>For the three and six monthes ended 30 June, 2017</t>
  </si>
  <si>
    <t>Net foreign exchange gain/(loss)</t>
  </si>
  <si>
    <t xml:space="preserve">Other capital
reserves
</t>
  </si>
</sst>
</file>

<file path=xl/styles.xml><?xml version="1.0" encoding="utf-8"?>
<styleSheet xmlns="http://schemas.openxmlformats.org/spreadsheetml/2006/main">
  <numFmts count="3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\ "/>
    <numFmt numFmtId="177" formatCode="_-* #,##0_р_._-;\-* #,##0_р_._-;_-* &quot;-&quot;??_р_._-;_-@_-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[$-FC19]d\ mmmm\ yyyy\ &quot;г.&quot;"/>
    <numFmt numFmtId="185" formatCode="_(* #,##0.00_);_(* \(#,##0.00\);_(* &quot;-&quot;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3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0" fontId="0" fillId="0" borderId="0" xfId="60" applyFont="1" applyFill="1" applyAlignment="1" applyProtection="1">
      <alignment horizontal="center"/>
      <protection locked="0"/>
    </xf>
    <xf numFmtId="176" fontId="27" fillId="0" borderId="0" xfId="62" applyFont="1" applyFill="1" applyAlignment="1" applyProtection="1">
      <alignment horizontal="center"/>
      <protection locked="0"/>
    </xf>
    <xf numFmtId="49" fontId="22" fillId="0" borderId="10" xfId="62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62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0" fontId="22" fillId="0" borderId="0" xfId="62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43" fontId="33" fillId="0" borderId="0" xfId="0" applyNumberFormat="1" applyFont="1" applyFill="1" applyAlignment="1">
      <alignment wrapText="1"/>
    </xf>
    <xf numFmtId="177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43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43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22" fillId="0" borderId="10" xfId="62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41" fontId="22" fillId="0" borderId="10" xfId="74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74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178" fontId="22" fillId="0" borderId="10" xfId="0" applyNumberFormat="1" applyFont="1" applyBorder="1" applyAlignment="1">
      <alignment horizontal="right"/>
    </xf>
    <xf numFmtId="178" fontId="22" fillId="0" borderId="10" xfId="74" applyNumberFormat="1" applyFont="1" applyFill="1" applyBorder="1" applyAlignment="1" applyProtection="1">
      <alignment horizontal="right"/>
      <protection/>
    </xf>
    <xf numFmtId="178" fontId="22" fillId="0" borderId="10" xfId="74" applyNumberFormat="1" applyFont="1" applyFill="1" applyBorder="1" applyAlignment="1" applyProtection="1">
      <alignment horizontal="right" wrapText="1"/>
      <protection/>
    </xf>
    <xf numFmtId="178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41" fontId="0" fillId="0" borderId="10" xfId="74" applyNumberFormat="1" applyFont="1" applyFill="1" applyBorder="1" applyAlignment="1" applyProtection="1">
      <alignment horizontal="right" wrapText="1"/>
      <protection/>
    </xf>
    <xf numFmtId="178" fontId="0" fillId="0" borderId="10" xfId="0" applyNumberFormat="1" applyFont="1" applyBorder="1" applyAlignment="1">
      <alignment horizontal="right"/>
    </xf>
    <xf numFmtId="49" fontId="22" fillId="0" borderId="17" xfId="62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62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10" xfId="74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74" applyNumberFormat="1" applyFont="1" applyFill="1" applyBorder="1" applyAlignment="1" applyProtection="1">
      <alignment horizontal="right" vertical="center" wrapText="1"/>
      <protection/>
    </xf>
    <xf numFmtId="173" fontId="0" fillId="0" borderId="0" xfId="74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61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8" fontId="0" fillId="0" borderId="10" xfId="74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74" applyNumberFormat="1" applyFont="1" applyFill="1" applyBorder="1" applyAlignment="1" applyProtection="1">
      <alignment horizontal="center" vertical="center" wrapText="1"/>
      <protection/>
    </xf>
    <xf numFmtId="17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74" applyNumberFormat="1" applyFont="1" applyFill="1" applyBorder="1" applyAlignment="1" applyProtection="1">
      <alignment horizontal="right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8" fontId="22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vertical="center"/>
      <protection locked="0"/>
    </xf>
    <xf numFmtId="178" fontId="22" fillId="0" borderId="10" xfId="0" applyNumberFormat="1" applyFont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7" fontId="22" fillId="0" borderId="10" xfId="0" applyNumberFormat="1" applyFont="1" applyBorder="1" applyAlignment="1">
      <alignment wrapText="1"/>
    </xf>
    <xf numFmtId="49" fontId="0" fillId="0" borderId="10" xfId="62" applyNumberFormat="1" applyFont="1" applyFill="1" applyBorder="1" applyAlignment="1" applyProtection="1">
      <alignment horizontal="center"/>
      <protection/>
    </xf>
    <xf numFmtId="178" fontId="42" fillId="0" borderId="0" xfId="0" applyNumberFormat="1" applyFont="1" applyFill="1" applyAlignment="1" applyProtection="1">
      <alignment/>
      <protection locked="0"/>
    </xf>
    <xf numFmtId="178" fontId="0" fillId="0" borderId="19" xfId="0" applyNumberFormat="1" applyFont="1" applyFill="1" applyBorder="1" applyAlignment="1">
      <alignment horizontal="left" wrapText="1"/>
    </xf>
    <xf numFmtId="49" fontId="30" fillId="0" borderId="20" xfId="62" applyNumberFormat="1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43" fontId="0" fillId="0" borderId="22" xfId="0" applyNumberFormat="1" applyFont="1" applyBorder="1" applyAlignment="1" applyProtection="1">
      <alignment horizontal="right"/>
      <protection/>
    </xf>
    <xf numFmtId="178" fontId="0" fillId="0" borderId="19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41" fontId="0" fillId="0" borderId="22" xfId="74" applyNumberFormat="1" applyFont="1" applyFill="1" applyBorder="1" applyAlignment="1" applyProtection="1">
      <alignment horizontal="right" wrapText="1"/>
      <protection/>
    </xf>
    <xf numFmtId="41" fontId="0" fillId="0" borderId="19" xfId="0" applyNumberFormat="1" applyFont="1" applyBorder="1" applyAlignment="1">
      <alignment horizontal="right" wrapText="1"/>
    </xf>
    <xf numFmtId="178" fontId="22" fillId="0" borderId="23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 horizontal="right"/>
    </xf>
    <xf numFmtId="177" fontId="43" fillId="0" borderId="0" xfId="74" applyNumberFormat="1" applyFont="1" applyFill="1" applyAlignment="1" applyProtection="1">
      <alignment/>
      <protection locked="0"/>
    </xf>
    <xf numFmtId="178" fontId="22" fillId="0" borderId="0" xfId="0" applyNumberFormat="1" applyFont="1" applyFill="1" applyAlignment="1">
      <alignment/>
    </xf>
    <xf numFmtId="178" fontId="0" fillId="0" borderId="19" xfId="0" applyNumberFormat="1" applyFont="1" applyFill="1" applyBorder="1" applyAlignment="1">
      <alignment horizontal="right" wrapText="1"/>
    </xf>
    <xf numFmtId="178" fontId="22" fillId="24" borderId="10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wrapText="1"/>
    </xf>
    <xf numFmtId="177" fontId="0" fillId="0" borderId="10" xfId="0" applyNumberFormat="1" applyFont="1" applyBorder="1" applyAlignment="1">
      <alignment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2" fillId="0" borderId="10" xfId="62" applyNumberFormat="1" applyFont="1" applyFill="1" applyBorder="1" applyAlignment="1" applyProtection="1">
      <alignment vertical="center" wrapText="1"/>
      <protection/>
    </xf>
    <xf numFmtId="3" fontId="22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178" fontId="0" fillId="24" borderId="10" xfId="0" applyNumberFormat="1" applyFill="1" applyBorder="1" applyAlignment="1">
      <alignment horizontal="left" wrapText="1"/>
    </xf>
    <xf numFmtId="178" fontId="39" fillId="0" borderId="10" xfId="0" applyNumberFormat="1" applyFont="1" applyFill="1" applyBorder="1" applyAlignment="1">
      <alignment horizontal="left" wrapText="1"/>
    </xf>
    <xf numFmtId="185" fontId="22" fillId="24" borderId="10" xfId="0" applyNumberFormat="1" applyFont="1" applyFill="1" applyBorder="1" applyAlignment="1">
      <alignment horizontal="right" wrapText="1"/>
    </xf>
    <xf numFmtId="178" fontId="0" fillId="24" borderId="19" xfId="0" applyNumberFormat="1" applyFont="1" applyFill="1" applyBorder="1" applyAlignment="1">
      <alignment horizontal="left" wrapText="1"/>
    </xf>
    <xf numFmtId="178" fontId="22" fillId="24" borderId="19" xfId="0" applyNumberFormat="1" applyFont="1" applyFill="1" applyBorder="1" applyAlignment="1">
      <alignment horizontal="left" wrapText="1"/>
    </xf>
    <xf numFmtId="178" fontId="0" fillId="24" borderId="19" xfId="0" applyNumberFormat="1" applyFont="1" applyFill="1" applyBorder="1" applyAlignment="1">
      <alignment horizontal="right" wrapText="1"/>
    </xf>
    <xf numFmtId="178" fontId="22" fillId="24" borderId="17" xfId="0" applyNumberFormat="1" applyFont="1" applyFill="1" applyBorder="1" applyAlignment="1">
      <alignment horizontal="left" wrapText="1"/>
    </xf>
    <xf numFmtId="178" fontId="0" fillId="24" borderId="2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left" wrapText="1"/>
    </xf>
    <xf numFmtId="178" fontId="22" fillId="0" borderId="19" xfId="0" applyNumberFormat="1" applyFont="1" applyFill="1" applyBorder="1" applyAlignment="1">
      <alignment horizontal="left" wrapText="1"/>
    </xf>
    <xf numFmtId="178" fontId="0" fillId="0" borderId="19" xfId="0" applyNumberForma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right"/>
    </xf>
    <xf numFmtId="178" fontId="0" fillId="24" borderId="19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 applyProtection="1">
      <alignment wrapText="1"/>
      <protection/>
    </xf>
    <xf numFmtId="185" fontId="0" fillId="24" borderId="10" xfId="0" applyNumberFormat="1" applyFill="1" applyBorder="1" applyAlignment="1">
      <alignment horizontal="right" wrapText="1"/>
    </xf>
    <xf numFmtId="173" fontId="0" fillId="0" borderId="0" xfId="80" applyNumberFormat="1" applyFont="1" applyFill="1" applyBorder="1" applyAlignment="1" applyProtection="1">
      <alignment horizontal="center" vertical="center" wrapText="1"/>
      <protection/>
    </xf>
    <xf numFmtId="173" fontId="0" fillId="0" borderId="0" xfId="80" applyNumberFormat="1" applyFont="1" applyFill="1" applyBorder="1" applyAlignment="1" applyProtection="1">
      <alignment horizontal="center" vertical="center" wrapText="1"/>
      <protection/>
    </xf>
    <xf numFmtId="173" fontId="22" fillId="0" borderId="0" xfId="80" applyNumberFormat="1" applyFont="1" applyFill="1" applyBorder="1" applyAlignment="1" applyProtection="1">
      <alignment horizontal="center" vertical="center" wrapText="1"/>
      <protection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Мой" xfId="54"/>
    <cellStyle name="Мой 2" xfId="55"/>
    <cellStyle name="Мой 2 2" xfId="56"/>
    <cellStyle name="Мой 3" xfId="57"/>
    <cellStyle name="Название" xfId="58"/>
    <cellStyle name="Нейтральный" xfId="59"/>
    <cellStyle name="Обычный_Balans_odt" xfId="60"/>
    <cellStyle name="Обычный_Бух_баланс_актив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[0] 2 2" xfId="76"/>
    <cellStyle name="Финансовый [0] 2 2 2" xfId="77"/>
    <cellStyle name="Финансовый 2" xfId="78"/>
    <cellStyle name="Финансовый 2 2" xfId="79"/>
    <cellStyle name="Финансовый 2 2 2" xfId="80"/>
    <cellStyle name="Финансовый 2 3" xfId="81"/>
    <cellStyle name="Финансовый 2 3 2" xfId="82"/>
    <cellStyle name="Финансовый 2 4" xfId="83"/>
    <cellStyle name="Финансовый 3" xfId="84"/>
    <cellStyle name="Финансовый 3 2" xfId="85"/>
    <cellStyle name="Финансовый 4" xfId="86"/>
    <cellStyle name="Финансовый 4 2" xfId="87"/>
    <cellStyle name="Финансовый 5" xfId="88"/>
    <cellStyle name="Финансовый 5 2" xfId="89"/>
    <cellStyle name="Финансовый 6" xfId="90"/>
    <cellStyle name="Финансовый 6 2" xfId="91"/>
    <cellStyle name="Финансовый 7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="80" zoomScaleNormal="80" zoomScalePageLayoutView="0" workbookViewId="0" topLeftCell="A28">
      <selection activeCell="A30" sqref="A30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33" t="s">
        <v>4</v>
      </c>
      <c r="B1" s="11"/>
      <c r="C1" s="247" t="s">
        <v>181</v>
      </c>
      <c r="D1" s="247"/>
    </row>
    <row r="2" spans="1:4" ht="10.5" customHeight="1">
      <c r="A2" s="13"/>
      <c r="B2" s="11"/>
      <c r="C2" s="248" t="s">
        <v>182</v>
      </c>
      <c r="D2" s="248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2" t="s">
        <v>20</v>
      </c>
      <c r="B5" s="12"/>
      <c r="C5" s="14"/>
      <c r="D5" s="15"/>
    </row>
    <row r="6" spans="1:4" ht="12" customHeight="1">
      <c r="A6" s="42"/>
      <c r="B6" s="12"/>
      <c r="C6" s="14"/>
      <c r="D6" s="15"/>
    </row>
    <row r="7" spans="1:4" ht="11.25">
      <c r="A7" s="43"/>
      <c r="B7" s="44"/>
      <c r="C7" s="45"/>
      <c r="D7" s="46"/>
    </row>
    <row r="8" spans="1:4" s="152" customFormat="1" ht="12.75">
      <c r="A8" s="159" t="s">
        <v>126</v>
      </c>
      <c r="B8" s="160"/>
      <c r="C8" s="161"/>
      <c r="D8" s="162"/>
    </row>
    <row r="9" spans="1:4" s="152" customFormat="1" ht="43.5" customHeight="1">
      <c r="A9" s="109" t="s">
        <v>6</v>
      </c>
      <c r="B9" s="163" t="s">
        <v>7</v>
      </c>
      <c r="C9" s="164" t="s">
        <v>125</v>
      </c>
      <c r="D9" s="212" t="s">
        <v>83</v>
      </c>
    </row>
    <row r="10" spans="1:4" s="152" customFormat="1" ht="12.75">
      <c r="A10" s="113" t="s">
        <v>21</v>
      </c>
      <c r="B10" s="165"/>
      <c r="C10" s="166"/>
      <c r="D10" s="167"/>
    </row>
    <row r="11" spans="1:4" s="152" customFormat="1" ht="12.75">
      <c r="A11" s="113" t="s">
        <v>22</v>
      </c>
      <c r="B11" s="165"/>
      <c r="C11" s="166"/>
      <c r="D11" s="167"/>
    </row>
    <row r="12" spans="1:5" s="152" customFormat="1" ht="12.75">
      <c r="A12" s="168" t="s">
        <v>23</v>
      </c>
      <c r="B12" s="169">
        <v>5</v>
      </c>
      <c r="C12" s="208">
        <v>261585416</v>
      </c>
      <c r="D12" s="210">
        <v>272175873</v>
      </c>
      <c r="E12" s="153"/>
    </row>
    <row r="13" spans="1:5" s="152" customFormat="1" ht="12.75">
      <c r="A13" s="168" t="s">
        <v>24</v>
      </c>
      <c r="B13" s="169">
        <v>6</v>
      </c>
      <c r="C13" s="208">
        <v>16022368</v>
      </c>
      <c r="D13" s="226">
        <v>17140121</v>
      </c>
      <c r="E13" s="153"/>
    </row>
    <row r="14" spans="1:5" s="152" customFormat="1" ht="12.75">
      <c r="A14" s="170" t="s">
        <v>25</v>
      </c>
      <c r="B14" s="169"/>
      <c r="C14" s="208">
        <v>62814</v>
      </c>
      <c r="D14" s="210">
        <v>40243</v>
      </c>
      <c r="E14" s="153"/>
    </row>
    <row r="15" spans="1:5" s="152" customFormat="1" ht="12.75">
      <c r="A15" s="241" t="s">
        <v>162</v>
      </c>
      <c r="B15" s="169" t="s">
        <v>98</v>
      </c>
      <c r="C15" s="208">
        <v>64090692</v>
      </c>
      <c r="D15" s="226">
        <v>67160792</v>
      </c>
      <c r="E15" s="153"/>
    </row>
    <row r="16" spans="1:5" s="152" customFormat="1" ht="12.75">
      <c r="A16" s="168" t="s">
        <v>26</v>
      </c>
      <c r="B16" s="169"/>
      <c r="C16" s="208">
        <v>5943344</v>
      </c>
      <c r="D16" s="210">
        <v>5876966</v>
      </c>
      <c r="E16" s="153"/>
    </row>
    <row r="17" spans="1:5" s="152" customFormat="1" ht="12.75">
      <c r="A17" s="168" t="s">
        <v>27</v>
      </c>
      <c r="B17" s="169"/>
      <c r="C17" s="208">
        <v>1415441</v>
      </c>
      <c r="D17" s="210">
        <v>1708901</v>
      </c>
      <c r="E17" s="153"/>
    </row>
    <row r="18" spans="1:5" s="152" customFormat="1" ht="12.75">
      <c r="A18" s="171"/>
      <c r="B18" s="165"/>
      <c r="C18" s="208">
        <f>SUM(C12:C17)</f>
        <v>349120075</v>
      </c>
      <c r="D18" s="172">
        <f>SUM(D12:D17)</f>
        <v>364102896</v>
      </c>
      <c r="E18" s="153"/>
    </row>
    <row r="19" spans="1:5" s="152" customFormat="1" ht="12.75">
      <c r="A19" s="113" t="s">
        <v>28</v>
      </c>
      <c r="B19" s="165"/>
      <c r="C19" s="154"/>
      <c r="D19" s="154"/>
      <c r="E19" s="153"/>
    </row>
    <row r="20" spans="1:5" s="152" customFormat="1" ht="12.75">
      <c r="A20" s="171" t="s">
        <v>29</v>
      </c>
      <c r="B20" s="165"/>
      <c r="C20" s="208">
        <v>4608154</v>
      </c>
      <c r="D20" s="226">
        <v>4483724</v>
      </c>
      <c r="E20" s="153"/>
    </row>
    <row r="21" spans="1:5" s="152" customFormat="1" ht="12.75">
      <c r="A21" s="219" t="s">
        <v>100</v>
      </c>
      <c r="B21" s="169" t="s">
        <v>79</v>
      </c>
      <c r="C21" s="208">
        <v>30939034</v>
      </c>
      <c r="D21" s="210">
        <v>24992206</v>
      </c>
      <c r="E21" s="153"/>
    </row>
    <row r="22" spans="1:5" s="152" customFormat="1" ht="12.75">
      <c r="A22" s="219" t="s">
        <v>101</v>
      </c>
      <c r="B22" s="169"/>
      <c r="C22" s="208">
        <v>284757</v>
      </c>
      <c r="D22" s="210">
        <v>297280</v>
      </c>
      <c r="E22" s="153"/>
    </row>
    <row r="23" spans="1:5" s="152" customFormat="1" ht="12.75">
      <c r="A23" s="219" t="s">
        <v>102</v>
      </c>
      <c r="B23" s="169"/>
      <c r="C23" s="208">
        <v>3122</v>
      </c>
      <c r="D23" s="210">
        <v>3548</v>
      </c>
      <c r="E23" s="153"/>
    </row>
    <row r="24" spans="1:5" s="152" customFormat="1" ht="12.75">
      <c r="A24" s="219" t="s">
        <v>103</v>
      </c>
      <c r="B24" s="169" t="s">
        <v>80</v>
      </c>
      <c r="C24" s="208">
        <v>62343612</v>
      </c>
      <c r="D24" s="210">
        <v>48133067</v>
      </c>
      <c r="E24" s="153"/>
    </row>
    <row r="25" spans="1:5" s="152" customFormat="1" ht="12.75">
      <c r="A25" s="173" t="s">
        <v>30</v>
      </c>
      <c r="B25" s="169"/>
      <c r="C25" s="227">
        <v>2554075</v>
      </c>
      <c r="D25" s="210">
        <v>2628449</v>
      </c>
      <c r="E25" s="153"/>
    </row>
    <row r="26" spans="1:5" s="152" customFormat="1" ht="12.75">
      <c r="A26" s="173" t="s">
        <v>31</v>
      </c>
      <c r="B26" s="169" t="s">
        <v>0</v>
      </c>
      <c r="C26" s="208">
        <v>23957216</v>
      </c>
      <c r="D26" s="210">
        <v>24320942</v>
      </c>
      <c r="E26" s="153"/>
    </row>
    <row r="27" spans="1:5" s="152" customFormat="1" ht="12.75">
      <c r="A27" s="171"/>
      <c r="B27" s="165"/>
      <c r="C27" s="208">
        <f>SUM(C20:C26)</f>
        <v>124689970</v>
      </c>
      <c r="D27" s="172">
        <f>SUM(D20:D26)</f>
        <v>104859216</v>
      </c>
      <c r="E27" s="153"/>
    </row>
    <row r="28" spans="1:5" s="152" customFormat="1" ht="25.5" customHeight="1">
      <c r="A28" s="114" t="s">
        <v>32</v>
      </c>
      <c r="B28" s="175"/>
      <c r="C28" s="141">
        <f>C18+C27</f>
        <v>473810045</v>
      </c>
      <c r="D28" s="141">
        <f>D18+D27</f>
        <v>468962112</v>
      </c>
      <c r="E28" s="153"/>
    </row>
    <row r="29" spans="1:5" s="152" customFormat="1" ht="12.75">
      <c r="A29" s="176"/>
      <c r="B29" s="177"/>
      <c r="C29" s="178"/>
      <c r="D29" s="178"/>
      <c r="E29" s="153"/>
    </row>
    <row r="30" spans="1:5" s="152" customFormat="1" ht="43.5" customHeight="1">
      <c r="A30" s="114"/>
      <c r="B30" s="163" t="str">
        <f>B9</f>
        <v>Notes</v>
      </c>
      <c r="C30" s="179" t="str">
        <f>C9</f>
        <v>30 June 2017 (unaudited)
</v>
      </c>
      <c r="D30" s="111" t="str">
        <f>D9</f>
        <v>31 December 2016 (audited)</v>
      </c>
      <c r="E30" s="153"/>
    </row>
    <row r="31" spans="1:5" s="152" customFormat="1" ht="12.75">
      <c r="A31" s="113" t="s">
        <v>50</v>
      </c>
      <c r="B31" s="156"/>
      <c r="C31" s="112"/>
      <c r="D31" s="112"/>
      <c r="E31" s="153"/>
    </row>
    <row r="32" spans="1:5" s="152" customFormat="1" ht="12.75">
      <c r="A32" s="215" t="s">
        <v>84</v>
      </c>
      <c r="B32" s="156"/>
      <c r="C32" s="208">
        <v>12136529</v>
      </c>
      <c r="D32" s="226">
        <v>12136529</v>
      </c>
      <c r="E32" s="153"/>
    </row>
    <row r="33" spans="1:5" s="152" customFormat="1" ht="12.75">
      <c r="A33" s="180" t="s">
        <v>51</v>
      </c>
      <c r="B33" s="181"/>
      <c r="C33" s="208">
        <v>-6464374</v>
      </c>
      <c r="D33" s="226">
        <v>-6464374</v>
      </c>
      <c r="E33" s="153"/>
    </row>
    <row r="34" spans="1:5" s="152" customFormat="1" ht="12.75">
      <c r="A34" s="180" t="s">
        <v>81</v>
      </c>
      <c r="B34" s="181"/>
      <c r="C34" s="208">
        <v>15756</v>
      </c>
      <c r="D34" s="226">
        <v>-1957</v>
      </c>
      <c r="E34" s="153"/>
    </row>
    <row r="35" spans="1:5" s="152" customFormat="1" ht="12.75">
      <c r="A35" s="220" t="s">
        <v>104</v>
      </c>
      <c r="B35" s="181"/>
      <c r="C35" s="208">
        <v>1820479</v>
      </c>
      <c r="D35" s="226">
        <v>1820479</v>
      </c>
      <c r="E35" s="153"/>
    </row>
    <row r="36" spans="1:5" s="152" customFormat="1" ht="12.75">
      <c r="A36" s="180" t="s">
        <v>52</v>
      </c>
      <c r="B36" s="181"/>
      <c r="C36" s="208">
        <v>346818285</v>
      </c>
      <c r="D36" s="226">
        <v>336306933</v>
      </c>
      <c r="E36" s="153"/>
    </row>
    <row r="37" spans="1:5" s="152" customFormat="1" ht="12.75">
      <c r="A37" s="155"/>
      <c r="B37" s="156"/>
      <c r="C37" s="208"/>
      <c r="D37" s="172"/>
      <c r="E37" s="153"/>
    </row>
    <row r="38" spans="1:5" s="152" customFormat="1" ht="12.75">
      <c r="A38" s="113" t="s">
        <v>53</v>
      </c>
      <c r="B38" s="182"/>
      <c r="C38" s="142">
        <f>SUM(C32:C36)</f>
        <v>354326675</v>
      </c>
      <c r="D38" s="183">
        <f>SUM(D32:D36)</f>
        <v>343797610</v>
      </c>
      <c r="E38" s="153"/>
    </row>
    <row r="39" spans="1:5" s="152" customFormat="1" ht="12.75">
      <c r="A39" s="155"/>
      <c r="B39" s="156"/>
      <c r="C39" s="157"/>
      <c r="D39" s="157"/>
      <c r="E39" s="153"/>
    </row>
    <row r="40" spans="1:5" s="152" customFormat="1" ht="12.75">
      <c r="A40" s="113" t="s">
        <v>54</v>
      </c>
      <c r="B40" s="156"/>
      <c r="C40" s="157"/>
      <c r="D40" s="157"/>
      <c r="E40" s="153"/>
    </row>
    <row r="41" spans="1:5" s="152" customFormat="1" ht="12.75">
      <c r="A41" s="215" t="s">
        <v>105</v>
      </c>
      <c r="B41" s="216" t="s">
        <v>3</v>
      </c>
      <c r="C41" s="208">
        <v>52882566</v>
      </c>
      <c r="D41" s="226">
        <v>53794669</v>
      </c>
      <c r="E41" s="153"/>
    </row>
    <row r="42" spans="1:5" s="152" customFormat="1" ht="12.75">
      <c r="A42" s="180" t="s">
        <v>55</v>
      </c>
      <c r="B42" s="165"/>
      <c r="C42" s="208">
        <v>318254</v>
      </c>
      <c r="D42" s="226">
        <v>1273015</v>
      </c>
      <c r="E42" s="153"/>
    </row>
    <row r="43" spans="1:5" s="152" customFormat="1" ht="12.75">
      <c r="A43" s="180" t="s">
        <v>56</v>
      </c>
      <c r="B43" s="165"/>
      <c r="C43" s="208">
        <v>19409120</v>
      </c>
      <c r="D43" s="226">
        <v>19624081</v>
      </c>
      <c r="E43" s="153"/>
    </row>
    <row r="44" spans="1:5" s="152" customFormat="1" ht="12.75">
      <c r="A44" s="221" t="s">
        <v>106</v>
      </c>
      <c r="B44" s="165"/>
      <c r="C44" s="208">
        <v>9670129</v>
      </c>
      <c r="D44" s="226">
        <v>7788984</v>
      </c>
      <c r="E44" s="153"/>
    </row>
    <row r="45" spans="1:5" s="152" customFormat="1" ht="12.75">
      <c r="A45" s="180" t="s">
        <v>57</v>
      </c>
      <c r="B45" s="165"/>
      <c r="C45" s="208">
        <v>874244</v>
      </c>
      <c r="D45" s="226">
        <v>874244</v>
      </c>
      <c r="E45" s="153"/>
    </row>
    <row r="46" spans="1:5" s="152" customFormat="1" ht="12.75" customHeight="1">
      <c r="A46" s="180" t="s">
        <v>58</v>
      </c>
      <c r="B46" s="216" t="s">
        <v>99</v>
      </c>
      <c r="C46" s="208">
        <v>4571211</v>
      </c>
      <c r="D46" s="226">
        <v>4209139</v>
      </c>
      <c r="E46" s="153"/>
    </row>
    <row r="47" spans="1:5" s="18" customFormat="1" ht="12.75">
      <c r="A47" s="113"/>
      <c r="B47" s="184"/>
      <c r="C47" s="188">
        <f>SUM(C41:C46)</f>
        <v>87725524</v>
      </c>
      <c r="D47" s="147">
        <f>SUM(D41:D46)</f>
        <v>87564132</v>
      </c>
      <c r="E47" s="153"/>
    </row>
    <row r="48" spans="1:5" s="152" customFormat="1" ht="12.75">
      <c r="A48" s="113" t="s">
        <v>59</v>
      </c>
      <c r="B48" s="184"/>
      <c r="C48" s="157"/>
      <c r="D48" s="157"/>
      <c r="E48" s="153"/>
    </row>
    <row r="49" spans="1:5" s="152" customFormat="1" ht="12.75">
      <c r="A49" s="168" t="s">
        <v>107</v>
      </c>
      <c r="B49" s="216" t="s">
        <v>3</v>
      </c>
      <c r="C49" s="208">
        <v>1313541</v>
      </c>
      <c r="D49" s="226">
        <v>2473507</v>
      </c>
      <c r="E49" s="153"/>
    </row>
    <row r="50" spans="1:5" s="152" customFormat="1" ht="12.75">
      <c r="A50" s="221" t="s">
        <v>131</v>
      </c>
      <c r="B50" s="165"/>
      <c r="C50" s="208">
        <v>2222818</v>
      </c>
      <c r="D50" s="226">
        <v>3162706</v>
      </c>
      <c r="E50" s="153"/>
    </row>
    <row r="51" spans="1:5" s="152" customFormat="1" ht="12.75">
      <c r="A51" s="221" t="s">
        <v>132</v>
      </c>
      <c r="B51" s="165"/>
      <c r="C51" s="208">
        <v>454641</v>
      </c>
      <c r="D51" s="226">
        <v>430554</v>
      </c>
      <c r="E51" s="153"/>
    </row>
    <row r="52" spans="1:5" s="152" customFormat="1" ht="12.75">
      <c r="A52" s="221" t="s">
        <v>108</v>
      </c>
      <c r="B52" s="165"/>
      <c r="C52" s="208">
        <v>7852013</v>
      </c>
      <c r="D52" s="226">
        <v>11997342</v>
      </c>
      <c r="E52" s="153"/>
    </row>
    <row r="53" spans="1:5" s="152" customFormat="1" ht="12.75">
      <c r="A53" s="168" t="s">
        <v>60</v>
      </c>
      <c r="B53" s="165"/>
      <c r="C53" s="208">
        <v>2696629</v>
      </c>
      <c r="D53" s="226">
        <v>2835106</v>
      </c>
      <c r="E53" s="153"/>
    </row>
    <row r="54" spans="1:5" s="152" customFormat="1" ht="12.75">
      <c r="A54" s="221" t="s">
        <v>133</v>
      </c>
      <c r="B54" s="165"/>
      <c r="C54" s="208">
        <v>720782</v>
      </c>
      <c r="D54" s="226">
        <v>571983</v>
      </c>
      <c r="E54" s="153"/>
    </row>
    <row r="55" spans="1:5" s="152" customFormat="1" ht="12.75">
      <c r="A55" s="180" t="s">
        <v>61</v>
      </c>
      <c r="B55" s="216" t="s">
        <v>99</v>
      </c>
      <c r="C55" s="208">
        <v>16497422</v>
      </c>
      <c r="D55" s="226">
        <v>16129172</v>
      </c>
      <c r="E55" s="153"/>
    </row>
    <row r="56" spans="1:5" s="152" customFormat="1" ht="12.75">
      <c r="A56" s="174"/>
      <c r="B56" s="165"/>
      <c r="C56" s="188">
        <f>SUM(C49:C55)</f>
        <v>31757846</v>
      </c>
      <c r="D56" s="172">
        <f>SUM(D49:D55)</f>
        <v>37600370</v>
      </c>
      <c r="E56" s="153"/>
    </row>
    <row r="57" spans="1:5" s="152" customFormat="1" ht="12.75">
      <c r="A57" s="114" t="s">
        <v>62</v>
      </c>
      <c r="B57" s="165"/>
      <c r="C57" s="141">
        <f>C47+C56</f>
        <v>119483370</v>
      </c>
      <c r="D57" s="172">
        <f>D47+D56</f>
        <v>125164502</v>
      </c>
      <c r="E57" s="153"/>
    </row>
    <row r="58" spans="1:5" s="152" customFormat="1" ht="25.5" customHeight="1">
      <c r="A58" s="114" t="s">
        <v>63</v>
      </c>
      <c r="B58" s="184"/>
      <c r="C58" s="141">
        <f>C38+C57</f>
        <v>473810045</v>
      </c>
      <c r="D58" s="172">
        <f>D38+D57</f>
        <v>468962112</v>
      </c>
      <c r="E58" s="153"/>
    </row>
    <row r="59" spans="1:4" s="152" customFormat="1" ht="12.75">
      <c r="A59" s="176"/>
      <c r="B59" s="177"/>
      <c r="C59" s="178">
        <f>C28-C58</f>
        <v>0</v>
      </c>
      <c r="D59" s="158">
        <f>D28-D58</f>
        <v>0</v>
      </c>
    </row>
    <row r="60" spans="1:4" s="152" customFormat="1" ht="12.75">
      <c r="A60" s="176" t="s">
        <v>179</v>
      </c>
      <c r="B60" s="177"/>
      <c r="C60" s="246">
        <v>31566</v>
      </c>
      <c r="D60" s="245">
        <v>30478</v>
      </c>
    </row>
    <row r="61" spans="1:4" s="152" customFormat="1" ht="12.75">
      <c r="A61" s="176"/>
      <c r="B61" s="177"/>
      <c r="C61" s="16"/>
      <c r="D61" s="244"/>
    </row>
    <row r="62" spans="1:4" s="152" customFormat="1" ht="12.75">
      <c r="A62" s="176" t="s">
        <v>180</v>
      </c>
      <c r="B62" s="177"/>
      <c r="C62" s="246">
        <v>8682</v>
      </c>
      <c r="D62" s="244">
        <v>8552</v>
      </c>
    </row>
    <row r="63" spans="1:2" s="152" customFormat="1" ht="12.75">
      <c r="A63" s="176"/>
      <c r="B63" s="177"/>
    </row>
    <row r="64" spans="1:4" s="152" customFormat="1" ht="12.75">
      <c r="A64" s="176"/>
      <c r="B64" s="177"/>
      <c r="C64" s="178"/>
      <c r="D64" s="178"/>
    </row>
    <row r="65" spans="1:4" s="152" customFormat="1" ht="12.75">
      <c r="A65" s="176"/>
      <c r="B65" s="177"/>
      <c r="C65" s="178"/>
      <c r="D65" s="178"/>
    </row>
    <row r="66" spans="1:4" s="18" customFormat="1" ht="12.75">
      <c r="A66" s="19" t="s">
        <v>111</v>
      </c>
      <c r="B66" s="20"/>
      <c r="C66" s="21" t="s">
        <v>78</v>
      </c>
      <c r="D66" s="21"/>
    </row>
    <row r="67" spans="1:4" s="152" customFormat="1" ht="12.75">
      <c r="A67" s="185"/>
      <c r="B67" s="186"/>
      <c r="C67" s="187"/>
      <c r="D67" s="187"/>
    </row>
    <row r="68" spans="1:4" s="152" customFormat="1" ht="12.75">
      <c r="A68" s="185"/>
      <c r="B68" s="186"/>
      <c r="C68" s="187"/>
      <c r="D68" s="187"/>
    </row>
    <row r="69" spans="1:4" s="18" customFormat="1" ht="12.75">
      <c r="A69" s="19" t="s">
        <v>112</v>
      </c>
      <c r="B69" s="20"/>
      <c r="C69" s="21" t="s">
        <v>33</v>
      </c>
      <c r="D69" s="21"/>
    </row>
    <row r="70" ht="11.25">
      <c r="A70" s="57"/>
    </row>
    <row r="71" ht="11.25">
      <c r="A71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SheetLayoutView="75" zoomScalePageLayoutView="0" workbookViewId="0" topLeftCell="A1">
      <selection activeCell="A21" sqref="A21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375" style="17" customWidth="1"/>
    <col min="4" max="4" width="16.875" style="17" customWidth="1"/>
    <col min="5" max="5" width="17.625" style="17" customWidth="1"/>
    <col min="6" max="6" width="17.125" style="17" customWidth="1"/>
    <col min="7" max="7" width="13.00390625" style="17" customWidth="1"/>
    <col min="8" max="8" width="13.625" style="17" customWidth="1"/>
    <col min="9" max="16384" width="31.25390625" style="17" customWidth="1"/>
  </cols>
  <sheetData>
    <row r="1" spans="1:6" ht="12">
      <c r="A1" s="134" t="s">
        <v>4</v>
      </c>
      <c r="B1" s="25"/>
      <c r="C1" s="25"/>
      <c r="D1" s="25"/>
      <c r="E1" s="247" t="s">
        <v>181</v>
      </c>
      <c r="F1" s="247"/>
    </row>
    <row r="2" spans="2:6" ht="12.75" customHeight="1">
      <c r="B2" s="25"/>
      <c r="C2" s="25"/>
      <c r="D2" s="25"/>
      <c r="E2" s="248" t="s">
        <v>182</v>
      </c>
      <c r="F2" s="248"/>
    </row>
    <row r="3" spans="2:6" ht="12" customHeight="1">
      <c r="B3" s="25"/>
      <c r="C3" s="25"/>
      <c r="D3" s="25"/>
      <c r="E3" s="25"/>
      <c r="F3" s="25"/>
    </row>
    <row r="4" spans="1:6" ht="13.5" customHeight="1">
      <c r="A4" s="26"/>
      <c r="B4" s="26"/>
      <c r="C4" s="26"/>
      <c r="D4" s="26"/>
      <c r="E4" s="26"/>
      <c r="F4" s="26"/>
    </row>
    <row r="5" spans="1:6" s="12" customFormat="1" ht="15.75">
      <c r="A5" s="131"/>
      <c r="B5" s="26"/>
      <c r="C5" s="26"/>
      <c r="D5" s="26"/>
      <c r="E5" s="26"/>
      <c r="F5" s="26"/>
    </row>
    <row r="6" spans="1:6" s="12" customFormat="1" ht="15.75">
      <c r="A6" s="131" t="s">
        <v>5</v>
      </c>
      <c r="B6" s="51"/>
      <c r="C6" s="51"/>
      <c r="D6" s="51"/>
      <c r="E6" s="51"/>
      <c r="F6" s="51"/>
    </row>
    <row r="7" spans="1:6" s="12" customFormat="1" ht="12.75">
      <c r="A7" s="41"/>
      <c r="B7" s="41"/>
      <c r="C7" s="41"/>
      <c r="D7" s="41"/>
      <c r="E7" s="41"/>
      <c r="F7" s="41"/>
    </row>
    <row r="8" spans="1:6" ht="12.75">
      <c r="A8" s="49" t="s">
        <v>184</v>
      </c>
      <c r="B8" s="27"/>
      <c r="C8" s="27"/>
      <c r="D8" s="27"/>
      <c r="E8" s="27"/>
      <c r="F8" s="27"/>
    </row>
    <row r="9" spans="1:6" ht="37.5" customHeight="1">
      <c r="A9" s="149"/>
      <c r="B9" s="148"/>
      <c r="C9" s="249" t="s">
        <v>175</v>
      </c>
      <c r="D9" s="250"/>
      <c r="E9" s="249" t="s">
        <v>170</v>
      </c>
      <c r="F9" s="250"/>
    </row>
    <row r="10" spans="1:6" ht="37.5" customHeight="1">
      <c r="A10" s="149" t="s">
        <v>6</v>
      </c>
      <c r="B10" s="148" t="s">
        <v>7</v>
      </c>
      <c r="C10" s="110" t="s">
        <v>97</v>
      </c>
      <c r="D10" s="212" t="s">
        <v>82</v>
      </c>
      <c r="E10" s="110" t="s">
        <v>97</v>
      </c>
      <c r="F10" s="212" t="s">
        <v>82</v>
      </c>
    </row>
    <row r="11" spans="1:6" ht="12.75">
      <c r="A11" s="119" t="s">
        <v>70</v>
      </c>
      <c r="B11" s="148"/>
      <c r="C11" s="148"/>
      <c r="D11" s="148"/>
      <c r="E11" s="148"/>
      <c r="F11" s="148"/>
    </row>
    <row r="12" spans="1:8" ht="12.75">
      <c r="A12" s="116" t="s">
        <v>8</v>
      </c>
      <c r="B12" s="3" t="s">
        <v>1</v>
      </c>
      <c r="C12" s="209">
        <v>50381136</v>
      </c>
      <c r="D12" s="226">
        <v>48077669</v>
      </c>
      <c r="E12" s="209">
        <v>100442032</v>
      </c>
      <c r="F12" s="226">
        <v>95367278</v>
      </c>
      <c r="G12" s="194"/>
      <c r="H12" s="194"/>
    </row>
    <row r="13" spans="1:8" ht="12.75">
      <c r="A13" s="117" t="s">
        <v>121</v>
      </c>
      <c r="B13" s="3" t="s">
        <v>159</v>
      </c>
      <c r="C13" s="209">
        <v>0</v>
      </c>
      <c r="D13" s="226">
        <v>1605976</v>
      </c>
      <c r="E13" s="209">
        <v>0</v>
      </c>
      <c r="F13" s="226">
        <v>3211953</v>
      </c>
      <c r="G13" s="194"/>
      <c r="H13" s="194"/>
    </row>
    <row r="14" spans="1:8" ht="12.75">
      <c r="A14" s="118"/>
      <c r="B14" s="47"/>
      <c r="C14" s="209">
        <f>SUM(C12:C13)</f>
        <v>50381136</v>
      </c>
      <c r="D14" s="210">
        <f>SUM(D12:D13)</f>
        <v>49683645</v>
      </c>
      <c r="E14" s="209">
        <f>SUM(E12:E13)</f>
        <v>100442032</v>
      </c>
      <c r="F14" s="226">
        <f>SUM(F12:F13)</f>
        <v>98579231</v>
      </c>
      <c r="G14" s="194"/>
      <c r="H14" s="194"/>
    </row>
    <row r="15" spans="1:8" ht="12.75">
      <c r="A15" s="116" t="s">
        <v>96</v>
      </c>
      <c r="B15" s="3" t="s">
        <v>124</v>
      </c>
      <c r="C15" s="209">
        <v>-33758742</v>
      </c>
      <c r="D15" s="226">
        <v>-31498526</v>
      </c>
      <c r="E15" s="209">
        <v>-65094757</v>
      </c>
      <c r="F15" s="226">
        <v>-60845355</v>
      </c>
      <c r="G15" s="194"/>
      <c r="H15" s="194"/>
    </row>
    <row r="16" spans="1:8" ht="12.75">
      <c r="A16" s="119" t="s">
        <v>9</v>
      </c>
      <c r="B16" s="3"/>
      <c r="C16" s="135">
        <f>SUM(C14:C15)</f>
        <v>16622394</v>
      </c>
      <c r="D16" s="146">
        <f>SUM(D14:D15)</f>
        <v>18185119</v>
      </c>
      <c r="E16" s="135">
        <f>SUM(E14:E15)</f>
        <v>35347275</v>
      </c>
      <c r="F16" s="146">
        <f>SUM(F14:F15)</f>
        <v>37733876</v>
      </c>
      <c r="G16" s="194"/>
      <c r="H16" s="194"/>
    </row>
    <row r="17" spans="1:8" ht="12.75">
      <c r="A17" s="116" t="s">
        <v>10</v>
      </c>
      <c r="B17" s="3"/>
      <c r="C17" s="209">
        <v>-5755516</v>
      </c>
      <c r="D17" s="226">
        <v>-4893238</v>
      </c>
      <c r="E17" s="209">
        <v>-9693761</v>
      </c>
      <c r="F17" s="226">
        <v>-10157787</v>
      </c>
      <c r="G17" s="194"/>
      <c r="H17" s="194"/>
    </row>
    <row r="18" spans="1:8" ht="12.75">
      <c r="A18" s="116" t="s">
        <v>11</v>
      </c>
      <c r="B18" s="3"/>
      <c r="C18" s="209">
        <v>-540563</v>
      </c>
      <c r="D18" s="226">
        <v>-470450</v>
      </c>
      <c r="E18" s="209">
        <v>-1132298</v>
      </c>
      <c r="F18" s="226">
        <v>-755650</v>
      </c>
      <c r="G18" s="194"/>
      <c r="H18" s="194"/>
    </row>
    <row r="19" spans="1:8" ht="12.75">
      <c r="A19" s="120" t="s">
        <v>12</v>
      </c>
      <c r="B19" s="28"/>
      <c r="C19" s="135">
        <f>SUM(C16:C18)</f>
        <v>10326315</v>
      </c>
      <c r="D19" s="146">
        <f>SUM(D16:D18)</f>
        <v>12821431</v>
      </c>
      <c r="E19" s="135">
        <f>SUM(E16:E18)</f>
        <v>24521216</v>
      </c>
      <c r="F19" s="146">
        <f>SUM(F16:F18)</f>
        <v>26820439</v>
      </c>
      <c r="G19" s="194"/>
      <c r="H19" s="194"/>
    </row>
    <row r="20" spans="1:8" ht="12.75">
      <c r="A20" s="116" t="s">
        <v>151</v>
      </c>
      <c r="B20" s="47" t="s">
        <v>98</v>
      </c>
      <c r="C20" s="209">
        <v>-1127520</v>
      </c>
      <c r="D20" s="226">
        <v>-3907654</v>
      </c>
      <c r="E20" s="209">
        <v>-3070100</v>
      </c>
      <c r="F20" s="226">
        <v>-5214816</v>
      </c>
      <c r="G20" s="194"/>
      <c r="H20" s="194"/>
    </row>
    <row r="21" spans="1:8" ht="12.75">
      <c r="A21" s="116" t="s">
        <v>13</v>
      </c>
      <c r="B21" s="3"/>
      <c r="C21" s="209">
        <v>-1468904</v>
      </c>
      <c r="D21" s="226">
        <v>-1723054</v>
      </c>
      <c r="E21" s="209">
        <v>-2784764</v>
      </c>
      <c r="F21" s="226">
        <v>-3164766</v>
      </c>
      <c r="G21" s="194"/>
      <c r="H21" s="194"/>
    </row>
    <row r="22" spans="1:8" ht="12.75">
      <c r="A22" s="121" t="s">
        <v>14</v>
      </c>
      <c r="B22" s="3"/>
      <c r="C22" s="209">
        <v>1224211</v>
      </c>
      <c r="D22" s="226">
        <v>999787</v>
      </c>
      <c r="E22" s="209">
        <v>2004618</v>
      </c>
      <c r="F22" s="226">
        <v>1968223</v>
      </c>
      <c r="G22" s="194"/>
      <c r="H22" s="194"/>
    </row>
    <row r="23" spans="1:8" ht="12.75">
      <c r="A23" s="121" t="s">
        <v>185</v>
      </c>
      <c r="B23" s="3"/>
      <c r="C23" s="209">
        <v>751175</v>
      </c>
      <c r="D23" s="226">
        <v>-124733</v>
      </c>
      <c r="E23" s="209">
        <v>-1575586</v>
      </c>
      <c r="F23" s="226">
        <v>-158009</v>
      </c>
      <c r="G23" s="194"/>
      <c r="H23" s="194"/>
    </row>
    <row r="24" spans="1:8" ht="12.75">
      <c r="A24" s="116" t="s">
        <v>134</v>
      </c>
      <c r="B24" s="3"/>
      <c r="C24" s="209">
        <v>-16145</v>
      </c>
      <c r="D24" s="226">
        <v>-140843</v>
      </c>
      <c r="E24" s="209">
        <v>234651</v>
      </c>
      <c r="F24" s="226">
        <v>-147592</v>
      </c>
      <c r="G24" s="194"/>
      <c r="H24" s="194"/>
    </row>
    <row r="25" spans="1:8" ht="12.75">
      <c r="A25" s="117" t="s">
        <v>15</v>
      </c>
      <c r="B25" s="3"/>
      <c r="C25" s="209">
        <v>1082057</v>
      </c>
      <c r="D25" s="226">
        <v>1256084</v>
      </c>
      <c r="E25" s="209">
        <v>2183043</v>
      </c>
      <c r="F25" s="226">
        <v>2349780</v>
      </c>
      <c r="G25" s="194"/>
      <c r="H25" s="194"/>
    </row>
    <row r="26" spans="1:8" ht="12.75">
      <c r="A26" s="122" t="s">
        <v>171</v>
      </c>
      <c r="B26" s="28"/>
      <c r="C26" s="209">
        <v>-140512</v>
      </c>
      <c r="D26" s="226">
        <v>-197757</v>
      </c>
      <c r="E26" s="209">
        <v>-309862</v>
      </c>
      <c r="F26" s="226">
        <v>-284740</v>
      </c>
      <c r="G26" s="194"/>
      <c r="H26" s="194"/>
    </row>
    <row r="27" spans="1:8" ht="12.75">
      <c r="A27" s="123" t="s">
        <v>135</v>
      </c>
      <c r="B27" s="3"/>
      <c r="C27" s="135">
        <f>SUM(C19:C26)</f>
        <v>10630677</v>
      </c>
      <c r="D27" s="146">
        <f>SUM(D19:D26)</f>
        <v>8983261</v>
      </c>
      <c r="E27" s="135">
        <f>SUM(E19:E26)</f>
        <v>21203216</v>
      </c>
      <c r="F27" s="146">
        <f>SUM(F19:F26)</f>
        <v>22168519</v>
      </c>
      <c r="G27" s="194"/>
      <c r="H27" s="194"/>
    </row>
    <row r="28" spans="1:8" ht="12.75">
      <c r="A28" s="118" t="s">
        <v>172</v>
      </c>
      <c r="B28" s="47" t="s">
        <v>2</v>
      </c>
      <c r="C28" s="209">
        <v>-2560009</v>
      </c>
      <c r="D28" s="226">
        <v>-4357389</v>
      </c>
      <c r="E28" s="209">
        <v>-4988069</v>
      </c>
      <c r="F28" s="226">
        <v>-7380097</v>
      </c>
      <c r="G28" s="194"/>
      <c r="H28" s="194"/>
    </row>
    <row r="29" spans="1:8" ht="12.75">
      <c r="A29" s="119" t="s">
        <v>72</v>
      </c>
      <c r="B29" s="3"/>
      <c r="C29" s="135">
        <f>SUM(C27:C28)</f>
        <v>8070668</v>
      </c>
      <c r="D29" s="146">
        <f>SUM(D27:D28)</f>
        <v>4625872</v>
      </c>
      <c r="E29" s="135">
        <f>SUM(E27:E28)</f>
        <v>16215147</v>
      </c>
      <c r="F29" s="146">
        <f>SUM(F27:F28)</f>
        <v>14788422</v>
      </c>
      <c r="G29" s="194"/>
      <c r="H29" s="194"/>
    </row>
    <row r="30" spans="1:8" ht="12.75">
      <c r="A30" s="119" t="s">
        <v>73</v>
      </c>
      <c r="B30" s="3"/>
      <c r="C30" s="3"/>
      <c r="D30" s="193"/>
      <c r="E30" s="3"/>
      <c r="F30" s="193"/>
      <c r="G30" s="194"/>
      <c r="H30" s="194"/>
    </row>
    <row r="31" spans="1:8" ht="12.75">
      <c r="A31" s="118" t="s">
        <v>109</v>
      </c>
      <c r="B31" s="3" t="s">
        <v>160</v>
      </c>
      <c r="C31" s="209">
        <v>0</v>
      </c>
      <c r="D31" s="209">
        <v>0</v>
      </c>
      <c r="E31" s="190">
        <v>0</v>
      </c>
      <c r="F31" s="146">
        <v>42198166</v>
      </c>
      <c r="G31" s="194"/>
      <c r="H31" s="194"/>
    </row>
    <row r="32" spans="1:8" ht="12.75">
      <c r="A32" s="119" t="s">
        <v>136</v>
      </c>
      <c r="B32" s="3"/>
      <c r="C32" s="135">
        <f>C29+C31</f>
        <v>8070668</v>
      </c>
      <c r="D32" s="146">
        <f>D29+D31</f>
        <v>4625872</v>
      </c>
      <c r="E32" s="135">
        <f>E29+E31</f>
        <v>16215147</v>
      </c>
      <c r="F32" s="146">
        <f>F29+F31</f>
        <v>56986588</v>
      </c>
      <c r="G32" s="194"/>
      <c r="H32" s="194"/>
    </row>
    <row r="33" spans="1:8" ht="12.75">
      <c r="A33" s="120" t="s">
        <v>18</v>
      </c>
      <c r="B33" s="28"/>
      <c r="C33" s="28"/>
      <c r="D33" s="193"/>
      <c r="E33" s="28"/>
      <c r="F33" s="193"/>
      <c r="G33" s="194"/>
      <c r="H33" s="194"/>
    </row>
    <row r="34" spans="1:8" ht="25.5">
      <c r="A34" s="222" t="s">
        <v>137</v>
      </c>
      <c r="B34" s="28"/>
      <c r="C34" s="209"/>
      <c r="D34" s="209"/>
      <c r="E34" s="209"/>
      <c r="F34" s="209"/>
      <c r="G34" s="194"/>
      <c r="H34" s="194"/>
    </row>
    <row r="35" spans="1:8" ht="25.5">
      <c r="A35" s="116" t="s">
        <v>173</v>
      </c>
      <c r="B35" s="28"/>
      <c r="C35" s="209">
        <v>5190</v>
      </c>
      <c r="D35" s="226">
        <v>2596</v>
      </c>
      <c r="E35" s="209">
        <v>17713</v>
      </c>
      <c r="F35" s="226">
        <v>-7209</v>
      </c>
      <c r="G35" s="194"/>
      <c r="H35" s="194"/>
    </row>
    <row r="36" spans="1:8" ht="25.5">
      <c r="A36" s="119" t="s">
        <v>174</v>
      </c>
      <c r="B36" s="28"/>
      <c r="C36" s="209">
        <f>C34+C35</f>
        <v>5190</v>
      </c>
      <c r="D36" s="209">
        <f>D34+D35</f>
        <v>2596</v>
      </c>
      <c r="E36" s="209">
        <f>E34+E35</f>
        <v>17713</v>
      </c>
      <c r="F36" s="209">
        <f>F34+F35</f>
        <v>-7209</v>
      </c>
      <c r="G36" s="194"/>
      <c r="H36" s="194"/>
    </row>
    <row r="37" spans="1:8" s="9" customFormat="1" ht="26.25" customHeight="1">
      <c r="A37" s="222" t="s">
        <v>139</v>
      </c>
      <c r="B37" s="3"/>
      <c r="C37" s="209">
        <v>0</v>
      </c>
      <c r="D37" s="209">
        <v>0</v>
      </c>
      <c r="E37" s="209">
        <v>0</v>
      </c>
      <c r="F37" s="209">
        <v>0</v>
      </c>
      <c r="G37" s="194"/>
      <c r="H37" s="190"/>
    </row>
    <row r="38" spans="1:8" s="9" customFormat="1" ht="26.25" customHeight="1">
      <c r="A38" s="222" t="s">
        <v>138</v>
      </c>
      <c r="B38" s="3"/>
      <c r="C38" s="208">
        <v>-739675</v>
      </c>
      <c r="D38" s="226">
        <v>-575704</v>
      </c>
      <c r="E38" s="208">
        <v>-1338413</v>
      </c>
      <c r="F38" s="226">
        <v>-1054558</v>
      </c>
      <c r="G38" s="194"/>
      <c r="H38" s="194"/>
    </row>
    <row r="39" spans="1:8" s="9" customFormat="1" ht="25.5">
      <c r="A39" s="119" t="s">
        <v>140</v>
      </c>
      <c r="B39" s="3"/>
      <c r="C39" s="208">
        <f>C37+C38</f>
        <v>-739675</v>
      </c>
      <c r="D39" s="226">
        <f>D37+D38</f>
        <v>-575704</v>
      </c>
      <c r="E39" s="208">
        <f>E37+E38</f>
        <v>-1338413</v>
      </c>
      <c r="F39" s="226">
        <f>F37+F38</f>
        <v>-1054558</v>
      </c>
      <c r="G39" s="194"/>
      <c r="H39" s="194"/>
    </row>
    <row r="40" spans="1:8" s="9" customFormat="1" ht="12.75">
      <c r="A40" s="119" t="s">
        <v>141</v>
      </c>
      <c r="B40" s="3"/>
      <c r="C40" s="208">
        <v>-734485</v>
      </c>
      <c r="D40" s="226">
        <v>-573108</v>
      </c>
      <c r="E40" s="208">
        <v>-1320700</v>
      </c>
      <c r="F40" s="226">
        <v>-1061767</v>
      </c>
      <c r="G40" s="194"/>
      <c r="H40" s="194"/>
    </row>
    <row r="41" spans="1:8" s="9" customFormat="1" ht="26.25" customHeight="1">
      <c r="A41" s="119" t="s">
        <v>110</v>
      </c>
      <c r="B41" s="3"/>
      <c r="C41" s="135">
        <f>C32+C40</f>
        <v>7336183</v>
      </c>
      <c r="D41" s="146">
        <f>D32+D40</f>
        <v>4052764</v>
      </c>
      <c r="E41" s="135">
        <f>E32+E40</f>
        <v>14894447</v>
      </c>
      <c r="F41" s="146">
        <f>F32+F40</f>
        <v>55924821</v>
      </c>
      <c r="G41" s="194"/>
      <c r="H41" s="194"/>
    </row>
    <row r="42" spans="1:8" ht="12.75">
      <c r="A42" s="119" t="s">
        <v>19</v>
      </c>
      <c r="B42" s="3"/>
      <c r="C42" s="192"/>
      <c r="D42" s="146"/>
      <c r="E42" s="192"/>
      <c r="F42" s="146"/>
      <c r="G42" s="194"/>
      <c r="H42" s="194"/>
    </row>
    <row r="43" spans="1:8" ht="12.75">
      <c r="A43" s="116" t="s">
        <v>142</v>
      </c>
      <c r="B43" s="3"/>
      <c r="C43" s="228">
        <v>734.02</v>
      </c>
      <c r="D43" s="243">
        <v>421.65</v>
      </c>
      <c r="E43" s="228" t="s">
        <v>176</v>
      </c>
      <c r="F43" s="243" t="s">
        <v>177</v>
      </c>
      <c r="G43" s="194"/>
      <c r="H43" s="194"/>
    </row>
    <row r="44" spans="1:8" ht="12.75">
      <c r="A44" s="120" t="s">
        <v>143</v>
      </c>
      <c r="B44" s="3"/>
      <c r="C44" s="213"/>
      <c r="D44" s="211"/>
      <c r="E44" s="213"/>
      <c r="F44" s="211"/>
      <c r="G44" s="194"/>
      <c r="H44" s="194"/>
    </row>
    <row r="45" spans="1:8" ht="12.75">
      <c r="A45" s="116" t="s">
        <v>142</v>
      </c>
      <c r="B45" s="3"/>
      <c r="C45" s="228">
        <v>734.02</v>
      </c>
      <c r="D45" s="243">
        <v>421.65</v>
      </c>
      <c r="E45" s="228" t="s">
        <v>176</v>
      </c>
      <c r="F45" s="243" t="s">
        <v>178</v>
      </c>
      <c r="G45" s="194"/>
      <c r="H45" s="194"/>
    </row>
    <row r="49" spans="1:6" s="29" customFormat="1" ht="12.75">
      <c r="A49" s="30" t="str">
        <f>'Ф1'!A66</f>
        <v>Chief financial director</v>
      </c>
      <c r="B49" s="31"/>
      <c r="C49" s="189"/>
      <c r="D49" s="189"/>
      <c r="E49" s="189"/>
      <c r="F49" s="48" t="str">
        <f>'Ф1'!C66</f>
        <v>Uzbekov A.A.</v>
      </c>
    </row>
    <row r="50" spans="1:6" s="29" customFormat="1" ht="12.75">
      <c r="A50" s="17"/>
      <c r="B50" s="13"/>
      <c r="C50" s="13"/>
      <c r="D50" s="13"/>
      <c r="E50" s="13"/>
      <c r="F50" s="32"/>
    </row>
    <row r="51" spans="1:6" s="29" customFormat="1" ht="12.75">
      <c r="A51" s="1"/>
      <c r="B51" s="22"/>
      <c r="C51" s="22"/>
      <c r="D51" s="22"/>
      <c r="E51" s="22"/>
      <c r="F51" s="32"/>
    </row>
    <row r="52" spans="1:6" s="29" customFormat="1" ht="12.75" customHeight="1">
      <c r="A52" s="30" t="str">
        <f>'Ф1'!A69</f>
        <v>Chief accountant</v>
      </c>
      <c r="B52" s="31"/>
      <c r="C52" s="189"/>
      <c r="D52" s="189"/>
      <c r="E52" s="189"/>
      <c r="F52" s="48" t="s">
        <v>33</v>
      </c>
    </row>
    <row r="53" spans="1:6" s="29" customFormat="1" ht="11.25">
      <c r="A53" s="17"/>
      <c r="B53" s="13"/>
      <c r="C53" s="13"/>
      <c r="D53" s="13"/>
      <c r="E53" s="13"/>
      <c r="F53" s="13"/>
    </row>
    <row r="54" spans="1:6" s="29" customFormat="1" ht="12.75">
      <c r="A54" s="17"/>
      <c r="B54" s="33"/>
      <c r="C54" s="33"/>
      <c r="D54" s="33"/>
      <c r="E54" s="33"/>
      <c r="F54" s="33"/>
    </row>
    <row r="55" spans="1:6" s="29" customFormat="1" ht="12.75">
      <c r="A55" s="13"/>
      <c r="B55" s="33"/>
      <c r="C55" s="33"/>
      <c r="D55" s="33"/>
      <c r="E55" s="33"/>
      <c r="F55" s="33"/>
    </row>
  </sheetData>
  <sheetProtection/>
  <mergeCells count="4">
    <mergeCell ref="E9:F9"/>
    <mergeCell ref="C9:D9"/>
    <mergeCell ref="E1:F1"/>
    <mergeCell ref="E2:F2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7"/>
  <sheetViews>
    <sheetView zoomScale="80" zoomScaleNormal="80" zoomScalePageLayoutView="0" workbookViewId="0" topLeftCell="A16">
      <selection activeCell="C1" sqref="C1:D2"/>
    </sheetView>
  </sheetViews>
  <sheetFormatPr defaultColWidth="9.00390625" defaultRowHeight="12.75"/>
  <cols>
    <col min="1" max="1" width="68.875" style="59" customWidth="1"/>
    <col min="2" max="2" width="11.875" style="59" customWidth="1"/>
    <col min="3" max="3" width="21.25390625" style="73" customWidth="1"/>
    <col min="4" max="4" width="21.25390625" style="61" customWidth="1"/>
    <col min="5" max="16384" width="9.125" style="59" customWidth="1"/>
  </cols>
  <sheetData>
    <row r="1" spans="1:4" ht="12.75">
      <c r="A1" s="134" t="s">
        <v>4</v>
      </c>
      <c r="B1" s="75"/>
      <c r="C1" s="247" t="s">
        <v>181</v>
      </c>
      <c r="D1" s="247"/>
    </row>
    <row r="2" spans="1:4" ht="13.5" customHeight="1">
      <c r="A2" s="75"/>
      <c r="B2" s="76"/>
      <c r="C2" s="248" t="s">
        <v>182</v>
      </c>
      <c r="D2" s="248"/>
    </row>
    <row r="3" spans="1:4" ht="14.25" customHeight="1">
      <c r="A3" s="77"/>
      <c r="B3" s="76"/>
      <c r="C3" s="78"/>
      <c r="D3" s="79"/>
    </row>
    <row r="4" spans="1:4" ht="14.25" customHeight="1">
      <c r="A4" s="77"/>
      <c r="B4" s="76"/>
      <c r="C4" s="78"/>
      <c r="D4" s="80"/>
    </row>
    <row r="5" spans="1:4" ht="15.75">
      <c r="A5" s="132" t="s">
        <v>77</v>
      </c>
      <c r="B5" s="81"/>
      <c r="C5" s="81"/>
      <c r="D5" s="82"/>
    </row>
    <row r="6" spans="1:4" ht="12.75">
      <c r="A6" s="75"/>
      <c r="B6" s="75"/>
      <c r="C6" s="83"/>
      <c r="D6" s="84"/>
    </row>
    <row r="7" spans="1:4" ht="12.75">
      <c r="A7" s="75"/>
      <c r="B7" s="75"/>
      <c r="C7" s="83"/>
      <c r="D7" s="84"/>
    </row>
    <row r="8" spans="1:4" ht="13.5" thickBot="1">
      <c r="A8" s="85" t="str">
        <f>'Ф2'!A8</f>
        <v>For the three and six monthes ended 30 June, 2017</v>
      </c>
      <c r="B8" s="75"/>
      <c r="C8" s="83"/>
      <c r="D8" s="86"/>
    </row>
    <row r="9" spans="1:4" s="60" customFormat="1" ht="51">
      <c r="A9" s="196" t="s">
        <v>6</v>
      </c>
      <c r="B9" s="197" t="s">
        <v>7</v>
      </c>
      <c r="C9" s="223" t="s">
        <v>127</v>
      </c>
      <c r="D9" s="224" t="s">
        <v>128</v>
      </c>
    </row>
    <row r="10" spans="1:5" s="60" customFormat="1" ht="12.75">
      <c r="A10" s="124" t="s">
        <v>34</v>
      </c>
      <c r="B10" s="125"/>
      <c r="C10" s="139"/>
      <c r="D10" s="198"/>
      <c r="E10" s="62"/>
    </row>
    <row r="11" spans="1:6" s="60" customFormat="1" ht="12.75">
      <c r="A11" s="150" t="s">
        <v>71</v>
      </c>
      <c r="B11" s="94"/>
      <c r="C11" s="208">
        <v>21203216</v>
      </c>
      <c r="D11" s="229">
        <v>22168519</v>
      </c>
      <c r="E11" s="62"/>
      <c r="F11" s="205"/>
    </row>
    <row r="12" spans="1:6" s="60" customFormat="1" ht="12.75">
      <c r="A12" s="225" t="s">
        <v>123</v>
      </c>
      <c r="B12" s="94"/>
      <c r="C12" s="208">
        <v>0</v>
      </c>
      <c r="D12" s="229">
        <v>42621503</v>
      </c>
      <c r="E12" s="62"/>
      <c r="F12" s="205"/>
    </row>
    <row r="13" spans="1:6" s="60" customFormat="1" ht="12.75">
      <c r="A13" s="87" t="s">
        <v>16</v>
      </c>
      <c r="B13" s="94"/>
      <c r="C13" s="140">
        <f>C11+C12</f>
        <v>21203216</v>
      </c>
      <c r="D13" s="195">
        <f>D11+D12</f>
        <v>64790022</v>
      </c>
      <c r="E13" s="62"/>
      <c r="F13" s="205"/>
    </row>
    <row r="14" spans="1:6" s="60" customFormat="1" ht="15.75" customHeight="1">
      <c r="A14" s="102" t="s">
        <v>35</v>
      </c>
      <c r="B14" s="94"/>
      <c r="C14" s="140"/>
      <c r="D14" s="195"/>
      <c r="E14" s="62"/>
      <c r="F14" s="205"/>
    </row>
    <row r="15" spans="1:6" s="60" customFormat="1" ht="12.75">
      <c r="A15" s="88" t="s">
        <v>36</v>
      </c>
      <c r="B15" s="89"/>
      <c r="C15" s="230">
        <v>14329864</v>
      </c>
      <c r="D15" s="229">
        <v>13705089</v>
      </c>
      <c r="E15" s="62"/>
      <c r="F15" s="205"/>
    </row>
    <row r="16" spans="1:6" s="60" customFormat="1" ht="12.75">
      <c r="A16" s="88" t="s">
        <v>37</v>
      </c>
      <c r="B16" s="89"/>
      <c r="C16" s="230">
        <v>1543169</v>
      </c>
      <c r="D16" s="229">
        <v>1555516</v>
      </c>
      <c r="E16" s="62"/>
      <c r="F16" s="205"/>
    </row>
    <row r="17" spans="1:6" s="60" customFormat="1" ht="12.75">
      <c r="A17" s="88" t="s">
        <v>144</v>
      </c>
      <c r="B17" s="89" t="s">
        <v>161</v>
      </c>
      <c r="C17" s="237">
        <v>769768</v>
      </c>
      <c r="D17" s="238">
        <v>0</v>
      </c>
      <c r="E17" s="62"/>
      <c r="F17" s="205"/>
    </row>
    <row r="18" spans="1:6" s="60" customFormat="1" ht="12.75">
      <c r="A18" s="88" t="s">
        <v>85</v>
      </c>
      <c r="B18" s="89"/>
      <c r="C18" s="230">
        <v>34241</v>
      </c>
      <c r="D18" s="229">
        <v>951981</v>
      </c>
      <c r="E18" s="62"/>
      <c r="F18" s="205"/>
    </row>
    <row r="19" spans="1:6" s="60" customFormat="1" ht="12.75">
      <c r="A19" s="88" t="s">
        <v>150</v>
      </c>
      <c r="B19" s="89"/>
      <c r="C19" s="230">
        <v>296081</v>
      </c>
      <c r="D19" s="229">
        <v>-37642</v>
      </c>
      <c r="E19" s="62"/>
      <c r="F19" s="205"/>
    </row>
    <row r="20" spans="1:6" s="60" customFormat="1" ht="12.75">
      <c r="A20" s="88" t="s">
        <v>145</v>
      </c>
      <c r="B20" s="89"/>
      <c r="C20" s="237">
        <v>232216</v>
      </c>
      <c r="D20" s="195">
        <v>21204</v>
      </c>
      <c r="E20" s="62"/>
      <c r="F20" s="205"/>
    </row>
    <row r="21" spans="1:6" s="60" customFormat="1" ht="12.75">
      <c r="A21" s="88" t="s">
        <v>113</v>
      </c>
      <c r="B21" s="89"/>
      <c r="C21" s="230">
        <v>466630</v>
      </c>
      <c r="D21" s="229">
        <v>892862</v>
      </c>
      <c r="E21" s="62"/>
      <c r="F21" s="205"/>
    </row>
    <row r="22" spans="1:6" s="60" customFormat="1" ht="12.75">
      <c r="A22" s="88" t="s">
        <v>114</v>
      </c>
      <c r="B22" s="89"/>
      <c r="C22" s="230">
        <v>2069</v>
      </c>
      <c r="D22" s="229">
        <v>55880</v>
      </c>
      <c r="E22" s="62"/>
      <c r="F22" s="205"/>
    </row>
    <row r="23" spans="1:6" s="60" customFormat="1" ht="12.75">
      <c r="A23" s="88" t="s">
        <v>151</v>
      </c>
      <c r="B23" s="91" t="s">
        <v>98</v>
      </c>
      <c r="C23" s="230">
        <v>3070100</v>
      </c>
      <c r="D23" s="229">
        <v>5214816</v>
      </c>
      <c r="E23" s="62"/>
      <c r="F23" s="205"/>
    </row>
    <row r="24" spans="1:6" s="60" customFormat="1" ht="12.75">
      <c r="A24" s="90" t="s">
        <v>86</v>
      </c>
      <c r="B24" s="91"/>
      <c r="C24" s="230">
        <v>2784764</v>
      </c>
      <c r="D24" s="229">
        <v>3586091</v>
      </c>
      <c r="E24" s="62"/>
      <c r="F24" s="205"/>
    </row>
    <row r="25" spans="1:6" s="60" customFormat="1" ht="12.75">
      <c r="A25" s="90" t="s">
        <v>87</v>
      </c>
      <c r="B25" s="91"/>
      <c r="C25" s="230">
        <v>-2004618</v>
      </c>
      <c r="D25" s="229">
        <v>-2143308</v>
      </c>
      <c r="E25" s="62"/>
      <c r="F25" s="205"/>
    </row>
    <row r="26" spans="1:6" s="60" customFormat="1" ht="12.75">
      <c r="A26" s="90" t="s">
        <v>115</v>
      </c>
      <c r="B26" s="91" t="s">
        <v>160</v>
      </c>
      <c r="C26" s="230">
        <v>0</v>
      </c>
      <c r="D26" s="231">
        <v>-41579323</v>
      </c>
      <c r="E26" s="62"/>
      <c r="F26" s="205"/>
    </row>
    <row r="27" spans="1:6" s="60" customFormat="1" ht="12.75">
      <c r="A27" s="90" t="s">
        <v>152</v>
      </c>
      <c r="B27" s="91"/>
      <c r="C27" s="230">
        <v>-234651</v>
      </c>
      <c r="D27" s="231">
        <v>147592</v>
      </c>
      <c r="E27" s="62"/>
      <c r="F27" s="205"/>
    </row>
    <row r="28" spans="1:6" s="60" customFormat="1" ht="12.75">
      <c r="A28" s="90"/>
      <c r="B28" s="91"/>
      <c r="C28" s="230"/>
      <c r="D28" s="231"/>
      <c r="E28" s="62"/>
      <c r="F28" s="205"/>
    </row>
    <row r="29" spans="1:6" s="60" customFormat="1" ht="12.75">
      <c r="A29" s="92" t="s">
        <v>163</v>
      </c>
      <c r="B29" s="115"/>
      <c r="C29" s="140"/>
      <c r="D29" s="199"/>
      <c r="E29" s="62"/>
      <c r="F29" s="205"/>
    </row>
    <row r="30" spans="1:6" s="60" customFormat="1" ht="12.75">
      <c r="A30" s="90" t="s">
        <v>88</v>
      </c>
      <c r="B30" s="91"/>
      <c r="C30" s="230">
        <v>-6381651</v>
      </c>
      <c r="D30" s="229">
        <v>-10953035</v>
      </c>
      <c r="E30" s="62"/>
      <c r="F30" s="205"/>
    </row>
    <row r="31" spans="1:6" s="60" customFormat="1" ht="12.75">
      <c r="A31" s="90" t="s">
        <v>38</v>
      </c>
      <c r="B31" s="91"/>
      <c r="C31" s="230">
        <v>-126499</v>
      </c>
      <c r="D31" s="229">
        <v>-593802</v>
      </c>
      <c r="E31" s="62"/>
      <c r="F31" s="205"/>
    </row>
    <row r="32" spans="1:6" s="60" customFormat="1" ht="12.75">
      <c r="A32" s="90" t="s">
        <v>164</v>
      </c>
      <c r="B32" s="91"/>
      <c r="C32" s="230">
        <v>2009716</v>
      </c>
      <c r="D32" s="229">
        <v>1117909</v>
      </c>
      <c r="E32" s="62"/>
      <c r="F32" s="205"/>
    </row>
    <row r="33" spans="1:6" s="60" customFormat="1" ht="12.75">
      <c r="A33" s="90" t="s">
        <v>89</v>
      </c>
      <c r="B33" s="91"/>
      <c r="C33" s="230">
        <v>13441</v>
      </c>
      <c r="D33" s="229">
        <v>-395228</v>
      </c>
      <c r="E33" s="62"/>
      <c r="F33" s="205"/>
    </row>
    <row r="34" spans="1:6" s="60" customFormat="1" ht="12.75">
      <c r="A34" s="90" t="s">
        <v>165</v>
      </c>
      <c r="B34" s="91"/>
      <c r="C34" s="230">
        <v>-428333</v>
      </c>
      <c r="D34" s="229">
        <v>-316265</v>
      </c>
      <c r="E34" s="62"/>
      <c r="F34" s="205"/>
    </row>
    <row r="35" spans="1:6" s="60" customFormat="1" ht="12.75">
      <c r="A35" s="90" t="s">
        <v>39</v>
      </c>
      <c r="B35" s="91"/>
      <c r="C35" s="230">
        <v>-138477</v>
      </c>
      <c r="D35" s="229">
        <v>-221708</v>
      </c>
      <c r="E35" s="62"/>
      <c r="F35" s="205"/>
    </row>
    <row r="36" spans="1:6" s="60" customFormat="1" ht="13.5" thickBot="1">
      <c r="A36" s="126" t="s">
        <v>40</v>
      </c>
      <c r="B36" s="127"/>
      <c r="C36" s="230">
        <v>664498</v>
      </c>
      <c r="D36" s="229">
        <v>-429754</v>
      </c>
      <c r="E36" s="62"/>
      <c r="F36" s="205"/>
    </row>
    <row r="37" spans="1:6" s="60" customFormat="1" ht="13.5" thickBot="1">
      <c r="A37" s="93" t="s">
        <v>166</v>
      </c>
      <c r="B37" s="128"/>
      <c r="C37" s="143">
        <f>SUM(C13:C36)</f>
        <v>38105544</v>
      </c>
      <c r="D37" s="200">
        <f>SUM(D13:D36)</f>
        <v>35368897</v>
      </c>
      <c r="E37" s="62"/>
      <c r="F37" s="205"/>
    </row>
    <row r="38" spans="1:6" s="60" customFormat="1" ht="12.75">
      <c r="A38" s="124"/>
      <c r="B38" s="125"/>
      <c r="C38" s="137"/>
      <c r="D38" s="201"/>
      <c r="E38" s="62"/>
      <c r="F38" s="205"/>
    </row>
    <row r="39" spans="1:6" s="60" customFormat="1" ht="12.75">
      <c r="A39" s="90" t="s">
        <v>153</v>
      </c>
      <c r="B39" s="91"/>
      <c r="C39" s="208">
        <v>-4204274</v>
      </c>
      <c r="D39" s="229">
        <v>-3533201</v>
      </c>
      <c r="E39" s="62"/>
      <c r="F39" s="205"/>
    </row>
    <row r="40" spans="1:6" s="60" customFormat="1" ht="12.75">
      <c r="A40" s="90" t="s">
        <v>116</v>
      </c>
      <c r="B40" s="91"/>
      <c r="C40" s="208">
        <v>-4719199</v>
      </c>
      <c r="D40" s="229">
        <v>-3467739</v>
      </c>
      <c r="E40" s="62"/>
      <c r="F40" s="205"/>
    </row>
    <row r="41" spans="1:6" s="60" customFormat="1" ht="12.75">
      <c r="A41" s="90" t="s">
        <v>41</v>
      </c>
      <c r="B41" s="91"/>
      <c r="C41" s="208">
        <v>-2439347</v>
      </c>
      <c r="D41" s="229">
        <v>-3083768</v>
      </c>
      <c r="E41" s="62"/>
      <c r="F41" s="205"/>
    </row>
    <row r="42" spans="1:6" s="60" customFormat="1" ht="13.5" thickBot="1">
      <c r="A42" s="126" t="s">
        <v>42</v>
      </c>
      <c r="B42" s="127"/>
      <c r="C42" s="232">
        <v>602058</v>
      </c>
      <c r="D42" s="229">
        <v>1068947</v>
      </c>
      <c r="E42" s="62"/>
      <c r="F42" s="205"/>
    </row>
    <row r="43" spans="1:6" s="60" customFormat="1" ht="13.5" thickBot="1">
      <c r="A43" s="93" t="s">
        <v>76</v>
      </c>
      <c r="B43" s="128"/>
      <c r="C43" s="143">
        <f>SUM(C37:C42)</f>
        <v>27344782</v>
      </c>
      <c r="D43" s="200">
        <f>SUM(D37:D42)</f>
        <v>26353136</v>
      </c>
      <c r="E43" s="62"/>
      <c r="F43" s="205"/>
    </row>
    <row r="44" spans="1:6" s="60" customFormat="1" ht="12.75">
      <c r="A44" s="129"/>
      <c r="B44" s="130"/>
      <c r="C44" s="137"/>
      <c r="D44" s="201"/>
      <c r="E44" s="62"/>
      <c r="F44" s="205"/>
    </row>
    <row r="45" spans="1:6" s="60" customFormat="1" ht="12.75">
      <c r="A45" s="92" t="s">
        <v>43</v>
      </c>
      <c r="B45" s="115"/>
      <c r="C45" s="138"/>
      <c r="D45" s="202"/>
      <c r="E45" s="62"/>
      <c r="F45" s="205"/>
    </row>
    <row r="46" spans="1:6" s="60" customFormat="1" ht="12.75">
      <c r="A46" s="90" t="s">
        <v>44</v>
      </c>
      <c r="B46" s="91"/>
      <c r="C46" s="208">
        <v>-7944780</v>
      </c>
      <c r="D46" s="231">
        <v>-8691197</v>
      </c>
      <c r="E46" s="62"/>
      <c r="F46" s="205"/>
    </row>
    <row r="47" spans="1:6" s="60" customFormat="1" ht="12.75">
      <c r="A47" s="90" t="s">
        <v>45</v>
      </c>
      <c r="B47" s="91"/>
      <c r="C47" s="208">
        <v>-129431</v>
      </c>
      <c r="D47" s="231">
        <v>-4282432</v>
      </c>
      <c r="E47" s="62"/>
      <c r="F47" s="205"/>
    </row>
    <row r="48" spans="1:6" s="60" customFormat="1" ht="12.75">
      <c r="A48" s="90" t="s">
        <v>46</v>
      </c>
      <c r="B48" s="91"/>
      <c r="C48" s="208">
        <v>166306</v>
      </c>
      <c r="D48" s="231">
        <v>64741</v>
      </c>
      <c r="E48" s="62"/>
      <c r="F48" s="205"/>
    </row>
    <row r="49" spans="1:6" s="60" customFormat="1" ht="12.75">
      <c r="A49" s="90" t="s">
        <v>90</v>
      </c>
      <c r="B49" s="91"/>
      <c r="C49" s="208">
        <v>-26639052</v>
      </c>
      <c r="D49" s="231">
        <v>-15233806</v>
      </c>
      <c r="E49" s="62"/>
      <c r="F49" s="205"/>
    </row>
    <row r="50" spans="1:6" s="60" customFormat="1" ht="12.75">
      <c r="A50" s="90" t="s">
        <v>117</v>
      </c>
      <c r="B50" s="91"/>
      <c r="C50" s="208">
        <v>11383925</v>
      </c>
      <c r="D50" s="231">
        <v>11270650</v>
      </c>
      <c r="E50" s="62"/>
      <c r="F50" s="205"/>
    </row>
    <row r="51" spans="1:6" s="60" customFormat="1" ht="12.75">
      <c r="A51" s="90" t="s">
        <v>146</v>
      </c>
      <c r="B51" s="91" t="s">
        <v>98</v>
      </c>
      <c r="C51" s="208">
        <v>30170</v>
      </c>
      <c r="D51" s="231">
        <v>0</v>
      </c>
      <c r="E51" s="62"/>
      <c r="F51" s="205"/>
    </row>
    <row r="52" spans="1:6" s="60" customFormat="1" ht="12.75">
      <c r="A52" s="90" t="s">
        <v>91</v>
      </c>
      <c r="B52" s="91"/>
      <c r="C52" s="208">
        <v>-926223</v>
      </c>
      <c r="D52" s="231">
        <v>-867474</v>
      </c>
      <c r="E52" s="62"/>
      <c r="F52" s="205"/>
    </row>
    <row r="53" spans="1:6" s="60" customFormat="1" ht="12.75">
      <c r="A53" s="90" t="s">
        <v>147</v>
      </c>
      <c r="B53" s="91"/>
      <c r="C53" s="208">
        <v>179254</v>
      </c>
      <c r="D53" s="231">
        <v>211219</v>
      </c>
      <c r="E53" s="62"/>
      <c r="F53" s="205"/>
    </row>
    <row r="54" spans="1:6" s="60" customFormat="1" ht="15.75" customHeight="1">
      <c r="A54" s="234" t="s">
        <v>167</v>
      </c>
      <c r="B54" s="235" t="s">
        <v>160</v>
      </c>
      <c r="C54" s="236">
        <v>0</v>
      </c>
      <c r="D54" s="207">
        <v>-1683295</v>
      </c>
      <c r="E54" s="62"/>
      <c r="F54" s="205"/>
    </row>
    <row r="55" spans="1:6" s="60" customFormat="1" ht="15.75" customHeight="1" thickBot="1">
      <c r="A55" s="126" t="s">
        <v>148</v>
      </c>
      <c r="B55" s="91"/>
      <c r="C55" s="232">
        <v>2426</v>
      </c>
      <c r="D55" s="236">
        <v>0</v>
      </c>
      <c r="E55" s="62"/>
      <c r="F55" s="205"/>
    </row>
    <row r="56" spans="1:6" s="60" customFormat="1" ht="13.5" thickBot="1">
      <c r="A56" s="93" t="s">
        <v>122</v>
      </c>
      <c r="B56" s="143"/>
      <c r="C56" s="143">
        <f>SUM(C46:C55)</f>
        <v>-23877405</v>
      </c>
      <c r="D56" s="203">
        <f>SUM(D46:D55)</f>
        <v>-19211594</v>
      </c>
      <c r="E56" s="62"/>
      <c r="F56" s="205"/>
    </row>
    <row r="57" spans="1:6" s="60" customFormat="1" ht="12.75">
      <c r="A57" s="129"/>
      <c r="B57" s="130"/>
      <c r="C57" s="137"/>
      <c r="D57" s="201"/>
      <c r="E57" s="62"/>
      <c r="F57" s="205"/>
    </row>
    <row r="58" spans="1:6" s="60" customFormat="1" ht="12.75">
      <c r="A58" s="92" t="s">
        <v>47</v>
      </c>
      <c r="B58" s="115"/>
      <c r="C58" s="138"/>
      <c r="D58" s="202"/>
      <c r="E58" s="62"/>
      <c r="F58" s="205"/>
    </row>
    <row r="59" spans="1:6" s="60" customFormat="1" ht="12.75">
      <c r="A59" s="90" t="s">
        <v>92</v>
      </c>
      <c r="B59" s="91"/>
      <c r="C59" s="188">
        <v>-1100000</v>
      </c>
      <c r="D59" s="207">
        <v>-4825055</v>
      </c>
      <c r="E59" s="62"/>
      <c r="F59" s="205"/>
    </row>
    <row r="60" spans="1:6" s="60" customFormat="1" ht="12.75">
      <c r="A60" s="90" t="s">
        <v>154</v>
      </c>
      <c r="B60" s="91"/>
      <c r="C60" s="188">
        <v>0</v>
      </c>
      <c r="D60" s="207">
        <v>-235326</v>
      </c>
      <c r="E60" s="62"/>
      <c r="F60" s="205"/>
    </row>
    <row r="61" spans="1:6" s="60" customFormat="1" ht="13.5" thickBot="1">
      <c r="A61" s="90" t="s">
        <v>48</v>
      </c>
      <c r="B61" s="91"/>
      <c r="C61" s="188">
        <v>-1894649</v>
      </c>
      <c r="D61" s="207">
        <v>-2525075</v>
      </c>
      <c r="E61" s="62"/>
      <c r="F61" s="205"/>
    </row>
    <row r="62" spans="1:6" s="60" customFormat="1" ht="28.5" customHeight="1" thickBot="1">
      <c r="A62" s="93" t="s">
        <v>49</v>
      </c>
      <c r="B62" s="128"/>
      <c r="C62" s="143">
        <f>SUM(C59:C61)</f>
        <v>-2994649</v>
      </c>
      <c r="D62" s="200">
        <f>SUM(D59:D61)</f>
        <v>-7585456</v>
      </c>
      <c r="E62" s="62"/>
      <c r="F62" s="205"/>
    </row>
    <row r="63" spans="1:6" ht="12.75">
      <c r="A63" s="129"/>
      <c r="B63" s="130"/>
      <c r="C63" s="137"/>
      <c r="D63" s="201"/>
      <c r="E63" s="62"/>
      <c r="F63" s="205"/>
    </row>
    <row r="64" spans="1:6" ht="12.75">
      <c r="A64" s="129" t="s">
        <v>118</v>
      </c>
      <c r="B64" s="130"/>
      <c r="C64" s="208">
        <v>-836454</v>
      </c>
      <c r="D64" s="229">
        <v>-22672</v>
      </c>
      <c r="E64" s="62"/>
      <c r="F64" s="205"/>
    </row>
    <row r="65" spans="1:68" s="60" customFormat="1" ht="27" customHeight="1">
      <c r="A65" s="151" t="s">
        <v>168</v>
      </c>
      <c r="B65" s="95"/>
      <c r="C65" s="239">
        <v>-363726</v>
      </c>
      <c r="D65" s="240">
        <v>-466586</v>
      </c>
      <c r="E65" s="62"/>
      <c r="F65" s="205"/>
      <c r="G65" s="64"/>
      <c r="H65" s="63"/>
      <c r="I65" s="64"/>
      <c r="J65" s="63"/>
      <c r="K65" s="64"/>
      <c r="L65" s="63"/>
      <c r="M65" s="64"/>
      <c r="N65" s="63"/>
      <c r="O65" s="64"/>
      <c r="P65" s="63"/>
      <c r="Q65" s="64"/>
      <c r="R65" s="63"/>
      <c r="S65" s="64"/>
      <c r="T65" s="63"/>
      <c r="U65" s="64"/>
      <c r="V65" s="63"/>
      <c r="W65" s="64"/>
      <c r="X65" s="63"/>
      <c r="Y65" s="64"/>
      <c r="Z65" s="63"/>
      <c r="AA65" s="64"/>
      <c r="AB65" s="63"/>
      <c r="AC65" s="64"/>
      <c r="AD65" s="63"/>
      <c r="AE65" s="64"/>
      <c r="AF65" s="63"/>
      <c r="AG65" s="64"/>
      <c r="AH65" s="63"/>
      <c r="AI65" s="64"/>
      <c r="AJ65" s="63"/>
      <c r="AK65" s="64"/>
      <c r="AL65" s="63"/>
      <c r="AM65" s="64"/>
      <c r="AN65" s="63"/>
      <c r="AO65" s="64"/>
      <c r="AP65" s="63"/>
      <c r="AQ65" s="64"/>
      <c r="AR65" s="63"/>
      <c r="AS65" s="64"/>
      <c r="AT65" s="63"/>
      <c r="AU65" s="64"/>
      <c r="AV65" s="63"/>
      <c r="AW65" s="64"/>
      <c r="AX65" s="63"/>
      <c r="AY65" s="64"/>
      <c r="AZ65" s="63"/>
      <c r="BA65" s="64"/>
      <c r="BB65" s="63"/>
      <c r="BF65" s="65"/>
      <c r="BG65" s="65"/>
      <c r="BN65" s="66"/>
      <c r="BO65" s="66"/>
      <c r="BP65" s="66"/>
    </row>
    <row r="66" spans="1:68" s="60" customFormat="1" ht="13.5" thickBot="1">
      <c r="A66" s="126" t="s">
        <v>119</v>
      </c>
      <c r="B66" s="127"/>
      <c r="C66" s="232">
        <v>24320942</v>
      </c>
      <c r="D66" s="233">
        <v>19965042</v>
      </c>
      <c r="E66" s="62"/>
      <c r="F66" s="205"/>
      <c r="BF66" s="65"/>
      <c r="BG66" s="65"/>
      <c r="BN66" s="66"/>
      <c r="BO66" s="66"/>
      <c r="BP66" s="66"/>
    </row>
    <row r="67" spans="1:68" s="60" customFormat="1" ht="13.5" thickBot="1">
      <c r="A67" s="93" t="s">
        <v>149</v>
      </c>
      <c r="B67" s="128" t="s">
        <v>0</v>
      </c>
      <c r="C67" s="136">
        <f>SUM(C65:C66)</f>
        <v>23957216</v>
      </c>
      <c r="D67" s="204">
        <f>SUM(D65:D66)</f>
        <v>19498456</v>
      </c>
      <c r="E67" s="62"/>
      <c r="F67" s="205"/>
      <c r="BF67" s="65"/>
      <c r="BG67" s="65"/>
      <c r="BN67" s="66"/>
      <c r="BO67" s="66"/>
      <c r="BP67" s="66"/>
    </row>
    <row r="68" spans="1:4" ht="12" customHeight="1">
      <c r="A68" s="75"/>
      <c r="B68" s="75"/>
      <c r="C68" s="83"/>
      <c r="D68" s="84"/>
    </row>
    <row r="69" spans="1:4" ht="12" customHeight="1">
      <c r="A69" s="75"/>
      <c r="B69" s="75"/>
      <c r="C69" s="83"/>
      <c r="D69" s="84"/>
    </row>
    <row r="70" spans="1:4" ht="12" customHeight="1">
      <c r="A70" s="75"/>
      <c r="B70" s="75"/>
      <c r="C70" s="83"/>
      <c r="D70" s="84"/>
    </row>
    <row r="71" spans="1:69" ht="12.75">
      <c r="A71" s="30" t="str">
        <f>'Ф2'!A49</f>
        <v>Chief financial director</v>
      </c>
      <c r="B71" s="31"/>
      <c r="C71" s="48" t="str">
        <f>'Ф2'!F49</f>
        <v>Uzbekov A.A.</v>
      </c>
      <c r="D71" s="84"/>
      <c r="E71" s="67"/>
      <c r="F71" s="67"/>
      <c r="G71" s="68"/>
      <c r="H71" s="67"/>
      <c r="I71" s="68"/>
      <c r="J71" s="67"/>
      <c r="K71" s="68"/>
      <c r="L71" s="67"/>
      <c r="M71" s="68"/>
      <c r="N71" s="67"/>
      <c r="O71" s="68"/>
      <c r="P71" s="67"/>
      <c r="Q71" s="68"/>
      <c r="R71" s="67"/>
      <c r="S71" s="68"/>
      <c r="T71" s="67"/>
      <c r="U71" s="68"/>
      <c r="V71" s="67"/>
      <c r="W71" s="68"/>
      <c r="X71" s="67"/>
      <c r="Y71" s="68"/>
      <c r="Z71" s="67"/>
      <c r="AA71" s="68"/>
      <c r="AB71" s="67"/>
      <c r="AC71" s="68"/>
      <c r="AD71" s="67"/>
      <c r="AE71" s="68"/>
      <c r="AF71" s="67"/>
      <c r="AG71" s="68"/>
      <c r="AH71" s="67"/>
      <c r="AI71" s="68"/>
      <c r="AJ71" s="67"/>
      <c r="AK71" s="68"/>
      <c r="AL71" s="67"/>
      <c r="AM71" s="68"/>
      <c r="AN71" s="67"/>
      <c r="AO71" s="68"/>
      <c r="AP71" s="67"/>
      <c r="AQ71" s="68"/>
      <c r="AR71" s="67"/>
      <c r="AS71" s="68"/>
      <c r="AT71" s="67"/>
      <c r="AU71" s="68"/>
      <c r="AV71" s="67"/>
      <c r="AW71" s="68"/>
      <c r="AX71" s="67"/>
      <c r="AY71" s="68"/>
      <c r="AZ71" s="67"/>
      <c r="BA71" s="68"/>
      <c r="BB71" s="67"/>
      <c r="BC71" s="68"/>
      <c r="BG71" s="69"/>
      <c r="BH71" s="69"/>
      <c r="BO71" s="70"/>
      <c r="BP71" s="70"/>
      <c r="BQ71" s="70"/>
    </row>
    <row r="72" spans="1:69" s="60" customFormat="1" ht="12.75">
      <c r="A72" s="97"/>
      <c r="B72" s="96"/>
      <c r="C72" s="98"/>
      <c r="D72" s="99"/>
      <c r="BG72" s="72"/>
      <c r="BH72" s="72"/>
      <c r="BO72" s="66"/>
      <c r="BP72" s="66"/>
      <c r="BQ72" s="66"/>
    </row>
    <row r="73" spans="1:69" s="60" customFormat="1" ht="12.75">
      <c r="A73" s="97"/>
      <c r="B73" s="96"/>
      <c r="C73" s="98"/>
      <c r="D73" s="99"/>
      <c r="BG73" s="72"/>
      <c r="BH73" s="72"/>
      <c r="BO73" s="66"/>
      <c r="BP73" s="66"/>
      <c r="BQ73" s="66"/>
    </row>
    <row r="74" spans="1:69" s="60" customFormat="1" ht="12.75">
      <c r="A74" s="30" t="str">
        <f>'Ф2'!A52</f>
        <v>Chief accountant</v>
      </c>
      <c r="B74" s="31"/>
      <c r="C74" s="48" t="s">
        <v>33</v>
      </c>
      <c r="D74" s="99"/>
      <c r="BG74" s="72"/>
      <c r="BH74" s="72"/>
      <c r="BO74" s="66"/>
      <c r="BP74" s="66"/>
      <c r="BQ74" s="66"/>
    </row>
    <row r="75" spans="1:69" s="60" customFormat="1" ht="12.75">
      <c r="A75" s="100"/>
      <c r="B75" s="97"/>
      <c r="C75" s="101"/>
      <c r="D75" s="99"/>
      <c r="BG75" s="72"/>
      <c r="BH75" s="72"/>
      <c r="BO75" s="66"/>
      <c r="BP75" s="66"/>
      <c r="BQ75" s="66"/>
    </row>
    <row r="76" spans="1:69" s="60" customFormat="1" ht="12.75">
      <c r="A76" s="66"/>
      <c r="B76" s="66"/>
      <c r="C76" s="74"/>
      <c r="D76" s="71"/>
      <c r="BG76" s="72"/>
      <c r="BH76" s="72"/>
      <c r="BO76" s="66"/>
      <c r="BP76" s="66"/>
      <c r="BQ76" s="66"/>
    </row>
    <row r="77" spans="1:3" ht="12.75">
      <c r="A77" s="70"/>
      <c r="B77" s="70"/>
      <c r="C77" s="74"/>
    </row>
  </sheetData>
  <sheetProtection/>
  <mergeCells count="2">
    <mergeCell ref="C1:D1"/>
    <mergeCell ref="C2:D2"/>
  </mergeCells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zoomScale="80" zoomScaleNormal="80" zoomScaleSheetLayoutView="65" zoomScalePageLayoutView="0" workbookViewId="0" topLeftCell="A10">
      <selection activeCell="E11" sqref="E11"/>
    </sheetView>
  </sheetViews>
  <sheetFormatPr defaultColWidth="38.00390625" defaultRowHeight="12.75"/>
  <cols>
    <col min="1" max="1" width="49.75390625" style="9" customWidth="1"/>
    <col min="2" max="2" width="14.625" style="34" customWidth="1"/>
    <col min="3" max="3" width="15.125" style="34" customWidth="1"/>
    <col min="4" max="4" width="16.125" style="34" customWidth="1"/>
    <col min="5" max="5" width="11.625" style="34" customWidth="1"/>
    <col min="6" max="6" width="20.125" style="34" customWidth="1"/>
    <col min="7" max="7" width="14.00390625" style="34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33" t="s">
        <v>4</v>
      </c>
      <c r="C1" s="50"/>
      <c r="G1" s="35"/>
      <c r="I1" s="53" t="s">
        <v>183</v>
      </c>
    </row>
    <row r="2" spans="1:9" ht="12">
      <c r="A2" s="13"/>
      <c r="C2" s="14"/>
      <c r="G2" s="35"/>
      <c r="I2" s="54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2" t="s">
        <v>64</v>
      </c>
      <c r="B5" s="14"/>
      <c r="C5" s="15"/>
      <c r="D5" s="2"/>
      <c r="E5" s="2"/>
      <c r="G5" s="14"/>
      <c r="I5" s="14"/>
    </row>
    <row r="6" spans="1:7" s="12" customFormat="1" ht="15">
      <c r="A6" s="52"/>
      <c r="B6" s="52"/>
      <c r="C6" s="52"/>
      <c r="D6" s="52"/>
      <c r="E6" s="52"/>
      <c r="F6" s="52"/>
      <c r="G6" s="36"/>
    </row>
    <row r="7" spans="1:7" s="12" customFormat="1" ht="15">
      <c r="A7" s="105"/>
      <c r="B7" s="7"/>
      <c r="C7" s="7"/>
      <c r="D7" s="7"/>
      <c r="E7" s="7"/>
      <c r="F7" s="7"/>
      <c r="G7" s="36"/>
    </row>
    <row r="8" spans="1:9" ht="12.75">
      <c r="A8" s="8" t="str">
        <f>'Ф2'!A8</f>
        <v>For the three and six monthes ended 30 June, 2017</v>
      </c>
      <c r="B8" s="6"/>
      <c r="C8" s="6"/>
      <c r="D8" s="6"/>
      <c r="E8" s="6"/>
      <c r="F8" s="6"/>
      <c r="I8" s="37"/>
    </row>
    <row r="9" spans="1:9" ht="11.25" customHeight="1">
      <c r="A9" s="255" t="s">
        <v>6</v>
      </c>
      <c r="B9" s="257" t="s">
        <v>169</v>
      </c>
      <c r="C9" s="257"/>
      <c r="D9" s="257"/>
      <c r="E9" s="257"/>
      <c r="F9" s="257"/>
      <c r="G9" s="257"/>
      <c r="H9" s="251" t="s">
        <v>17</v>
      </c>
      <c r="I9" s="252" t="s">
        <v>69</v>
      </c>
    </row>
    <row r="10" spans="1:9" ht="11.25" customHeight="1">
      <c r="A10" s="256"/>
      <c r="B10" s="257"/>
      <c r="C10" s="257"/>
      <c r="D10" s="257"/>
      <c r="E10" s="257"/>
      <c r="F10" s="257"/>
      <c r="G10" s="257"/>
      <c r="H10" s="251"/>
      <c r="I10" s="253"/>
    </row>
    <row r="11" spans="1:9" s="104" customFormat="1" ht="63.75">
      <c r="A11" s="256"/>
      <c r="B11" s="214" t="s">
        <v>93</v>
      </c>
      <c r="C11" s="106" t="s">
        <v>65</v>
      </c>
      <c r="D11" s="106" t="s">
        <v>66</v>
      </c>
      <c r="E11" s="106" t="s">
        <v>186</v>
      </c>
      <c r="F11" s="106" t="s">
        <v>67</v>
      </c>
      <c r="G11" s="106" t="s">
        <v>68</v>
      </c>
      <c r="H11" s="251"/>
      <c r="I11" s="254"/>
    </row>
    <row r="12" spans="1:17" s="103" customFormat="1" ht="21.75" customHeight="1">
      <c r="A12" s="107" t="s">
        <v>74</v>
      </c>
      <c r="B12" s="191">
        <v>12136529</v>
      </c>
      <c r="C12" s="191">
        <v>-6464488</v>
      </c>
      <c r="D12" s="191">
        <v>47662</v>
      </c>
      <c r="E12" s="191">
        <v>1820479</v>
      </c>
      <c r="F12" s="191">
        <v>285884903</v>
      </c>
      <c r="G12" s="191">
        <f>SUM(B12:F12)</f>
        <v>293425085</v>
      </c>
      <c r="H12" s="191">
        <v>-1003643</v>
      </c>
      <c r="I12" s="191">
        <f>SUM(G12:H12)</f>
        <v>292421442</v>
      </c>
      <c r="J12" s="206"/>
      <c r="K12" s="206"/>
      <c r="L12" s="206"/>
      <c r="M12" s="206"/>
      <c r="N12" s="206"/>
      <c r="O12" s="206"/>
      <c r="P12" s="206"/>
      <c r="Q12" s="206"/>
    </row>
    <row r="13" spans="1:17" s="104" customFormat="1" ht="12.75">
      <c r="A13" s="217" t="s">
        <v>155</v>
      </c>
      <c r="B13" s="191">
        <v>0</v>
      </c>
      <c r="C13" s="191">
        <v>0</v>
      </c>
      <c r="D13" s="191">
        <v>0</v>
      </c>
      <c r="E13" s="191">
        <v>0</v>
      </c>
      <c r="F13" s="191">
        <v>56986588</v>
      </c>
      <c r="G13" s="191">
        <f aca="true" t="shared" si="0" ref="G13:G21">SUM(B13:F13)</f>
        <v>56986588</v>
      </c>
      <c r="H13" s="191">
        <v>0</v>
      </c>
      <c r="I13" s="191">
        <f aca="true" t="shared" si="1" ref="I13:I21">SUM(G13:H13)</f>
        <v>56986588</v>
      </c>
      <c r="J13" s="206"/>
      <c r="K13" s="206"/>
      <c r="L13" s="206"/>
      <c r="M13" s="206"/>
      <c r="N13" s="206"/>
      <c r="O13" s="206"/>
      <c r="P13" s="206"/>
      <c r="Q13" s="206"/>
    </row>
    <row r="14" spans="1:17" s="104" customFormat="1" ht="12.75">
      <c r="A14" s="217" t="s">
        <v>156</v>
      </c>
      <c r="B14" s="191">
        <v>0</v>
      </c>
      <c r="C14" s="191">
        <v>0</v>
      </c>
      <c r="D14" s="191">
        <v>-7209</v>
      </c>
      <c r="E14" s="191">
        <v>0</v>
      </c>
      <c r="F14" s="191">
        <v>-1054558</v>
      </c>
      <c r="G14" s="191">
        <f t="shared" si="0"/>
        <v>-1061767</v>
      </c>
      <c r="H14" s="191">
        <v>0</v>
      </c>
      <c r="I14" s="191">
        <f t="shared" si="1"/>
        <v>-1061767</v>
      </c>
      <c r="J14" s="206"/>
      <c r="K14" s="206"/>
      <c r="L14" s="206"/>
      <c r="M14" s="206"/>
      <c r="N14" s="206"/>
      <c r="O14" s="206"/>
      <c r="P14" s="206"/>
      <c r="Q14" s="206"/>
    </row>
    <row r="15" spans="1:17" s="104" customFormat="1" ht="12.75">
      <c r="A15" s="108" t="s">
        <v>75</v>
      </c>
      <c r="B15" s="191">
        <f>SUM(B13:B14)</f>
        <v>0</v>
      </c>
      <c r="C15" s="191">
        <f>SUM(C13:C14)</f>
        <v>0</v>
      </c>
      <c r="D15" s="191">
        <f>SUM(D13:D14)</f>
        <v>-7209</v>
      </c>
      <c r="E15" s="191">
        <f>SUM(E13:E14)</f>
        <v>0</v>
      </c>
      <c r="F15" s="191">
        <f>SUM(F13:F14)</f>
        <v>55932030</v>
      </c>
      <c r="G15" s="191">
        <f t="shared" si="0"/>
        <v>55924821</v>
      </c>
      <c r="H15" s="191">
        <f>SUM(H13:H14)</f>
        <v>0</v>
      </c>
      <c r="I15" s="191">
        <f t="shared" si="1"/>
        <v>55924821</v>
      </c>
      <c r="J15" s="206"/>
      <c r="K15" s="206"/>
      <c r="L15" s="206"/>
      <c r="M15" s="206"/>
      <c r="N15" s="206"/>
      <c r="O15" s="206"/>
      <c r="P15" s="206"/>
      <c r="Q15" s="206"/>
    </row>
    <row r="16" spans="1:17" s="104" customFormat="1" ht="12.75">
      <c r="A16" s="217" t="s">
        <v>157</v>
      </c>
      <c r="B16" s="191">
        <v>0</v>
      </c>
      <c r="C16" s="191">
        <v>0</v>
      </c>
      <c r="D16" s="191">
        <v>0</v>
      </c>
      <c r="E16" s="191">
        <v>0</v>
      </c>
      <c r="F16" s="191">
        <v>-1238969</v>
      </c>
      <c r="G16" s="191">
        <f t="shared" si="0"/>
        <v>-1238969</v>
      </c>
      <c r="H16" s="191">
        <v>1003643</v>
      </c>
      <c r="I16" s="191">
        <f t="shared" si="1"/>
        <v>-235326</v>
      </c>
      <c r="J16" s="206"/>
      <c r="K16" s="206"/>
      <c r="L16" s="206"/>
      <c r="M16" s="206"/>
      <c r="N16" s="206"/>
      <c r="O16" s="206"/>
      <c r="P16" s="206"/>
      <c r="Q16" s="206"/>
    </row>
    <row r="17" spans="1:17" s="104" customFormat="1" ht="12.75">
      <c r="A17" s="217" t="s">
        <v>158</v>
      </c>
      <c r="B17" s="191">
        <v>0</v>
      </c>
      <c r="C17" s="191">
        <v>0</v>
      </c>
      <c r="D17" s="191">
        <v>0</v>
      </c>
      <c r="E17" s="191">
        <v>0</v>
      </c>
      <c r="F17" s="191">
        <v>-3562836</v>
      </c>
      <c r="G17" s="191">
        <f t="shared" si="0"/>
        <v>-3562836</v>
      </c>
      <c r="H17" s="191">
        <v>0</v>
      </c>
      <c r="I17" s="191">
        <f t="shared" si="1"/>
        <v>-3562836</v>
      </c>
      <c r="J17" s="206"/>
      <c r="K17" s="206"/>
      <c r="L17" s="206"/>
      <c r="M17" s="206"/>
      <c r="N17" s="206"/>
      <c r="O17" s="206"/>
      <c r="P17" s="206"/>
      <c r="Q17" s="206"/>
    </row>
    <row r="18" spans="1:17" s="104" customFormat="1" ht="21" customHeight="1">
      <c r="A18" s="218" t="s">
        <v>129</v>
      </c>
      <c r="B18" s="191">
        <f>B12+B15+B16</f>
        <v>12136529</v>
      </c>
      <c r="C18" s="191">
        <f>C12+C15+C16</f>
        <v>-6464488</v>
      </c>
      <c r="D18" s="191">
        <f>D12+D15+D16</f>
        <v>40453</v>
      </c>
      <c r="E18" s="191">
        <f>E12+E15+E16</f>
        <v>1820479</v>
      </c>
      <c r="F18" s="191">
        <f>F12+F15+F16+F17</f>
        <v>337015128</v>
      </c>
      <c r="G18" s="191">
        <f>G12+G15+G16+G17</f>
        <v>344548101</v>
      </c>
      <c r="H18" s="191">
        <v>0</v>
      </c>
      <c r="I18" s="191">
        <f>G18+H18</f>
        <v>344548101</v>
      </c>
      <c r="J18" s="206"/>
      <c r="K18" s="206"/>
      <c r="L18" s="206"/>
      <c r="M18" s="206"/>
      <c r="N18" s="206"/>
      <c r="O18" s="206"/>
      <c r="P18" s="206"/>
      <c r="Q18" s="206"/>
    </row>
    <row r="19" spans="1:17" s="103" customFormat="1" ht="18.75" customHeight="1">
      <c r="A19" s="107" t="s">
        <v>95</v>
      </c>
      <c r="B19" s="191">
        <v>12136529</v>
      </c>
      <c r="C19" s="191">
        <v>-6464374</v>
      </c>
      <c r="D19" s="191">
        <v>-1957</v>
      </c>
      <c r="E19" s="191">
        <v>1820479</v>
      </c>
      <c r="F19" s="191">
        <v>336306933</v>
      </c>
      <c r="G19" s="191">
        <f t="shared" si="0"/>
        <v>343797610</v>
      </c>
      <c r="H19" s="191">
        <v>0</v>
      </c>
      <c r="I19" s="191">
        <f t="shared" si="1"/>
        <v>343797610</v>
      </c>
      <c r="J19" s="206"/>
      <c r="K19" s="206"/>
      <c r="L19" s="206"/>
      <c r="M19" s="206"/>
      <c r="N19" s="206"/>
      <c r="O19" s="206"/>
      <c r="P19" s="206"/>
      <c r="Q19" s="206"/>
    </row>
    <row r="20" spans="1:17" s="104" customFormat="1" ht="12.75">
      <c r="A20" s="217" t="s">
        <v>155</v>
      </c>
      <c r="B20" s="188">
        <v>0</v>
      </c>
      <c r="C20" s="188">
        <v>0</v>
      </c>
      <c r="D20" s="188">
        <v>0</v>
      </c>
      <c r="E20" s="188">
        <v>0</v>
      </c>
      <c r="F20" s="188">
        <v>16215147</v>
      </c>
      <c r="G20" s="188">
        <f t="shared" si="0"/>
        <v>16215147</v>
      </c>
      <c r="H20" s="188">
        <v>0</v>
      </c>
      <c r="I20" s="188">
        <f t="shared" si="1"/>
        <v>16215147</v>
      </c>
      <c r="J20" s="206"/>
      <c r="K20" s="206"/>
      <c r="L20" s="206"/>
      <c r="M20" s="206"/>
      <c r="N20" s="206"/>
      <c r="O20" s="206"/>
      <c r="P20" s="206"/>
      <c r="Q20" s="206"/>
    </row>
    <row r="21" spans="1:17" s="104" customFormat="1" ht="12.75">
      <c r="A21" s="217" t="s">
        <v>94</v>
      </c>
      <c r="B21" s="188">
        <v>0</v>
      </c>
      <c r="C21" s="188">
        <v>0</v>
      </c>
      <c r="D21" s="188">
        <v>17713</v>
      </c>
      <c r="E21" s="188">
        <v>0</v>
      </c>
      <c r="F21" s="188">
        <v>-1338413</v>
      </c>
      <c r="G21" s="188">
        <f t="shared" si="0"/>
        <v>-1320700</v>
      </c>
      <c r="H21" s="188">
        <v>0</v>
      </c>
      <c r="I21" s="188">
        <f t="shared" si="1"/>
        <v>-1320700</v>
      </c>
      <c r="J21" s="206"/>
      <c r="K21" s="206"/>
      <c r="L21" s="206"/>
      <c r="M21" s="206"/>
      <c r="N21" s="206"/>
      <c r="O21" s="206"/>
      <c r="P21" s="206"/>
      <c r="Q21" s="206"/>
    </row>
    <row r="22" spans="1:17" s="104" customFormat="1" ht="12.75">
      <c r="A22" s="108" t="s">
        <v>120</v>
      </c>
      <c r="B22" s="188">
        <f>SUM(B20:B21)</f>
        <v>0</v>
      </c>
      <c r="C22" s="188">
        <f>SUM(C20:C21)</f>
        <v>0</v>
      </c>
      <c r="D22" s="188">
        <f>SUM(D20:D21)</f>
        <v>17713</v>
      </c>
      <c r="E22" s="188">
        <f>SUM(E20:E21)</f>
        <v>0</v>
      </c>
      <c r="F22" s="188">
        <f>SUM(F20:F21)</f>
        <v>14876734</v>
      </c>
      <c r="G22" s="188">
        <f>SUM(B22:F22)</f>
        <v>14894447</v>
      </c>
      <c r="H22" s="188">
        <f>SUM(H20:H21)</f>
        <v>0</v>
      </c>
      <c r="I22" s="188">
        <f>SUM(G22:H22)</f>
        <v>14894447</v>
      </c>
      <c r="J22" s="206"/>
      <c r="K22" s="206"/>
      <c r="L22" s="206"/>
      <c r="M22" s="206"/>
      <c r="N22" s="206"/>
      <c r="O22" s="206"/>
      <c r="P22" s="206"/>
      <c r="Q22" s="206"/>
    </row>
    <row r="23" spans="1:17" s="104" customFormat="1" ht="12.75">
      <c r="A23" s="242" t="s">
        <v>158</v>
      </c>
      <c r="B23" s="188">
        <v>0</v>
      </c>
      <c r="C23" s="188">
        <v>0</v>
      </c>
      <c r="D23" s="188">
        <v>0</v>
      </c>
      <c r="E23" s="188">
        <v>0</v>
      </c>
      <c r="F23" s="188">
        <v>-4365382</v>
      </c>
      <c r="G23" s="188">
        <f>SUM(B23:F23)</f>
        <v>-4365382</v>
      </c>
      <c r="H23" s="188">
        <v>0</v>
      </c>
      <c r="I23" s="188">
        <f>SUM(G23:H23)</f>
        <v>-4365382</v>
      </c>
      <c r="J23" s="206"/>
      <c r="K23" s="206"/>
      <c r="L23" s="206"/>
      <c r="M23" s="206"/>
      <c r="N23" s="206"/>
      <c r="O23" s="206"/>
      <c r="P23" s="206"/>
      <c r="Q23" s="206"/>
    </row>
    <row r="24" spans="1:17" s="103" customFormat="1" ht="12.75">
      <c r="A24" s="107" t="s">
        <v>130</v>
      </c>
      <c r="B24" s="188">
        <f>B19+B22</f>
        <v>12136529</v>
      </c>
      <c r="C24" s="188">
        <f aca="true" t="shared" si="2" ref="C24:H24">C19+C22</f>
        <v>-6464374</v>
      </c>
      <c r="D24" s="188">
        <f t="shared" si="2"/>
        <v>15756</v>
      </c>
      <c r="E24" s="188">
        <f t="shared" si="2"/>
        <v>1820479</v>
      </c>
      <c r="F24" s="188">
        <f>F19+F22+F23</f>
        <v>346818285</v>
      </c>
      <c r="G24" s="188">
        <f>G19+G22+G23</f>
        <v>354326675</v>
      </c>
      <c r="H24" s="188">
        <f t="shared" si="2"/>
        <v>0</v>
      </c>
      <c r="I24" s="188">
        <f>G24+H24</f>
        <v>354326675</v>
      </c>
      <c r="J24" s="206"/>
      <c r="K24" s="206"/>
      <c r="L24" s="206"/>
      <c r="M24" s="206"/>
      <c r="N24" s="206"/>
      <c r="O24" s="206"/>
      <c r="P24" s="206"/>
      <c r="Q24" s="206"/>
    </row>
    <row r="25" spans="1:7" ht="12.75">
      <c r="A25" s="5"/>
      <c r="B25" s="6"/>
      <c r="C25" s="6"/>
      <c r="D25" s="6"/>
      <c r="E25" s="6"/>
      <c r="F25" s="6"/>
      <c r="G25" s="6"/>
    </row>
    <row r="26" spans="1:7" ht="12.75">
      <c r="A26" s="5"/>
      <c r="B26" s="6"/>
      <c r="C26" s="6"/>
      <c r="D26" s="6"/>
      <c r="E26" s="6"/>
      <c r="F26" s="6"/>
      <c r="G26" s="6"/>
    </row>
    <row r="27" spans="1:7" ht="12.75">
      <c r="A27" s="5"/>
      <c r="B27" s="6"/>
      <c r="C27" s="6"/>
      <c r="D27" s="6"/>
      <c r="E27" s="6"/>
      <c r="F27" s="6"/>
      <c r="G27" s="6"/>
    </row>
    <row r="28" spans="1:7" ht="12.75">
      <c r="A28" s="30" t="str">
        <f>'Ф3'!A71</f>
        <v>Chief financial director</v>
      </c>
      <c r="B28" s="58"/>
      <c r="C28" s="48" t="str">
        <f>'Ф3'!C71</f>
        <v>Uzbekov A.A.</v>
      </c>
      <c r="D28" s="38"/>
      <c r="E28" s="10"/>
      <c r="F28" s="4"/>
      <c r="G28" s="10"/>
    </row>
    <row r="29" spans="1:7" ht="12.75">
      <c r="A29" s="55"/>
      <c r="B29" s="4"/>
      <c r="C29" s="144"/>
      <c r="D29" s="6"/>
      <c r="E29" s="6"/>
      <c r="F29" s="6"/>
      <c r="G29" s="6"/>
    </row>
    <row r="30" spans="1:7" ht="12.75">
      <c r="A30" s="56"/>
      <c r="B30" s="4"/>
      <c r="C30" s="144"/>
      <c r="D30" s="6"/>
      <c r="E30" s="6"/>
      <c r="F30" s="6"/>
      <c r="G30" s="6"/>
    </row>
    <row r="31" spans="1:7" ht="12.75">
      <c r="A31" s="30" t="str">
        <f>'Ф3'!A74</f>
        <v>Chief accountant</v>
      </c>
      <c r="B31" s="58"/>
      <c r="C31" s="145" t="s">
        <v>33</v>
      </c>
      <c r="D31" s="39"/>
      <c r="E31" s="6"/>
      <c r="F31" s="6"/>
      <c r="G31" s="6"/>
    </row>
    <row r="32" spans="1:7" ht="12.75">
      <c r="A32" s="57"/>
      <c r="B32" s="40"/>
      <c r="C32" s="6"/>
      <c r="D32" s="6"/>
      <c r="E32" s="6"/>
      <c r="F32" s="6"/>
      <c r="G32" s="6"/>
    </row>
    <row r="33" spans="1:7" ht="12.75">
      <c r="A33" s="1"/>
      <c r="B33" s="4"/>
      <c r="C33" s="6"/>
      <c r="D33" s="6"/>
      <c r="E33" s="6"/>
      <c r="F33" s="6"/>
      <c r="G33" s="6"/>
    </row>
    <row r="34" spans="1:7" ht="12.75">
      <c r="A34" s="1"/>
      <c r="B34" s="6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5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2017-08-16T03:56:37Z</cp:lastPrinted>
  <dcterms:created xsi:type="dcterms:W3CDTF">2015-05-27T03:16:19Z</dcterms:created>
  <dcterms:modified xsi:type="dcterms:W3CDTF">2017-08-16T06:00:09Z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 statements for Q2 2017 (consolidated).xls</vt:lpwstr>
  </property>
</Properties>
</file>