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.arkhipova\Nextcloud\Отчетность на ДФО, KASE, AIX\KASE\2021.06.30\"/>
    </mc:Choice>
  </mc:AlternateContent>
  <xr:revisionPtr revIDLastSave="0" documentId="13_ncr:1_{475282A9-D9C4-4B46-AF05-32523F59A584}" xr6:coauthVersionLast="47" xr6:coauthVersionMax="47" xr10:uidLastSave="{00000000-0000-0000-0000-000000000000}"/>
  <bookViews>
    <workbookView xWindow="-108" yWindow="-108" windowWidth="23256" windowHeight="12720" xr2:uid="{7495C12A-0902-4781-94C8-DAA58A152BFE}"/>
  </bookViews>
  <sheets>
    <sheet name="ОПУ" sheetId="2" r:id="rId1"/>
    <sheet name="Баланс" sheetId="1" r:id="rId2"/>
    <sheet name="Капитал" sheetId="3" r:id="rId3"/>
    <sheet name="ОДДС" sheetId="4" r:id="rId4"/>
  </sheets>
  <externalReferences>
    <externalReference r:id="rId5"/>
  </externalReferences>
  <definedNames>
    <definedName name="_Hlk35446127" localSheetId="0">ОПУ!$A$1</definedName>
    <definedName name="_Hlk523759641" localSheetId="1">Баланс!$A$5</definedName>
    <definedName name="_Hlk523759728" localSheetId="0">ОПУ!$A$5</definedName>
    <definedName name="_Hlk9584503" localSheetId="0">ОПУ!$A$8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3" l="1"/>
  <c r="E34" i="4" l="1"/>
  <c r="E28" i="4"/>
  <c r="C34" i="4"/>
  <c r="C28" i="4"/>
  <c r="E17" i="4"/>
  <c r="E22" i="4" s="1"/>
  <c r="E25" i="4" s="1"/>
  <c r="C17" i="4"/>
  <c r="C22" i="4" s="1"/>
  <c r="C25" i="4" s="1"/>
  <c r="C35" i="4" s="1"/>
  <c r="C37" i="4" s="1"/>
  <c r="D12" i="3"/>
  <c r="E35" i="4" l="1"/>
  <c r="E37" i="4" s="1"/>
  <c r="F16" i="3"/>
  <c r="B16" i="3"/>
  <c r="D15" i="3"/>
  <c r="B15" i="3"/>
  <c r="F11" i="3"/>
  <c r="B11" i="3"/>
  <c r="H11" i="3" s="1"/>
  <c r="B10" i="3"/>
  <c r="H10" i="3" s="1"/>
  <c r="B9" i="3"/>
  <c r="H9" i="3" s="1"/>
  <c r="E30" i="1"/>
  <c r="E29" i="1"/>
  <c r="E28" i="1"/>
  <c r="E31" i="1" s="1"/>
  <c r="E25" i="1"/>
  <c r="E24" i="1"/>
  <c r="E23" i="1"/>
  <c r="E22" i="1"/>
  <c r="E21" i="1"/>
  <c r="E26" i="1" s="1"/>
  <c r="E20" i="1"/>
  <c r="E17" i="1"/>
  <c r="E16" i="1"/>
  <c r="E15" i="1"/>
  <c r="E14" i="1"/>
  <c r="E13" i="1"/>
  <c r="E12" i="1"/>
  <c r="E11" i="1"/>
  <c r="E10" i="1"/>
  <c r="E22" i="2"/>
  <c r="E20" i="2"/>
  <c r="E17" i="2"/>
  <c r="C17" i="2"/>
  <c r="E16" i="2"/>
  <c r="E13" i="2" s="1"/>
  <c r="C16" i="2"/>
  <c r="E15" i="2"/>
  <c r="E14" i="2"/>
  <c r="E11" i="2"/>
  <c r="E10" i="2"/>
  <c r="C10" i="2"/>
  <c r="E9" i="2"/>
  <c r="E8" i="2" l="1"/>
  <c r="E18" i="2" s="1"/>
  <c r="E21" i="2" s="1"/>
  <c r="E23" i="2" s="1"/>
  <c r="E24" i="2" s="1"/>
  <c r="B12" i="3"/>
  <c r="F12" i="3"/>
  <c r="B14" i="3"/>
  <c r="B17" i="3" s="1"/>
  <c r="E18" i="1"/>
  <c r="E32" i="1"/>
  <c r="H12" i="3" l="1"/>
  <c r="H14" i="3" s="1"/>
  <c r="C11" i="2" l="1"/>
  <c r="C9" i="2" l="1"/>
  <c r="C8" i="2" s="1"/>
  <c r="C25" i="1" l="1"/>
  <c r="C14" i="1" l="1"/>
  <c r="C28" i="1"/>
  <c r="C13" i="1"/>
  <c r="C17" i="1"/>
  <c r="C11" i="1"/>
  <c r="C15" i="1" l="1"/>
  <c r="C10" i="1"/>
  <c r="C14" i="2"/>
  <c r="C24" i="1" l="1"/>
  <c r="C20" i="1"/>
  <c r="C29" i="1" l="1"/>
  <c r="H16" i="3" l="1"/>
  <c r="D16" i="3"/>
  <c r="D17" i="3" s="1"/>
  <c r="C15" i="2" l="1"/>
  <c r="C13" i="2" s="1"/>
  <c r="C18" i="2" s="1"/>
  <c r="C12" i="1" l="1"/>
  <c r="C22" i="1" l="1"/>
  <c r="C20" i="2" l="1"/>
  <c r="C21" i="2" s="1"/>
  <c r="C23" i="1" l="1"/>
  <c r="C22" i="2" l="1"/>
  <c r="C23" i="2" s="1"/>
  <c r="C24" i="2" s="1"/>
  <c r="C21" i="1" l="1"/>
  <c r="C26" i="1" s="1"/>
  <c r="F15" i="3"/>
  <c r="F17" i="3" s="1"/>
  <c r="C30" i="1"/>
  <c r="C31" i="1" s="1"/>
  <c r="C32" i="1" l="1"/>
  <c r="C16" i="1"/>
  <c r="C18" i="1" s="1"/>
  <c r="H15" i="3" l="1"/>
  <c r="H17" i="3" s="1"/>
</calcChain>
</file>

<file path=xl/sharedStrings.xml><?xml version="1.0" encoding="utf-8"?>
<sst xmlns="http://schemas.openxmlformats.org/spreadsheetml/2006/main" count="116" uniqueCount="88">
  <si>
    <t>2020 года</t>
  </si>
  <si>
    <t>31 декабря</t>
  </si>
  <si>
    <t>Примечание</t>
  </si>
  <si>
    <t>тыс. тенге</t>
  </si>
  <si>
    <t>АКТИВЫ</t>
  </si>
  <si>
    <t>Денежные средства и их эквиваленты</t>
  </si>
  <si>
    <t>Кредиты клиентам</t>
  </si>
  <si>
    <t>Основные средства и нематериальные активы</t>
  </si>
  <si>
    <t>Прочие активы</t>
  </si>
  <si>
    <t>Итого активы</t>
  </si>
  <si>
    <t xml:space="preserve">ОБЯЗАТЕЛЬСТВА </t>
  </si>
  <si>
    <t>Займы и кредиты</t>
  </si>
  <si>
    <t>Обязательства по налогу на прибыль</t>
  </si>
  <si>
    <t>Отложенные налоговые обязательства</t>
  </si>
  <si>
    <t>Кредиторская задолженность</t>
  </si>
  <si>
    <t>Обязательства по аренде</t>
  </si>
  <si>
    <t>Прочие обязательства</t>
  </si>
  <si>
    <t>Итого обязательства</t>
  </si>
  <si>
    <t>КАПИТАЛ</t>
  </si>
  <si>
    <t>Уставный капитал</t>
  </si>
  <si>
    <t>Субординированные займы</t>
  </si>
  <si>
    <t>Нераспределенная прибыль</t>
  </si>
  <si>
    <t>Итого капитал</t>
  </si>
  <si>
    <t>Итого капитал и обязательства</t>
  </si>
  <si>
    <t>ТОО «МИКРОФИНАНСОВАЯ ОРГАНИЗАЦИЯ «ОНЛАЙНКАЗФИНАНС»</t>
  </si>
  <si>
    <t>Чистый расход от создания резерва под кредитные убытки</t>
  </si>
  <si>
    <t>Операционные расходы</t>
  </si>
  <si>
    <t>Общехозяйственные и административные расходы</t>
  </si>
  <si>
    <t>Прибыль до налогообложения</t>
  </si>
  <si>
    <t>Чистая прибыль</t>
  </si>
  <si>
    <t>Итого совокупный доход</t>
  </si>
  <si>
    <t xml:space="preserve">ОТЧЕТ ОБ ИЗМЕНЕНИЯХ В КАПИТАЛЕ </t>
  </si>
  <si>
    <t>Остаток на 1 января 2020 года</t>
  </si>
  <si>
    <t>Совокупный доход за период</t>
  </si>
  <si>
    <t xml:space="preserve">ОТЧЕТ О ДВИЖЕНИИ ДЕНЕЖНЫХ СРЕДСТВ </t>
  </si>
  <si>
    <t xml:space="preserve"> </t>
  </si>
  <si>
    <t>Операционная деятельность</t>
  </si>
  <si>
    <t xml:space="preserve">Корректировки: </t>
  </si>
  <si>
    <t>Восстановление резерва в связи с продажей портфеля</t>
  </si>
  <si>
    <t xml:space="preserve">Износ и амортизация </t>
  </si>
  <si>
    <t>Прибыль до изменений кредитного портфеля и оборотного капитала</t>
  </si>
  <si>
    <t>Корректировки:</t>
  </si>
  <si>
    <t>Изменение дебиторской задолженности и прочих активов</t>
  </si>
  <si>
    <t xml:space="preserve">Чистые денежные средства от операционной деятельности деятельности, до изменений кредитного портфеля </t>
  </si>
  <si>
    <t>Изменение кредитного портфеля</t>
  </si>
  <si>
    <t>Доходы от продажи портфеля</t>
  </si>
  <si>
    <t xml:space="preserve">Инвестиционная деятельность </t>
  </si>
  <si>
    <t>Приобретение основных средств и нематериальных активов</t>
  </si>
  <si>
    <t xml:space="preserve">Финансовая деятельность </t>
  </si>
  <si>
    <t>Поступление кредитов и займов, нетто,</t>
  </si>
  <si>
    <t xml:space="preserve">за вычетом обеспечительного депозита </t>
  </si>
  <si>
    <t>Проценты уплаченные</t>
  </si>
  <si>
    <t xml:space="preserve">Чистое увеличение денежных средств и их эквивалентов </t>
  </si>
  <si>
    <t>Денежные средства и их эквиваленты на конец периода</t>
  </si>
  <si>
    <t>Чистые денежные средства, направленные на инвестиционную деятельность</t>
  </si>
  <si>
    <t>2021 года</t>
  </si>
  <si>
    <t>Остаток на 1 января 2021 года</t>
  </si>
  <si>
    <t>Дебиторская задолженность от продажи портфелей</t>
  </si>
  <si>
    <t>Текущие налоговые активы</t>
  </si>
  <si>
    <t>ВЫРУЧКА</t>
  </si>
  <si>
    <t>Процентные доходы</t>
  </si>
  <si>
    <t>Комиссионные доходы</t>
  </si>
  <si>
    <t>Прочие доходы</t>
  </si>
  <si>
    <t>ФИНАНСОВЫЕ И ОПЕРАЦИОННЫЕ РАСХОДЫ</t>
  </si>
  <si>
    <t>Финансовые расходы</t>
  </si>
  <si>
    <t>Чистый расход от создания резерва под ожидаемые кредитные убытки</t>
  </si>
  <si>
    <t>Чистые прибыли/(убытки) по операциям с иностранной валютой</t>
  </si>
  <si>
    <t>Прибыль до расходов по налогу на прибыль</t>
  </si>
  <si>
    <t>Расходы по налогу на прибыль</t>
  </si>
  <si>
    <t>ОТЧЕТ О ФИНАНСОВОМ ПОЛОЖЕНИИ НА 30 ИЮНЯ 2021 ГОДА</t>
  </si>
  <si>
    <t>30 июня</t>
  </si>
  <si>
    <t>Производные финансовые активы</t>
  </si>
  <si>
    <t>Активы в форме права пользования</t>
  </si>
  <si>
    <t>ОТЧЕТ О СОВОКУПНОМ ДОХОДЕ ЗА ШЕСТЬ МЕСЯЦЕВ, ЗАКОНЧИВШИХСЯ 30 ИЮНЯ 2021 ГОДА</t>
  </si>
  <si>
    <t>ЗА ШЕСТЬ МЕСЯЦЕВ, ЗАКОНЧИВШИХСЯ 30 ИЮНЯ 2021 ГОДА</t>
  </si>
  <si>
    <t>Остаток на 30 июня 2021 года</t>
  </si>
  <si>
    <t>ОПЕРАЦИОННАЯ ПРИБЫЛЬ</t>
  </si>
  <si>
    <t>Чистые убытки по операциям с иностранной валютой</t>
  </si>
  <si>
    <t>Изменение кредиторской задолженности и прочих</t>
  </si>
  <si>
    <t>обязательств</t>
  </si>
  <si>
    <t xml:space="preserve">Чистые денежные средства,
направленные на операционную деятельность </t>
  </si>
  <si>
    <t xml:space="preserve">Вклады участников товарищества </t>
  </si>
  <si>
    <t xml:space="preserve">Чистые денежные средства,
полученные от финансовой деятельности </t>
  </si>
  <si>
    <t>Денежные средства и их эквиваленты на начало периода</t>
  </si>
  <si>
    <t>Остаток на 30 июня 2020 года</t>
  </si>
  <si>
    <t>За шесть месяцев, закончившихся</t>
  </si>
  <si>
    <t>30 июня 2021 года</t>
  </si>
  <si>
    <t>30 июня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</si>
</sst>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_);_(* \(#,##0\);_(* &quot;-&quot;??_);_(@_)"/>
    <numFmt numFmtId="165" formatCode="_-* #,##0_-;\-* #,##0_-;_-* &quot;-&quot;??_-;_-@_-"/>
  </numFmts>
  <fonts count="1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b/>
      <sz val="9"/>
      <color rgb="FF000000"/>
      <name val="Calibri"/>
      <family val="2"/>
      <charset val="204"/>
      <scheme val="minor"/>
    </font>
    <font>
      <sz val="9"/>
      <color rgb="FF000000"/>
      <name val="Calibri"/>
      <family val="2"/>
      <charset val="204"/>
    </font>
    <font>
      <i/>
      <sz val="9"/>
      <color rgb="FF000000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9"/>
      <name val="Calibri"/>
      <family val="2"/>
      <charset val="204"/>
    </font>
    <font>
      <sz val="9"/>
      <name val="Calibri"/>
      <family val="2"/>
      <charset val="204"/>
    </font>
    <font>
      <sz val="11"/>
      <name val="Calibri"/>
      <family val="2"/>
      <charset val="204"/>
    </font>
    <font>
      <sz val="8"/>
      <name val="Arial"/>
      <family val="2"/>
      <charset val="204"/>
    </font>
    <font>
      <b/>
      <sz val="9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i/>
      <sz val="9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indexed="64"/>
      </top>
      <bottom style="double">
        <color rgb="FF000000"/>
      </bottom>
      <diagonal/>
    </border>
  </borders>
  <cellStyleXfs count="3">
    <xf numFmtId="0" fontId="0" fillId="0" borderId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9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horizontal="left" vertical="center" wrapText="1" indent="1"/>
    </xf>
    <xf numFmtId="0" fontId="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 indent="3"/>
    </xf>
    <xf numFmtId="0" fontId="4" fillId="0" borderId="0" xfId="0" applyFont="1" applyFill="1" applyAlignment="1">
      <alignment horizontal="left" vertical="center" indent="6"/>
    </xf>
    <xf numFmtId="0" fontId="3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left" vertical="center" indent="4"/>
    </xf>
    <xf numFmtId="0" fontId="0" fillId="0" borderId="0" xfId="0"/>
    <xf numFmtId="0" fontId="2" fillId="0" borderId="0" xfId="0" applyFont="1" applyAlignment="1">
      <alignment horizontal="right" vertical="center" wrapTex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right" vertical="center"/>
    </xf>
    <xf numFmtId="0" fontId="12" fillId="0" borderId="0" xfId="0" applyFont="1"/>
    <xf numFmtId="0" fontId="11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 wrapText="1"/>
    </xf>
    <xf numFmtId="164" fontId="5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3" fontId="5" fillId="0" borderId="4" xfId="0" applyNumberFormat="1" applyFont="1" applyBorder="1" applyAlignment="1">
      <alignment horizontal="right" vertical="center" wrapText="1"/>
    </xf>
    <xf numFmtId="3" fontId="5" fillId="0" borderId="0" xfId="0" applyNumberFormat="1" applyFont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/>
    <xf numFmtId="0" fontId="11" fillId="0" borderId="0" xfId="0" applyFont="1" applyAlignment="1">
      <alignment horizontal="center"/>
    </xf>
    <xf numFmtId="164" fontId="4" fillId="0" borderId="0" xfId="0" applyNumberFormat="1" applyFont="1" applyAlignment="1">
      <alignment horizontal="right"/>
    </xf>
    <xf numFmtId="0" fontId="12" fillId="0" borderId="0" xfId="0" applyFont="1" applyAlignment="1"/>
    <xf numFmtId="0" fontId="0" fillId="0" borderId="0" xfId="0" applyFont="1"/>
    <xf numFmtId="0" fontId="0" fillId="0" borderId="0" xfId="0" applyFont="1" applyAlignment="1"/>
    <xf numFmtId="0" fontId="14" fillId="0" borderId="0" xfId="0" applyFont="1" applyFill="1" applyAlignment="1">
      <alignment vertical="center"/>
    </xf>
    <xf numFmtId="0" fontId="15" fillId="0" borderId="0" xfId="0" applyFont="1" applyFill="1"/>
    <xf numFmtId="0" fontId="16" fillId="0" borderId="0" xfId="0" applyFont="1" applyAlignment="1">
      <alignment vertical="center" wrapText="1"/>
    </xf>
    <xf numFmtId="0" fontId="15" fillId="0" borderId="0" xfId="0" applyFont="1"/>
    <xf numFmtId="0" fontId="16" fillId="0" borderId="0" xfId="0" applyFont="1" applyFill="1" applyAlignment="1">
      <alignment vertical="center"/>
    </xf>
    <xf numFmtId="0" fontId="16" fillId="0" borderId="0" xfId="0" applyFont="1" applyFill="1" applyAlignment="1">
      <alignment horizontal="center" vertical="center"/>
    </xf>
    <xf numFmtId="165" fontId="16" fillId="0" borderId="0" xfId="1" applyNumberFormat="1" applyFont="1" applyAlignment="1">
      <alignment horizontal="right" vertical="center"/>
    </xf>
    <xf numFmtId="0" fontId="16" fillId="0" borderId="0" xfId="0" applyFont="1" applyAlignment="1">
      <alignment horizontal="center" vertical="center"/>
    </xf>
    <xf numFmtId="165" fontId="14" fillId="0" borderId="1" xfId="1" applyNumberFormat="1" applyFont="1" applyBorder="1" applyAlignment="1">
      <alignment horizontal="right" vertical="center"/>
    </xf>
    <xf numFmtId="0" fontId="14" fillId="0" borderId="0" xfId="0" applyFont="1" applyFill="1" applyAlignment="1"/>
    <xf numFmtId="0" fontId="16" fillId="0" borderId="0" xfId="0" applyFont="1" applyAlignment="1">
      <alignment horizontal="right" vertical="center" wrapText="1"/>
    </xf>
    <xf numFmtId="164" fontId="16" fillId="0" borderId="0" xfId="1" applyNumberFormat="1" applyFont="1" applyFill="1" applyAlignment="1">
      <alignment horizontal="right" vertical="center"/>
    </xf>
    <xf numFmtId="164" fontId="16" fillId="0" borderId="0" xfId="1" applyNumberFormat="1" applyFont="1" applyAlignment="1">
      <alignment horizontal="right" vertical="center"/>
    </xf>
    <xf numFmtId="164" fontId="14" fillId="0" borderId="1" xfId="0" applyNumberFormat="1" applyFont="1" applyBorder="1" applyAlignment="1">
      <alignment horizontal="right" vertical="center"/>
    </xf>
    <xf numFmtId="164" fontId="16" fillId="0" borderId="0" xfId="0" applyNumberFormat="1" applyFont="1" applyAlignment="1">
      <alignment horizontal="right" vertical="center" wrapText="1"/>
    </xf>
    <xf numFmtId="0" fontId="14" fillId="0" borderId="0" xfId="0" applyFont="1" applyFill="1" applyAlignment="1">
      <alignment vertical="center" wrapText="1"/>
    </xf>
    <xf numFmtId="0" fontId="14" fillId="0" borderId="0" xfId="0" applyFont="1" applyAlignment="1">
      <alignment vertical="center"/>
    </xf>
    <xf numFmtId="164" fontId="14" fillId="0" borderId="2" xfId="0" applyNumberFormat="1" applyFont="1" applyBorder="1" applyAlignment="1">
      <alignment horizontal="right" vertical="center"/>
    </xf>
    <xf numFmtId="0" fontId="0" fillId="0" borderId="0" xfId="0" applyFont="1" applyFill="1"/>
    <xf numFmtId="0" fontId="0" fillId="0" borderId="0" xfId="0" applyFont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14" fillId="0" borderId="0" xfId="0" applyFont="1" applyAlignment="1">
      <alignment vertical="center" wrapText="1"/>
    </xf>
    <xf numFmtId="164" fontId="14" fillId="0" borderId="0" xfId="0" applyNumberFormat="1" applyFont="1" applyFill="1" applyAlignment="1">
      <alignment horizontal="center" vertical="center" wrapText="1"/>
    </xf>
    <xf numFmtId="164" fontId="14" fillId="0" borderId="0" xfId="0" applyNumberFormat="1" applyFont="1" applyFill="1" applyAlignment="1">
      <alignment horizontal="center" vertical="center"/>
    </xf>
    <xf numFmtId="164" fontId="14" fillId="0" borderId="0" xfId="0" applyNumberFormat="1" applyFont="1" applyFill="1" applyBorder="1" applyAlignment="1">
      <alignment horizontal="right" vertical="center" wrapText="1"/>
    </xf>
    <xf numFmtId="164" fontId="16" fillId="0" borderId="0" xfId="0" applyNumberFormat="1" applyFont="1" applyFill="1" applyAlignment="1">
      <alignment horizontal="center" vertical="center"/>
    </xf>
    <xf numFmtId="164" fontId="14" fillId="0" borderId="2" xfId="0" applyNumberFormat="1" applyFont="1" applyFill="1" applyBorder="1" applyAlignment="1">
      <alignment horizontal="center" vertical="center" wrapText="1"/>
    </xf>
    <xf numFmtId="164" fontId="14" fillId="0" borderId="2" xfId="0" applyNumberFormat="1" applyFont="1" applyFill="1" applyBorder="1" applyAlignment="1">
      <alignment horizontal="right" vertical="center" wrapText="1"/>
    </xf>
    <xf numFmtId="165" fontId="0" fillId="0" borderId="0" xfId="0" applyNumberFormat="1" applyFont="1" applyFill="1"/>
    <xf numFmtId="164" fontId="0" fillId="0" borderId="0" xfId="0" applyNumberFormat="1" applyFont="1" applyFill="1"/>
    <xf numFmtId="0" fontId="0" fillId="0" borderId="0" xfId="0" applyFont="1" applyFill="1" applyAlignment="1">
      <alignment horizontal="right"/>
    </xf>
    <xf numFmtId="0" fontId="16" fillId="0" borderId="0" xfId="0" applyFont="1" applyFill="1" applyAlignment="1">
      <alignment horizontal="left" vertical="center" wrapText="1" indent="6"/>
    </xf>
    <xf numFmtId="0" fontId="14" fillId="0" borderId="0" xfId="0" applyFont="1" applyFill="1" applyAlignment="1">
      <alignment horizontal="left" vertical="center" indent="1"/>
    </xf>
    <xf numFmtId="0" fontId="17" fillId="0" borderId="0" xfId="0" applyFont="1" applyFill="1" applyAlignment="1">
      <alignment horizontal="left" vertical="center" indent="3"/>
    </xf>
    <xf numFmtId="0" fontId="16" fillId="0" borderId="0" xfId="0" applyFont="1" applyFill="1" applyAlignment="1">
      <alignment horizontal="left" vertical="center" indent="6"/>
    </xf>
    <xf numFmtId="0" fontId="0" fillId="0" borderId="0" xfId="0" applyFont="1" applyFill="1" applyAlignment="1"/>
    <xf numFmtId="0" fontId="4" fillId="0" borderId="0" xfId="0" applyFont="1" applyFill="1" applyAlignment="1">
      <alignment horizontal="left" vertical="center" wrapText="1" indent="4"/>
    </xf>
    <xf numFmtId="0" fontId="16" fillId="0" borderId="0" xfId="0" applyFont="1" applyFill="1" applyAlignment="1">
      <alignment horizontal="left" vertical="center" indent="4"/>
    </xf>
    <xf numFmtId="0" fontId="4" fillId="0" borderId="0" xfId="0" applyFont="1" applyFill="1" applyAlignment="1">
      <alignment vertical="center" wrapText="1"/>
    </xf>
    <xf numFmtId="165" fontId="9" fillId="0" borderId="0" xfId="1" applyNumberFormat="1" applyFont="1"/>
    <xf numFmtId="0" fontId="9" fillId="0" borderId="0" xfId="0" applyFont="1"/>
    <xf numFmtId="164" fontId="16" fillId="0" borderId="0" xfId="0" applyNumberFormat="1" applyFont="1" applyAlignment="1">
      <alignment horizontal="center" vertical="center"/>
    </xf>
    <xf numFmtId="164" fontId="16" fillId="0" borderId="3" xfId="0" applyNumberFormat="1" applyFont="1" applyBorder="1" applyAlignment="1">
      <alignment horizontal="center" vertical="center"/>
    </xf>
    <xf numFmtId="165" fontId="14" fillId="0" borderId="0" xfId="1" applyNumberFormat="1" applyFont="1" applyAlignment="1">
      <alignment horizontal="right" vertical="center" wrapText="1"/>
    </xf>
    <xf numFmtId="164" fontId="14" fillId="0" borderId="0" xfId="0" applyNumberFormat="1" applyFont="1" applyAlignment="1">
      <alignment horizontal="center" vertical="center"/>
    </xf>
    <xf numFmtId="165" fontId="17" fillId="0" borderId="0" xfId="1" applyNumberFormat="1" applyFont="1" applyAlignment="1">
      <alignment horizontal="left" vertical="center" indent="3"/>
    </xf>
    <xf numFmtId="165" fontId="14" fillId="0" borderId="5" xfId="1" applyNumberFormat="1" applyFont="1" applyBorder="1" applyAlignment="1">
      <alignment horizontal="right" vertical="center"/>
    </xf>
    <xf numFmtId="164" fontId="16" fillId="0" borderId="0" xfId="2" applyNumberFormat="1" applyFont="1" applyAlignment="1">
      <alignment vertical="center"/>
    </xf>
    <xf numFmtId="164" fontId="16" fillId="0" borderId="0" xfId="2" applyNumberFormat="1" applyFont="1" applyAlignment="1">
      <alignment horizontal="right" vertical="center"/>
    </xf>
    <xf numFmtId="165" fontId="14" fillId="0" borderId="5" xfId="1" applyNumberFormat="1" applyFont="1" applyBorder="1" applyAlignment="1">
      <alignment vertical="center"/>
    </xf>
    <xf numFmtId="165" fontId="14" fillId="0" borderId="6" xfId="1" applyNumberFormat="1" applyFont="1" applyBorder="1" applyAlignment="1">
      <alignment horizontal="right" vertical="center"/>
    </xf>
  </cellXfs>
  <cellStyles count="3">
    <cellStyle name="Comma 8" xfId="2" xr:uid="{C7199632-6D0E-4F43-95F0-0E88F9DD6F91}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nlineKazFinance_HY2021_repo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DL analysis"/>
      <sheetName val="FORMS"/>
      <sheetName val="SoFP"/>
      <sheetName val="SoCI"/>
      <sheetName val="Covenants"/>
      <sheetName val="CFS_HY2021"/>
      <sheetName val="CFS_2020_total"/>
      <sheetName val="1_SME"/>
      <sheetName val="3,4,5_Revenue"/>
      <sheetName val="6_Фин расх"/>
      <sheetName val="7_OPEX"/>
      <sheetName val="8_ADMEX"/>
      <sheetName val="9_Forex"/>
      <sheetName val="10_CASH"/>
      <sheetName val="11_LOANS"/>
      <sheetName val="12_L&amp;B"/>
      <sheetName val="13_TAX"/>
      <sheetName val="14_RIGHT-OF-USE ASSETS"/>
      <sheetName val="16_Accounts payable"/>
      <sheetName val="17_Derivatives"/>
      <sheetName val="18_Related parties"/>
      <sheetName val="20_Fair value"/>
      <sheetName val="Цессии 30.06.2021"/>
      <sheetName val="НМА"/>
      <sheetName val="Acc receivables cession"/>
      <sheetName val="Financial risk (2)"/>
      <sheetName val="SoFP transf_HY2021"/>
      <sheetName val="SoCI transf_HY2021"/>
      <sheetName val="ПРОВОДКИ"/>
      <sheetName val="справочник"/>
      <sheetName val="Корректировки"/>
      <sheetName val="TBS_HY2021"/>
      <sheetName val="Revenue_HY2021"/>
      <sheetName val="Резерв"/>
      <sheetName val="L&amp;B"/>
      <sheetName val="Acc pay"/>
      <sheetName val="6110,32"/>
      <sheetName val="7210_HY2021"/>
      <sheetName val="7310"/>
      <sheetName val="derivativs"/>
      <sheetName val="РБП"/>
      <sheetName val="Авансы"/>
      <sheetName val="Перевыставить ФФ"/>
      <sheetName val="КПН с нерезидента"/>
      <sheetName val="Минтос"/>
      <sheetName val="ТОО"/>
      <sheetName val="IFRS16"/>
      <sheetName val="SoFP transf_Dec20"/>
      <sheetName val="SoCI transf_Dec20"/>
      <sheetName val="TBS_4Q2020"/>
      <sheetName val="Revenue_4Q2020"/>
      <sheetName val="7210 311220"/>
      <sheetName val="свод"/>
      <sheetName val="Хедж"/>
      <sheetName val="Portfolio 311220"/>
      <sheetName val="ОД и % (2)"/>
      <sheetName val="списание за счет резерва"/>
      <sheetName val="TAX"/>
      <sheetName val="Цессии"/>
      <sheetName val="7310 311220"/>
      <sheetName val="Облигации"/>
      <sheetName val="ДБП_2020"/>
      <sheetName val="1720 2020"/>
      <sheetName val="суборды"/>
      <sheetName val="Portfolio_SL_2020"/>
      <sheetName val="Revenue 2019"/>
      <sheetName val="Проводки к списанию"/>
      <sheetName val="FORMS_old"/>
      <sheetName val="19_Accounts payable 2020"/>
      <sheetName val="Restatement 2019"/>
      <sheetName val="Restatement 2018"/>
      <sheetName val="TAX risks"/>
      <sheetName val="07_Loans to customers"/>
    </sheetNames>
    <sheetDataSet>
      <sheetData sheetId="0" refreshError="1"/>
      <sheetData sheetId="1">
        <row r="7">
          <cell r="E7">
            <v>6572997</v>
          </cell>
          <cell r="G7">
            <v>4418200.4015600001</v>
          </cell>
        </row>
        <row r="8">
          <cell r="E8">
            <v>1734925</v>
          </cell>
          <cell r="G8">
            <v>1314630.5984399999</v>
          </cell>
        </row>
        <row r="9">
          <cell r="E9">
            <v>374197</v>
          </cell>
          <cell r="G9">
            <v>109095</v>
          </cell>
        </row>
        <row r="12">
          <cell r="E12">
            <v>-3378351</v>
          </cell>
          <cell r="G12">
            <v>-1618058.7197183627</v>
          </cell>
        </row>
        <row r="13">
          <cell r="E13">
            <v>-1929394</v>
          </cell>
          <cell r="G13">
            <v>-1453482</v>
          </cell>
        </row>
        <row r="14">
          <cell r="E14">
            <v>-552470</v>
          </cell>
          <cell r="G14">
            <v>-541801</v>
          </cell>
        </row>
        <row r="15">
          <cell r="E15">
            <v>-688448</v>
          </cell>
          <cell r="G15">
            <v>-380810</v>
          </cell>
        </row>
        <row r="19">
          <cell r="E19">
            <v>-460023</v>
          </cell>
          <cell r="G19">
            <v>-259812.73048999978</v>
          </cell>
        </row>
        <row r="22">
          <cell r="E22">
            <v>-385412</v>
          </cell>
          <cell r="G22">
            <v>-408904.4</v>
          </cell>
        </row>
        <row r="33">
          <cell r="E33">
            <v>680939</v>
          </cell>
          <cell r="G33">
            <v>2115859</v>
          </cell>
        </row>
        <row r="35">
          <cell r="E35">
            <v>451739</v>
          </cell>
          <cell r="G35">
            <v>1949446</v>
          </cell>
        </row>
        <row r="36">
          <cell r="E36">
            <v>44037123</v>
          </cell>
          <cell r="G36">
            <v>34718389</v>
          </cell>
        </row>
        <row r="37">
          <cell r="E37">
            <v>1540249</v>
          </cell>
          <cell r="G37">
            <v>3097260</v>
          </cell>
        </row>
        <row r="38">
          <cell r="E38">
            <v>669171</v>
          </cell>
          <cell r="G38">
            <v>425200</v>
          </cell>
        </row>
        <row r="39">
          <cell r="E39">
            <v>107377</v>
          </cell>
          <cell r="G39">
            <v>80438</v>
          </cell>
        </row>
        <row r="40">
          <cell r="E40">
            <v>75471</v>
          </cell>
          <cell r="G40">
            <v>72307</v>
          </cell>
        </row>
        <row r="42">
          <cell r="E42">
            <v>4012514</v>
          </cell>
          <cell r="G42">
            <v>966220</v>
          </cell>
        </row>
        <row r="45">
          <cell r="E45">
            <v>37189068</v>
          </cell>
          <cell r="G45">
            <v>30990702</v>
          </cell>
        </row>
        <row r="46">
          <cell r="E46">
            <v>0</v>
          </cell>
          <cell r="G46">
            <v>401673</v>
          </cell>
        </row>
        <row r="47">
          <cell r="E47">
            <v>82457</v>
          </cell>
          <cell r="G47">
            <v>42552</v>
          </cell>
        </row>
        <row r="48">
          <cell r="E48">
            <v>1162605</v>
          </cell>
          <cell r="G48">
            <v>851660</v>
          </cell>
        </row>
        <row r="49">
          <cell r="E49">
            <v>110374</v>
          </cell>
          <cell r="G49">
            <v>89883</v>
          </cell>
        </row>
        <row r="50">
          <cell r="E50">
            <v>255955</v>
          </cell>
          <cell r="G50">
            <v>255119</v>
          </cell>
        </row>
        <row r="53">
          <cell r="E53">
            <v>1120151</v>
          </cell>
          <cell r="G53">
            <v>1120151</v>
          </cell>
        </row>
        <row r="54">
          <cell r="E54">
            <v>7199743</v>
          </cell>
          <cell r="G54">
            <v>6507170</v>
          </cell>
        </row>
        <row r="55">
          <cell r="E55">
            <v>4454230</v>
          </cell>
          <cell r="G55">
            <v>3166209</v>
          </cell>
        </row>
        <row r="79">
          <cell r="E79">
            <v>1120151</v>
          </cell>
        </row>
        <row r="80">
          <cell r="E80">
            <v>0</v>
          </cell>
          <cell r="G80">
            <v>0</v>
          </cell>
        </row>
        <row r="81">
          <cell r="E81">
            <v>0</v>
          </cell>
          <cell r="I81">
            <v>0</v>
          </cell>
        </row>
        <row r="86">
          <cell r="I86">
            <v>1288021</v>
          </cell>
          <cell r="K86">
            <v>1288021</v>
          </cell>
        </row>
        <row r="87">
          <cell r="G87">
            <v>692573</v>
          </cell>
          <cell r="K87">
            <v>692573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290019-0691-4FD1-BF3A-1DE3E42BCC6F}">
  <sheetPr>
    <tabColor rgb="FF92D050"/>
  </sheetPr>
  <dimension ref="A1:E25"/>
  <sheetViews>
    <sheetView showGridLines="0" tabSelected="1" workbookViewId="0">
      <selection activeCell="G11" sqref="G11"/>
    </sheetView>
  </sheetViews>
  <sheetFormatPr defaultRowHeight="14.4" x14ac:dyDescent="0.3"/>
  <cols>
    <col min="1" max="1" width="43.44140625" customWidth="1"/>
    <col min="2" max="2" width="12" customWidth="1"/>
    <col min="3" max="3" width="14.5546875" customWidth="1"/>
    <col min="4" max="4" width="1.5546875" customWidth="1"/>
    <col min="5" max="5" width="14.5546875" customWidth="1"/>
  </cols>
  <sheetData>
    <row r="1" spans="1:5" x14ac:dyDescent="0.3">
      <c r="A1" s="6" t="s">
        <v>24</v>
      </c>
    </row>
    <row r="2" spans="1:5" x14ac:dyDescent="0.3">
      <c r="A2" s="6" t="s">
        <v>73</v>
      </c>
    </row>
    <row r="4" spans="1:5" s="22" customFormat="1" ht="24" x14ac:dyDescent="0.3">
      <c r="C4" s="23" t="s">
        <v>85</v>
      </c>
      <c r="E4" s="23" t="s">
        <v>85</v>
      </c>
    </row>
    <row r="5" spans="1:5" x14ac:dyDescent="0.3">
      <c r="B5" s="1"/>
      <c r="C5" s="2" t="s">
        <v>86</v>
      </c>
      <c r="D5" s="2"/>
      <c r="E5" s="2" t="s">
        <v>87</v>
      </c>
    </row>
    <row r="6" spans="1:5" x14ac:dyDescent="0.3">
      <c r="B6" s="3" t="s">
        <v>2</v>
      </c>
      <c r="C6" s="2" t="s">
        <v>3</v>
      </c>
      <c r="D6" s="2"/>
      <c r="E6" s="2" t="s">
        <v>3</v>
      </c>
    </row>
    <row r="7" spans="1:5" x14ac:dyDescent="0.3">
      <c r="A7" s="1"/>
      <c r="B7" s="3"/>
      <c r="C7" s="2"/>
      <c r="D7" s="2"/>
      <c r="E7" s="2"/>
    </row>
    <row r="8" spans="1:5" x14ac:dyDescent="0.3">
      <c r="A8" s="24" t="s">
        <v>59</v>
      </c>
      <c r="B8" s="26"/>
      <c r="C8" s="34">
        <f>SUM(C9:C11)</f>
        <v>8682119</v>
      </c>
      <c r="D8" s="35"/>
      <c r="E8" s="34">
        <f>SUM(E9:E11)</f>
        <v>5841926</v>
      </c>
    </row>
    <row r="9" spans="1:5" x14ac:dyDescent="0.3">
      <c r="A9" s="25" t="s">
        <v>60</v>
      </c>
      <c r="B9" s="27">
        <v>3</v>
      </c>
      <c r="C9" s="30">
        <f>[1]FORMS!E7</f>
        <v>6572997</v>
      </c>
      <c r="D9" s="31"/>
      <c r="E9" s="30">
        <f>[1]FORMS!G7</f>
        <v>4418200.4015600001</v>
      </c>
    </row>
    <row r="10" spans="1:5" x14ac:dyDescent="0.3">
      <c r="A10" s="25" t="s">
        <v>61</v>
      </c>
      <c r="B10" s="27">
        <v>4</v>
      </c>
      <c r="C10" s="30">
        <f>[1]FORMS!E8</f>
        <v>1734925</v>
      </c>
      <c r="D10" s="32"/>
      <c r="E10" s="30">
        <f>[1]FORMS!G8</f>
        <v>1314630.5984399999</v>
      </c>
    </row>
    <row r="11" spans="1:5" x14ac:dyDescent="0.3">
      <c r="A11" s="25" t="s">
        <v>62</v>
      </c>
      <c r="B11" s="27">
        <v>5</v>
      </c>
      <c r="C11" s="30">
        <f>[1]FORMS!E9</f>
        <v>374197</v>
      </c>
      <c r="D11" s="32"/>
      <c r="E11" s="30">
        <f>[1]FORMS!G9</f>
        <v>109095</v>
      </c>
    </row>
    <row r="12" spans="1:5" x14ac:dyDescent="0.3">
      <c r="A12" s="25"/>
      <c r="B12" s="27"/>
      <c r="C12" s="33"/>
      <c r="D12" s="32"/>
      <c r="E12" s="33"/>
    </row>
    <row r="13" spans="1:5" x14ac:dyDescent="0.3">
      <c r="A13" s="24" t="s">
        <v>63</v>
      </c>
      <c r="B13" s="27"/>
      <c r="C13" s="34">
        <f>SUM(C14:C17)</f>
        <v>-6548663</v>
      </c>
      <c r="D13" s="32"/>
      <c r="E13" s="34">
        <f>SUM(E14:E17)</f>
        <v>-3994151.7197183627</v>
      </c>
    </row>
    <row r="14" spans="1:5" x14ac:dyDescent="0.3">
      <c r="A14" s="25" t="s">
        <v>64</v>
      </c>
      <c r="B14" s="27">
        <v>6</v>
      </c>
      <c r="C14" s="30">
        <f>[1]FORMS!E12</f>
        <v>-3378351</v>
      </c>
      <c r="D14" s="32"/>
      <c r="E14" s="30">
        <f>[1]FORMS!G12</f>
        <v>-1618058.7197183627</v>
      </c>
    </row>
    <row r="15" spans="1:5" ht="24" x14ac:dyDescent="0.3">
      <c r="A15" s="40" t="s">
        <v>65</v>
      </c>
      <c r="B15" s="27">
        <v>11</v>
      </c>
      <c r="C15" s="30">
        <f>[1]FORMS!E13</f>
        <v>-1929394</v>
      </c>
      <c r="D15" s="32"/>
      <c r="E15" s="30">
        <f>[1]FORMS!G13</f>
        <v>-1453482</v>
      </c>
    </row>
    <row r="16" spans="1:5" x14ac:dyDescent="0.3">
      <c r="A16" s="25" t="s">
        <v>26</v>
      </c>
      <c r="B16" s="28">
        <v>7</v>
      </c>
      <c r="C16" s="30">
        <f>[1]FORMS!E14</f>
        <v>-552470</v>
      </c>
      <c r="D16" s="32"/>
      <c r="E16" s="30">
        <f>[1]FORMS!G14</f>
        <v>-541801</v>
      </c>
    </row>
    <row r="17" spans="1:5" x14ac:dyDescent="0.3">
      <c r="A17" s="25" t="s">
        <v>27</v>
      </c>
      <c r="B17" s="27">
        <v>8</v>
      </c>
      <c r="C17" s="30">
        <f>[1]FORMS!E15</f>
        <v>-688448</v>
      </c>
      <c r="D17" s="31"/>
      <c r="E17" s="30">
        <f>[1]FORMS!G15</f>
        <v>-380810</v>
      </c>
    </row>
    <row r="18" spans="1:5" x14ac:dyDescent="0.3">
      <c r="A18" s="24" t="s">
        <v>76</v>
      </c>
      <c r="B18" s="29"/>
      <c r="C18" s="34">
        <f>C8+C13</f>
        <v>2133456</v>
      </c>
      <c r="D18" s="35"/>
      <c r="E18" s="34">
        <f>E8+E13</f>
        <v>1847774.2802816373</v>
      </c>
    </row>
    <row r="19" spans="1:5" x14ac:dyDescent="0.3">
      <c r="A19" s="22"/>
      <c r="B19" s="22"/>
      <c r="C19" s="22"/>
      <c r="D19" s="22"/>
      <c r="E19" s="22"/>
    </row>
    <row r="20" spans="1:5" ht="15" thickBot="1" x14ac:dyDescent="0.35">
      <c r="A20" s="25" t="s">
        <v>77</v>
      </c>
      <c r="B20" s="27">
        <v>9</v>
      </c>
      <c r="C20" s="30">
        <f>[1]FORMS!E19</f>
        <v>-460023</v>
      </c>
      <c r="D20" s="32"/>
      <c r="E20" s="30">
        <f>[1]FORMS!G19</f>
        <v>-259812.73048999978</v>
      </c>
    </row>
    <row r="21" spans="1:5" ht="15" thickBot="1" x14ac:dyDescent="0.35">
      <c r="A21" s="24" t="s">
        <v>67</v>
      </c>
      <c r="B21" s="27"/>
      <c r="C21" s="36">
        <f>SUM(C18:C20)</f>
        <v>1673433</v>
      </c>
      <c r="D21" s="31"/>
      <c r="E21" s="36">
        <f>SUM(E18:E20)</f>
        <v>1587961.5497916376</v>
      </c>
    </row>
    <row r="22" spans="1:5" ht="24" customHeight="1" x14ac:dyDescent="0.3">
      <c r="A22" s="41" t="s">
        <v>68</v>
      </c>
      <c r="B22" s="42">
        <v>13</v>
      </c>
      <c r="C22" s="43">
        <f>[1]FORMS!E22</f>
        <v>-385412</v>
      </c>
      <c r="D22" s="44"/>
      <c r="E22" s="43">
        <f>[1]FORMS!G22</f>
        <v>-408904.4</v>
      </c>
    </row>
    <row r="23" spans="1:5" ht="15" thickBot="1" x14ac:dyDescent="0.35">
      <c r="A23" s="24" t="s">
        <v>29</v>
      </c>
      <c r="B23" s="29"/>
      <c r="C23" s="37">
        <f>SUM(C21:C22)</f>
        <v>1288021</v>
      </c>
      <c r="D23" s="31"/>
      <c r="E23" s="37">
        <f>SUM(E21:E22)</f>
        <v>1179057.1497916374</v>
      </c>
    </row>
    <row r="24" spans="1:5" ht="15" thickBot="1" x14ac:dyDescent="0.35">
      <c r="A24" s="24" t="s">
        <v>30</v>
      </c>
      <c r="B24" s="29"/>
      <c r="C24" s="38">
        <f>C23</f>
        <v>1288021</v>
      </c>
      <c r="D24" s="31"/>
      <c r="E24" s="38">
        <f>E23</f>
        <v>1179057.1497916374</v>
      </c>
    </row>
    <row r="25" spans="1:5" ht="15" thickTop="1" x14ac:dyDescent="0.3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ABACCE-CB4E-4ACC-B609-C92AF217B6BD}">
  <sheetPr>
    <tabColor rgb="FF92D050"/>
  </sheetPr>
  <dimension ref="A1:E33"/>
  <sheetViews>
    <sheetView showGridLines="0" workbookViewId="0">
      <selection activeCell="C5" sqref="C5"/>
    </sheetView>
  </sheetViews>
  <sheetFormatPr defaultRowHeight="14.4" x14ac:dyDescent="0.3"/>
  <cols>
    <col min="1" max="1" width="42.44140625" style="45" customWidth="1"/>
    <col min="2" max="2" width="12" style="45" customWidth="1"/>
    <col min="3" max="3" width="11.5546875" style="45" customWidth="1"/>
    <col min="4" max="4" width="2" style="45" customWidth="1"/>
    <col min="5" max="5" width="11.77734375" style="45" customWidth="1"/>
    <col min="6" max="16384" width="8.88671875" style="45"/>
  </cols>
  <sheetData>
    <row r="1" spans="1:5" x14ac:dyDescent="0.3">
      <c r="A1" s="6" t="s">
        <v>24</v>
      </c>
    </row>
    <row r="2" spans="1:5" x14ac:dyDescent="0.3">
      <c r="A2" s="7" t="s">
        <v>69</v>
      </c>
    </row>
    <row r="5" spans="1:5" x14ac:dyDescent="0.3">
      <c r="A5" s="46"/>
      <c r="B5" s="5"/>
      <c r="C5" s="23" t="s">
        <v>70</v>
      </c>
      <c r="E5" s="23" t="s">
        <v>1</v>
      </c>
    </row>
    <row r="6" spans="1:5" x14ac:dyDescent="0.3">
      <c r="A6" s="46"/>
      <c r="B6" s="5"/>
      <c r="C6" s="23" t="s">
        <v>55</v>
      </c>
      <c r="E6" s="23" t="s">
        <v>0</v>
      </c>
    </row>
    <row r="7" spans="1:5" x14ac:dyDescent="0.3">
      <c r="B7" s="3" t="s">
        <v>2</v>
      </c>
      <c r="C7" s="23" t="s">
        <v>3</v>
      </c>
      <c r="E7" s="23" t="s">
        <v>3</v>
      </c>
    </row>
    <row r="8" spans="1:5" x14ac:dyDescent="0.3">
      <c r="A8" s="4"/>
      <c r="B8" s="3"/>
      <c r="C8" s="23"/>
      <c r="D8" s="23"/>
    </row>
    <row r="9" spans="1:5" x14ac:dyDescent="0.3">
      <c r="A9" s="47" t="s">
        <v>4</v>
      </c>
      <c r="B9" s="48"/>
      <c r="C9" s="49"/>
      <c r="D9" s="50"/>
      <c r="E9" s="49"/>
    </row>
    <row r="10" spans="1:5" x14ac:dyDescent="0.3">
      <c r="A10" s="51" t="s">
        <v>5</v>
      </c>
      <c r="B10" s="52">
        <v>10</v>
      </c>
      <c r="C10" s="53">
        <f>[1]FORMS!E33</f>
        <v>680939</v>
      </c>
      <c r="D10" s="50"/>
      <c r="E10" s="53">
        <f>[1]FORMS!G33</f>
        <v>2115859</v>
      </c>
    </row>
    <row r="11" spans="1:5" x14ac:dyDescent="0.3">
      <c r="A11" s="51" t="s">
        <v>71</v>
      </c>
      <c r="B11" s="52">
        <v>17</v>
      </c>
      <c r="C11" s="53">
        <f>[1]FORMS!E35</f>
        <v>451739</v>
      </c>
      <c r="D11" s="50"/>
      <c r="E11" s="53">
        <f>[1]FORMS!G35</f>
        <v>1949446</v>
      </c>
    </row>
    <row r="12" spans="1:5" x14ac:dyDescent="0.3">
      <c r="A12" s="51" t="s">
        <v>6</v>
      </c>
      <c r="B12" s="52">
        <v>11</v>
      </c>
      <c r="C12" s="53">
        <f>[1]FORMS!E36</f>
        <v>44037123</v>
      </c>
      <c r="D12" s="50"/>
      <c r="E12" s="53">
        <f>[1]FORMS!G36</f>
        <v>34718389</v>
      </c>
    </row>
    <row r="13" spans="1:5" x14ac:dyDescent="0.3">
      <c r="A13" s="51" t="s">
        <v>57</v>
      </c>
      <c r="B13" s="52"/>
      <c r="C13" s="53">
        <f>[1]FORMS!E37</f>
        <v>1540249</v>
      </c>
      <c r="D13" s="50"/>
      <c r="E13" s="53">
        <f>[1]FORMS!G37</f>
        <v>3097260</v>
      </c>
    </row>
    <row r="14" spans="1:5" x14ac:dyDescent="0.3">
      <c r="A14" s="51" t="s">
        <v>7</v>
      </c>
      <c r="B14" s="52"/>
      <c r="C14" s="53">
        <f>[1]FORMS!E38</f>
        <v>669171</v>
      </c>
      <c r="D14" s="50"/>
      <c r="E14" s="53">
        <f>[1]FORMS!G38</f>
        <v>425200</v>
      </c>
    </row>
    <row r="15" spans="1:5" x14ac:dyDescent="0.3">
      <c r="A15" s="51" t="s">
        <v>72</v>
      </c>
      <c r="B15" s="52">
        <v>14</v>
      </c>
      <c r="C15" s="53">
        <f>[1]FORMS!E39</f>
        <v>107377</v>
      </c>
      <c r="D15" s="50"/>
      <c r="E15" s="53">
        <f>[1]FORMS!G39</f>
        <v>80438</v>
      </c>
    </row>
    <row r="16" spans="1:5" x14ac:dyDescent="0.3">
      <c r="A16" s="51" t="s">
        <v>58</v>
      </c>
      <c r="B16" s="52"/>
      <c r="C16" s="53">
        <f>[1]FORMS!E40</f>
        <v>75471</v>
      </c>
      <c r="D16" s="50"/>
      <c r="E16" s="53">
        <f>[1]FORMS!G40</f>
        <v>72307</v>
      </c>
    </row>
    <row r="17" spans="1:5" ht="15" thickBot="1" x14ac:dyDescent="0.35">
      <c r="A17" s="51" t="s">
        <v>8</v>
      </c>
      <c r="B17" s="52">
        <v>15</v>
      </c>
      <c r="C17" s="53">
        <f>[1]FORMS!E42</f>
        <v>4012514</v>
      </c>
      <c r="D17" s="54"/>
      <c r="E17" s="53">
        <f>[1]FORMS!G42</f>
        <v>966220</v>
      </c>
    </row>
    <row r="18" spans="1:5" ht="15" thickBot="1" x14ac:dyDescent="0.35">
      <c r="A18" s="47" t="s">
        <v>9</v>
      </c>
      <c r="B18" s="48"/>
      <c r="C18" s="55">
        <f>SUM(C10:C17)</f>
        <v>51574583</v>
      </c>
      <c r="D18" s="50"/>
      <c r="E18" s="55">
        <f>SUM(E10:E17)</f>
        <v>43425119</v>
      </c>
    </row>
    <row r="19" spans="1:5" ht="30.6" customHeight="1" thickTop="1" x14ac:dyDescent="0.3">
      <c r="A19" s="56" t="s">
        <v>10</v>
      </c>
      <c r="B19" s="48"/>
      <c r="C19" s="57"/>
      <c r="D19" s="50"/>
      <c r="E19" s="57"/>
    </row>
    <row r="20" spans="1:5" x14ac:dyDescent="0.3">
      <c r="A20" s="51" t="s">
        <v>11</v>
      </c>
      <c r="B20" s="52">
        <v>12</v>
      </c>
      <c r="C20" s="53">
        <f>[1]FORMS!E45</f>
        <v>37189068</v>
      </c>
      <c r="D20" s="50"/>
      <c r="E20" s="53">
        <f>[1]FORMS!G45</f>
        <v>30990702</v>
      </c>
    </row>
    <row r="21" spans="1:5" x14ac:dyDescent="0.3">
      <c r="A21" s="51" t="s">
        <v>12</v>
      </c>
      <c r="B21" s="48"/>
      <c r="C21" s="58">
        <f>[1]FORMS!E46</f>
        <v>0</v>
      </c>
      <c r="D21" s="50"/>
      <c r="E21" s="58">
        <f>[1]FORMS!G46</f>
        <v>401673</v>
      </c>
    </row>
    <row r="22" spans="1:5" x14ac:dyDescent="0.3">
      <c r="A22" s="51" t="s">
        <v>13</v>
      </c>
      <c r="B22" s="52">
        <v>13</v>
      </c>
      <c r="C22" s="59">
        <f>[1]FORMS!E47</f>
        <v>82457</v>
      </c>
      <c r="D22" s="50"/>
      <c r="E22" s="59">
        <f>[1]FORMS!G47</f>
        <v>42552</v>
      </c>
    </row>
    <row r="23" spans="1:5" x14ac:dyDescent="0.3">
      <c r="A23" s="51" t="s">
        <v>14</v>
      </c>
      <c r="B23" s="52">
        <v>16</v>
      </c>
      <c r="C23" s="59">
        <f>[1]FORMS!E48</f>
        <v>1162605</v>
      </c>
      <c r="D23" s="50"/>
      <c r="E23" s="59">
        <f>[1]FORMS!G48</f>
        <v>851660</v>
      </c>
    </row>
    <row r="24" spans="1:5" x14ac:dyDescent="0.3">
      <c r="A24" s="51" t="s">
        <v>15</v>
      </c>
      <c r="B24" s="52">
        <v>14</v>
      </c>
      <c r="C24" s="59">
        <f>[1]FORMS!E49</f>
        <v>110374</v>
      </c>
      <c r="D24" s="50"/>
      <c r="E24" s="59">
        <f>[1]FORMS!G49</f>
        <v>89883</v>
      </c>
    </row>
    <row r="25" spans="1:5" ht="15" thickBot="1" x14ac:dyDescent="0.35">
      <c r="A25" s="51" t="s">
        <v>16</v>
      </c>
      <c r="B25" s="52">
        <v>15</v>
      </c>
      <c r="C25" s="59">
        <f>[1]FORMS!E50</f>
        <v>255955</v>
      </c>
      <c r="D25" s="50"/>
      <c r="E25" s="59">
        <f>[1]FORMS!G50</f>
        <v>255119</v>
      </c>
    </row>
    <row r="26" spans="1:5" ht="15" thickBot="1" x14ac:dyDescent="0.35">
      <c r="A26" s="47" t="s">
        <v>17</v>
      </c>
      <c r="B26" s="52"/>
      <c r="C26" s="60">
        <f>SUM(C20:C25)</f>
        <v>38800459</v>
      </c>
      <c r="D26" s="50"/>
      <c r="E26" s="60">
        <f>SUM(E20:E25)</f>
        <v>32631589</v>
      </c>
    </row>
    <row r="27" spans="1:5" ht="25.2" customHeight="1" thickTop="1" x14ac:dyDescent="0.3">
      <c r="A27" s="56" t="s">
        <v>18</v>
      </c>
      <c r="B27" s="52"/>
      <c r="C27" s="61"/>
      <c r="D27" s="50"/>
      <c r="E27" s="61"/>
    </row>
    <row r="28" spans="1:5" x14ac:dyDescent="0.3">
      <c r="A28" s="51" t="s">
        <v>19</v>
      </c>
      <c r="B28" s="52"/>
      <c r="C28" s="59">
        <f>[1]FORMS!E53</f>
        <v>1120151</v>
      </c>
      <c r="D28" s="50"/>
      <c r="E28" s="59">
        <f>[1]FORMS!G53</f>
        <v>1120151</v>
      </c>
    </row>
    <row r="29" spans="1:5" x14ac:dyDescent="0.3">
      <c r="A29" s="51" t="s">
        <v>20</v>
      </c>
      <c r="B29" s="52">
        <v>18</v>
      </c>
      <c r="C29" s="59">
        <f>[1]FORMS!E54</f>
        <v>7199743</v>
      </c>
      <c r="D29" s="54"/>
      <c r="E29" s="59">
        <f>[1]FORMS!G54</f>
        <v>6507170</v>
      </c>
    </row>
    <row r="30" spans="1:5" ht="15" thickBot="1" x14ac:dyDescent="0.35">
      <c r="A30" s="51" t="s">
        <v>21</v>
      </c>
      <c r="B30" s="52"/>
      <c r="C30" s="59">
        <f>[1]FORMS!E55</f>
        <v>4454230</v>
      </c>
      <c r="D30" s="50"/>
      <c r="E30" s="59">
        <f>[1]FORMS!G55</f>
        <v>3166209</v>
      </c>
    </row>
    <row r="31" spans="1:5" ht="15" thickBot="1" x14ac:dyDescent="0.35">
      <c r="A31" s="62" t="s">
        <v>22</v>
      </c>
      <c r="B31" s="52"/>
      <c r="C31" s="60">
        <f>SUM(C28:C30)</f>
        <v>12774124</v>
      </c>
      <c r="D31" s="50"/>
      <c r="E31" s="60">
        <f>SUM(E28:E30)</f>
        <v>10793530</v>
      </c>
    </row>
    <row r="32" spans="1:5" ht="15.6" thickTop="1" thickBot="1" x14ac:dyDescent="0.35">
      <c r="A32" s="63" t="s">
        <v>23</v>
      </c>
      <c r="B32" s="50"/>
      <c r="C32" s="64">
        <f>C31+C26</f>
        <v>51574583</v>
      </c>
      <c r="D32" s="50"/>
      <c r="E32" s="64">
        <f>E31+E26</f>
        <v>43425119</v>
      </c>
    </row>
    <row r="33" s="45" customFormat="1" ht="15" thickTop="1" x14ac:dyDescent="0.3"/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A86F85-3B45-4F62-9CC2-5519F5B41837}">
  <sheetPr>
    <tabColor rgb="FF92D050"/>
  </sheetPr>
  <dimension ref="A1:H18"/>
  <sheetViews>
    <sheetView showGridLines="0" topLeftCell="A7" workbookViewId="0">
      <selection activeCell="A12" sqref="A12"/>
    </sheetView>
  </sheetViews>
  <sheetFormatPr defaultRowHeight="14.4" x14ac:dyDescent="0.3"/>
  <cols>
    <col min="1" max="1" width="27.44140625" style="45" customWidth="1"/>
    <col min="2" max="2" width="16.6640625" style="65" customWidth="1"/>
    <col min="3" max="3" width="2.33203125" style="65" customWidth="1"/>
    <col min="4" max="4" width="13.6640625" style="65" customWidth="1"/>
    <col min="5" max="5" width="2.109375" style="65" customWidth="1"/>
    <col min="6" max="6" width="12.33203125" style="65" customWidth="1"/>
    <col min="7" max="7" width="1.6640625" style="65" customWidth="1"/>
    <col min="8" max="8" width="14.33203125" style="65" customWidth="1"/>
    <col min="9" max="16384" width="8.88671875" style="45"/>
  </cols>
  <sheetData>
    <row r="1" spans="1:8" x14ac:dyDescent="0.3">
      <c r="A1" s="6" t="s">
        <v>24</v>
      </c>
    </row>
    <row r="2" spans="1:8" x14ac:dyDescent="0.3">
      <c r="A2" s="6" t="s">
        <v>31</v>
      </c>
    </row>
    <row r="3" spans="1:8" x14ac:dyDescent="0.3">
      <c r="A3" s="6" t="s">
        <v>74</v>
      </c>
    </row>
    <row r="5" spans="1:8" x14ac:dyDescent="0.3">
      <c r="A5" s="66"/>
      <c r="B5" s="9"/>
      <c r="C5" s="67"/>
      <c r="D5" s="10"/>
      <c r="E5" s="67"/>
      <c r="F5" s="10"/>
      <c r="G5" s="67"/>
      <c r="H5" s="10"/>
    </row>
    <row r="6" spans="1:8" ht="24" x14ac:dyDescent="0.3">
      <c r="A6" s="66"/>
      <c r="B6" s="39" t="s">
        <v>19</v>
      </c>
      <c r="C6" s="68"/>
      <c r="D6" s="39" t="s">
        <v>20</v>
      </c>
      <c r="E6" s="68"/>
      <c r="F6" s="39" t="s">
        <v>21</v>
      </c>
      <c r="G6" s="68"/>
      <c r="H6" s="39" t="s">
        <v>22</v>
      </c>
    </row>
    <row r="7" spans="1:8" x14ac:dyDescent="0.3">
      <c r="A7" s="66"/>
      <c r="B7" s="39" t="s">
        <v>3</v>
      </c>
      <c r="C7" s="68"/>
      <c r="D7" s="39" t="s">
        <v>3</v>
      </c>
      <c r="E7" s="68"/>
      <c r="F7" s="39" t="s">
        <v>3</v>
      </c>
      <c r="G7" s="68"/>
      <c r="H7" s="39" t="s">
        <v>3</v>
      </c>
    </row>
    <row r="8" spans="1:8" x14ac:dyDescent="0.3">
      <c r="A8" s="66"/>
      <c r="B8" s="39"/>
      <c r="C8" s="68"/>
      <c r="D8" s="39"/>
      <c r="E8" s="68"/>
      <c r="F8" s="39"/>
      <c r="G8" s="68"/>
      <c r="H8" s="39"/>
    </row>
    <row r="9" spans="1:8" x14ac:dyDescent="0.3">
      <c r="A9" s="69" t="s">
        <v>32</v>
      </c>
      <c r="B9" s="70">
        <f>[1]FORMS!E79</f>
        <v>1120151</v>
      </c>
      <c r="C9" s="70"/>
      <c r="D9" s="71">
        <v>2584845</v>
      </c>
      <c r="F9" s="70">
        <v>1111844</v>
      </c>
      <c r="H9" s="72">
        <f t="shared" ref="H9:H11" si="0">SUM(B9:F9)</f>
        <v>4816840</v>
      </c>
    </row>
    <row r="10" spans="1:8" x14ac:dyDescent="0.3">
      <c r="A10" s="49" t="s">
        <v>33</v>
      </c>
      <c r="B10" s="73">
        <f>[1]FORMS!E80</f>
        <v>0</v>
      </c>
      <c r="C10" s="73"/>
      <c r="D10" s="73">
        <f>[1]FORMS!G80</f>
        <v>0</v>
      </c>
      <c r="F10" s="73">
        <v>1179057</v>
      </c>
      <c r="H10" s="72">
        <f t="shared" si="0"/>
        <v>1179057</v>
      </c>
    </row>
    <row r="11" spans="1:8" x14ac:dyDescent="0.3">
      <c r="A11" s="49" t="s">
        <v>20</v>
      </c>
      <c r="B11" s="73">
        <f>[1]FORMS!E81</f>
        <v>0</v>
      </c>
      <c r="C11" s="73"/>
      <c r="D11" s="73">
        <v>2833183</v>
      </c>
      <c r="F11" s="73">
        <f>[1]FORMS!I81</f>
        <v>0</v>
      </c>
      <c r="H11" s="72">
        <f t="shared" si="0"/>
        <v>2833183</v>
      </c>
    </row>
    <row r="12" spans="1:8" ht="15" thickBot="1" x14ac:dyDescent="0.35">
      <c r="A12" s="69" t="s">
        <v>84</v>
      </c>
      <c r="B12" s="74">
        <f>SUM(B7:B11)</f>
        <v>1120151</v>
      </c>
      <c r="C12" s="70"/>
      <c r="D12" s="74">
        <f>SUM(D8:D11)</f>
        <v>5418028</v>
      </c>
      <c r="F12" s="74">
        <f>SUM(F7:F11)</f>
        <v>2290901</v>
      </c>
      <c r="H12" s="75">
        <f>SUM(B12:F12)</f>
        <v>8829080</v>
      </c>
    </row>
    <row r="13" spans="1:8" ht="22.8" customHeight="1" thickTop="1" x14ac:dyDescent="0.3">
      <c r="B13" s="76"/>
      <c r="D13" s="77"/>
      <c r="F13" s="76"/>
      <c r="H13" s="77"/>
    </row>
    <row r="14" spans="1:8" x14ac:dyDescent="0.3">
      <c r="A14" s="69" t="s">
        <v>56</v>
      </c>
      <c r="B14" s="70">
        <f>B12</f>
        <v>1120151</v>
      </c>
      <c r="C14" s="70"/>
      <c r="D14" s="70">
        <v>6507170</v>
      </c>
      <c r="F14" s="70">
        <v>3166209</v>
      </c>
      <c r="H14" s="72">
        <f>H12</f>
        <v>8829080</v>
      </c>
    </row>
    <row r="15" spans="1:8" x14ac:dyDescent="0.3">
      <c r="A15" s="49" t="s">
        <v>33</v>
      </c>
      <c r="B15" s="73">
        <f>[1]FORMS!E86</f>
        <v>0</v>
      </c>
      <c r="C15" s="73"/>
      <c r="D15" s="73">
        <f>[1]FORMS!G86</f>
        <v>0</v>
      </c>
      <c r="F15" s="73">
        <f>[1]FORMS!I86</f>
        <v>1288021</v>
      </c>
      <c r="H15" s="72">
        <f>[1]FORMS!K86</f>
        <v>1288021</v>
      </c>
    </row>
    <row r="16" spans="1:8" x14ac:dyDescent="0.3">
      <c r="A16" s="49" t="s">
        <v>20</v>
      </c>
      <c r="B16" s="73">
        <f>[1]FORMS!E87</f>
        <v>0</v>
      </c>
      <c r="C16" s="73"/>
      <c r="D16" s="73">
        <f>[1]FORMS!G87</f>
        <v>692573</v>
      </c>
      <c r="F16" s="73">
        <f>[1]FORMS!I87</f>
        <v>0</v>
      </c>
      <c r="H16" s="72">
        <f>[1]FORMS!K87</f>
        <v>692573</v>
      </c>
    </row>
    <row r="17" spans="1:8" ht="15" thickBot="1" x14ac:dyDescent="0.35">
      <c r="A17" s="69" t="s">
        <v>75</v>
      </c>
      <c r="B17" s="74">
        <f>SUM(B14:B16)</f>
        <v>1120151</v>
      </c>
      <c r="C17" s="70"/>
      <c r="D17" s="74">
        <f>SUM(D14:D16)</f>
        <v>7199743</v>
      </c>
      <c r="F17" s="74">
        <f>SUM(F14:F16)</f>
        <v>4454230</v>
      </c>
      <c r="H17" s="75">
        <f>SUM(H14:H16)</f>
        <v>10809674</v>
      </c>
    </row>
    <row r="18" spans="1:8" ht="15" thickTop="1" x14ac:dyDescent="0.3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DCE943-ED21-497D-B1B1-5E126E7FD8E9}">
  <sheetPr>
    <tabColor rgb="FF92D050"/>
  </sheetPr>
  <dimension ref="A1:E38"/>
  <sheetViews>
    <sheetView showGridLines="0" workbookViewId="0">
      <selection activeCell="B5" sqref="B5"/>
    </sheetView>
  </sheetViews>
  <sheetFormatPr defaultColWidth="8.88671875" defaultRowHeight="14.4" x14ac:dyDescent="0.3"/>
  <cols>
    <col min="1" max="1" width="62.5546875" style="65" customWidth="1"/>
    <col min="2" max="2" width="11.33203125" style="65" customWidth="1"/>
    <col min="3" max="3" width="14.5546875" style="78" customWidth="1"/>
    <col min="4" max="4" width="2.109375" style="65" customWidth="1"/>
    <col min="5" max="5" width="16.109375" style="78" customWidth="1"/>
    <col min="6" max="16384" width="8.88671875" style="65"/>
  </cols>
  <sheetData>
    <row r="1" spans="1:5" x14ac:dyDescent="0.3">
      <c r="A1" s="8" t="s">
        <v>24</v>
      </c>
    </row>
    <row r="2" spans="1:5" x14ac:dyDescent="0.3">
      <c r="A2" s="8" t="s">
        <v>34</v>
      </c>
    </row>
    <row r="3" spans="1:5" x14ac:dyDescent="0.3">
      <c r="A3" s="8" t="s">
        <v>74</v>
      </c>
    </row>
    <row r="5" spans="1:5" ht="24" x14ac:dyDescent="0.3">
      <c r="C5" s="23" t="s">
        <v>85</v>
      </c>
      <c r="D5" s="22"/>
      <c r="E5" s="23" t="s">
        <v>85</v>
      </c>
    </row>
    <row r="6" spans="1:5" x14ac:dyDescent="0.3">
      <c r="A6" s="11" t="s">
        <v>35</v>
      </c>
      <c r="C6" s="23" t="s">
        <v>86</v>
      </c>
      <c r="D6" s="23"/>
      <c r="E6" s="23" t="s">
        <v>87</v>
      </c>
    </row>
    <row r="7" spans="1:5" x14ac:dyDescent="0.3">
      <c r="A7" s="11"/>
      <c r="B7" s="9" t="s">
        <v>2</v>
      </c>
      <c r="C7" s="23" t="s">
        <v>3</v>
      </c>
      <c r="D7" s="45"/>
      <c r="E7" s="23" t="s">
        <v>3</v>
      </c>
    </row>
    <row r="8" spans="1:5" x14ac:dyDescent="0.3">
      <c r="A8" s="12"/>
      <c r="C8" s="13"/>
      <c r="D8" s="13"/>
      <c r="E8" s="13"/>
    </row>
    <row r="9" spans="1:5" x14ac:dyDescent="0.3">
      <c r="A9" s="47" t="s">
        <v>36</v>
      </c>
      <c r="B9" s="15"/>
      <c r="C9" s="87"/>
      <c r="D9" s="88"/>
      <c r="E9" s="88"/>
    </row>
    <row r="10" spans="1:5" x14ac:dyDescent="0.3">
      <c r="A10" s="14" t="s">
        <v>28</v>
      </c>
      <c r="C10" s="89">
        <v>1673433</v>
      </c>
      <c r="D10" s="88"/>
      <c r="E10" s="89">
        <v>1587960</v>
      </c>
    </row>
    <row r="11" spans="1:5" x14ac:dyDescent="0.3">
      <c r="A11" s="16" t="s">
        <v>37</v>
      </c>
      <c r="C11" s="89"/>
      <c r="D11" s="88"/>
      <c r="E11" s="89"/>
    </row>
    <row r="12" spans="1:5" x14ac:dyDescent="0.3">
      <c r="A12" s="17" t="s">
        <v>64</v>
      </c>
      <c r="B12" s="18">
        <v>6</v>
      </c>
      <c r="C12" s="89">
        <v>3378351</v>
      </c>
      <c r="D12" s="88"/>
      <c r="E12" s="89">
        <v>1618059</v>
      </c>
    </row>
    <row r="13" spans="1:5" x14ac:dyDescent="0.3">
      <c r="A13" s="17" t="s">
        <v>25</v>
      </c>
      <c r="B13" s="18">
        <v>11</v>
      </c>
      <c r="C13" s="89">
        <v>1929394</v>
      </c>
      <c r="D13" s="88"/>
      <c r="E13" s="89">
        <v>1453482</v>
      </c>
    </row>
    <row r="14" spans="1:5" x14ac:dyDescent="0.3">
      <c r="A14" s="17" t="s">
        <v>38</v>
      </c>
      <c r="B14" s="18">
        <v>11</v>
      </c>
      <c r="C14" s="89">
        <v>-1518625</v>
      </c>
      <c r="D14" s="88"/>
      <c r="E14" s="89">
        <v>0</v>
      </c>
    </row>
    <row r="15" spans="1:5" x14ac:dyDescent="0.3">
      <c r="A15" s="17" t="s">
        <v>39</v>
      </c>
      <c r="B15" s="18"/>
      <c r="C15" s="89">
        <v>75993</v>
      </c>
      <c r="D15" s="88"/>
      <c r="E15" s="89">
        <v>11458</v>
      </c>
    </row>
    <row r="16" spans="1:5" ht="15" thickBot="1" x14ac:dyDescent="0.35">
      <c r="A16" s="79" t="s">
        <v>66</v>
      </c>
      <c r="B16" s="18">
        <v>9</v>
      </c>
      <c r="C16" s="90">
        <v>460023</v>
      </c>
      <c r="D16" s="88"/>
      <c r="E16" s="90">
        <v>259813</v>
      </c>
    </row>
    <row r="17" spans="1:5" x14ac:dyDescent="0.3">
      <c r="A17" s="80" t="s">
        <v>40</v>
      </c>
      <c r="C17" s="91">
        <f>SUM(C10:C16)</f>
        <v>5998569</v>
      </c>
      <c r="D17" s="88"/>
      <c r="E17" s="92">
        <f>SUM(E10:E16)</f>
        <v>4930772</v>
      </c>
    </row>
    <row r="18" spans="1:5" x14ac:dyDescent="0.3">
      <c r="A18" s="81" t="s">
        <v>41</v>
      </c>
      <c r="B18" s="18"/>
      <c r="C18" s="93"/>
      <c r="D18" s="88"/>
      <c r="E18" s="89"/>
    </row>
    <row r="19" spans="1:5" x14ac:dyDescent="0.3">
      <c r="A19" s="82" t="s">
        <v>78</v>
      </c>
      <c r="B19" s="19"/>
      <c r="C19" s="87"/>
      <c r="D19" s="88"/>
      <c r="E19" s="89"/>
    </row>
    <row r="20" spans="1:5" x14ac:dyDescent="0.3">
      <c r="A20" s="82" t="s">
        <v>79</v>
      </c>
      <c r="B20" s="18"/>
      <c r="C20" s="89">
        <v>-1156740</v>
      </c>
      <c r="D20" s="88"/>
      <c r="E20" s="89">
        <v>93731</v>
      </c>
    </row>
    <row r="21" spans="1:5" ht="15" thickBot="1" x14ac:dyDescent="0.35">
      <c r="A21" s="82" t="s">
        <v>42</v>
      </c>
      <c r="C21" s="89">
        <v>-1378955</v>
      </c>
      <c r="D21" s="88"/>
      <c r="E21" s="90">
        <v>-8322</v>
      </c>
    </row>
    <row r="22" spans="1:5" ht="24" x14ac:dyDescent="0.3">
      <c r="A22" s="14" t="s">
        <v>43</v>
      </c>
      <c r="C22" s="94">
        <f>SUM(C17:C21)</f>
        <v>3462874</v>
      </c>
      <c r="D22" s="94"/>
      <c r="E22" s="94">
        <f t="shared" ref="E22" si="0">SUM(E17:E21)</f>
        <v>5016181</v>
      </c>
    </row>
    <row r="23" spans="1:5" x14ac:dyDescent="0.3">
      <c r="A23" s="82" t="s">
        <v>44</v>
      </c>
      <c r="B23" s="18"/>
      <c r="C23" s="89">
        <v>-10840519</v>
      </c>
      <c r="D23" s="88"/>
      <c r="E23" s="89">
        <v>-13528749</v>
      </c>
    </row>
    <row r="24" spans="1:5" ht="15" thickBot="1" x14ac:dyDescent="0.35">
      <c r="A24" s="82" t="s">
        <v>45</v>
      </c>
      <c r="B24" s="18"/>
      <c r="C24" s="90">
        <v>2682972</v>
      </c>
      <c r="D24" s="88"/>
      <c r="E24" s="90">
        <v>0</v>
      </c>
    </row>
    <row r="25" spans="1:5" ht="24" x14ac:dyDescent="0.3">
      <c r="A25" s="14" t="s">
        <v>80</v>
      </c>
      <c r="B25" s="12"/>
      <c r="C25" s="92">
        <f>SUM(C22:C24)</f>
        <v>-4694673</v>
      </c>
      <c r="D25" s="92"/>
      <c r="E25" s="92">
        <f t="shared" ref="E25" si="1">SUM(E22:E24)</f>
        <v>-8512568</v>
      </c>
    </row>
    <row r="26" spans="1:5" x14ac:dyDescent="0.3">
      <c r="A26" s="20" t="s">
        <v>46</v>
      </c>
      <c r="B26" s="12"/>
      <c r="C26" s="53"/>
      <c r="D26" s="88"/>
      <c r="E26" s="53"/>
    </row>
    <row r="27" spans="1:5" ht="15" thickBot="1" x14ac:dyDescent="0.35">
      <c r="A27" s="21" t="s">
        <v>47</v>
      </c>
      <c r="C27" s="90">
        <v>-295927</v>
      </c>
      <c r="D27" s="88"/>
      <c r="E27" s="90">
        <v>-140244</v>
      </c>
    </row>
    <row r="28" spans="1:5" x14ac:dyDescent="0.3">
      <c r="A28" s="14" t="s">
        <v>54</v>
      </c>
      <c r="C28" s="92">
        <f>C27</f>
        <v>-295927</v>
      </c>
      <c r="D28" s="92"/>
      <c r="E28" s="92">
        <f t="shared" ref="E28" si="2">E27</f>
        <v>-140244</v>
      </c>
    </row>
    <row r="29" spans="1:5" x14ac:dyDescent="0.3">
      <c r="A29" s="20" t="s">
        <v>48</v>
      </c>
      <c r="B29" s="83"/>
      <c r="C29" s="53"/>
      <c r="D29" s="88"/>
      <c r="E29" s="53"/>
    </row>
    <row r="30" spans="1:5" x14ac:dyDescent="0.3">
      <c r="A30" s="84" t="s">
        <v>49</v>
      </c>
      <c r="B30" s="83"/>
      <c r="C30" s="87"/>
      <c r="D30" s="88"/>
      <c r="E30" s="87"/>
    </row>
    <row r="31" spans="1:5" x14ac:dyDescent="0.3">
      <c r="A31" s="84" t="s">
        <v>50</v>
      </c>
      <c r="B31" s="18">
        <v>12</v>
      </c>
      <c r="C31" s="89">
        <v>6544205</v>
      </c>
      <c r="D31" s="88"/>
      <c r="E31" s="95">
        <v>10382216</v>
      </c>
    </row>
    <row r="32" spans="1:5" x14ac:dyDescent="0.3">
      <c r="A32" s="85" t="s">
        <v>51</v>
      </c>
      <c r="B32" s="83"/>
      <c r="C32" s="89">
        <v>-2988525</v>
      </c>
      <c r="D32" s="88"/>
      <c r="E32" s="96">
        <v>-1567914</v>
      </c>
    </row>
    <row r="33" spans="1:5" ht="15" thickBot="1" x14ac:dyDescent="0.35">
      <c r="A33" s="21" t="s">
        <v>81</v>
      </c>
      <c r="B33" s="83"/>
      <c r="C33" s="89">
        <v>0</v>
      </c>
      <c r="D33" s="88"/>
      <c r="E33" s="53">
        <v>0</v>
      </c>
    </row>
    <row r="34" spans="1:5" ht="24" x14ac:dyDescent="0.3">
      <c r="A34" s="14" t="s">
        <v>82</v>
      </c>
      <c r="C34" s="97">
        <f>SUM(C31:C33)</f>
        <v>3555680</v>
      </c>
      <c r="E34" s="97">
        <f t="shared" ref="E34" si="3">SUM(E31:E33)</f>
        <v>8814302</v>
      </c>
    </row>
    <row r="35" spans="1:5" x14ac:dyDescent="0.3">
      <c r="A35" s="20" t="s">
        <v>52</v>
      </c>
      <c r="B35" s="83"/>
      <c r="C35" s="92">
        <f>C25+C28+C34</f>
        <v>-1434920</v>
      </c>
      <c r="D35" s="92"/>
      <c r="E35" s="92">
        <f t="shared" ref="E35" si="4">E25+E28+E34</f>
        <v>161490</v>
      </c>
    </row>
    <row r="36" spans="1:5" ht="15" thickBot="1" x14ac:dyDescent="0.35">
      <c r="A36" s="86" t="s">
        <v>83</v>
      </c>
      <c r="B36" s="83"/>
      <c r="C36" s="89">
        <v>2115859</v>
      </c>
      <c r="D36" s="88"/>
      <c r="E36" s="96">
        <v>419070</v>
      </c>
    </row>
    <row r="37" spans="1:5" ht="15" thickBot="1" x14ac:dyDescent="0.35">
      <c r="A37" s="62" t="s">
        <v>53</v>
      </c>
      <c r="B37" s="18">
        <v>9</v>
      </c>
      <c r="C37" s="98">
        <f>SUM(C35:C36)</f>
        <v>680939</v>
      </c>
      <c r="D37" s="88"/>
      <c r="E37" s="98">
        <f>SUM(E35:E36)</f>
        <v>580560</v>
      </c>
    </row>
    <row r="38" spans="1:5" ht="15" thickTop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ОПУ</vt:lpstr>
      <vt:lpstr>Баланс</vt:lpstr>
      <vt:lpstr>Капитал</vt:lpstr>
      <vt:lpstr>ОДДС</vt:lpstr>
      <vt:lpstr>ОПУ!_Hlk35446127</vt:lpstr>
      <vt:lpstr>Баланс!_Hlk523759641</vt:lpstr>
      <vt:lpstr>ОПУ!_Hlk523759728</vt:lpstr>
      <vt:lpstr>ОПУ!_Hlk9584503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Yana Arkhipova</dc:creator>
  <cp:lastModifiedBy>Yana Arkhipova</cp:lastModifiedBy>
  <dcterms:created xsi:type="dcterms:W3CDTF">2020-11-17T11:18:59Z</dcterms:created>
  <dcterms:modified xsi:type="dcterms:W3CDTF">2021-08-23T13:44:52Z</dcterms:modified>
</cp:coreProperties>
</file>