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5" windowWidth="19440" windowHeight="6270" activeTab="1"/>
  </bookViews>
  <sheets>
    <sheet name="ф1(03)" sheetId="1" r:id="rId1"/>
    <sheet name="ф2(03)" sheetId="2" r:id="rId2"/>
    <sheet name="Ф3(03) косв.метод" sheetId="3" r:id="rId3"/>
    <sheet name="ф4(03)" sheetId="4" r:id="rId4"/>
  </sheets>
  <definedNames>
    <definedName name="sub1004523621" localSheetId="1">'ф2(03)'!#REF!</definedName>
    <definedName name="SUB2" localSheetId="1">'ф2(03)'!#REF!</definedName>
    <definedName name="SUB6" localSheetId="3">'ф4(03)'!#REF!</definedName>
    <definedName name="_xlnm.Print_Area" localSheetId="0">'ф1(03)'!$A$2:$E$77</definedName>
  </definedNames>
  <calcPr fullCalcOnLoad="1"/>
</workbook>
</file>

<file path=xl/comments1.xml><?xml version="1.0" encoding="utf-8"?>
<comments xmlns="http://schemas.openxmlformats.org/spreadsheetml/2006/main">
  <authors>
    <author>a.sarsenova</author>
  </authors>
  <commentList>
    <comment ref="E18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  <comment ref="D18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sharedStrings.xml><?xml version="1.0" encoding="utf-8"?>
<sst xmlns="http://schemas.openxmlformats.org/spreadsheetml/2006/main" count="282" uniqueCount="202">
  <si>
    <t>Код строки</t>
  </si>
  <si>
    <t>Руководитель</t>
  </si>
  <si>
    <t>Главный бухгалтер</t>
  </si>
  <si>
    <t>тыс.тенге</t>
  </si>
  <si>
    <t>Наименование показателей</t>
  </si>
  <si>
    <t>4. Влияние обменных курсов валют к тенге</t>
  </si>
  <si>
    <t>7. Денежные средства и их эквиваленты на конец отчетного периода</t>
  </si>
  <si>
    <t>тыс. тенге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</si>
  <si>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</si>
  <si>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</si>
  <si>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</si>
  <si>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</si>
  <si>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</si>
  <si>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</si>
  <si>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</si>
  <si>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</si>
  <si>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</si>
  <si>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</si>
  <si>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</si>
  <si>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</si>
  <si>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</si>
  <si>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</si>
  <si>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</si>
  <si>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</si>
  <si>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</si>
  <si>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</si>
  <si>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</si>
  <si>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</si>
  <si>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</si>
  <si>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</si>
  <si>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</si>
  <si>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</si>
  <si>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</si>
  <si>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</si>
  <si>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</si>
  <si>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</si>
  <si>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</si>
  <si>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</si>
  <si>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</si>
  <si>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</si>
  <si>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</si>
  <si>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</si>
  <si>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</si>
  <si>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</si>
  <si>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</si>
  <si>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</si>
  <si>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</si>
  <si>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</si>
  <si>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</si>
  <si>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</si>
  <si>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</si>
  <si>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</si>
  <si>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</si>
  <si>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</si>
  <si>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</si>
  <si>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</si>
  <si>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</si>
  <si>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</si>
  <si>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</si>
  <si>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</si>
  <si>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</si>
  <si>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</si>
  <si>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</si>
  <si>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</si>
  <si>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</si>
  <si>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Итого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</si>
  <si>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</si>
  <si>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</si>
  <si>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</si>
  <si>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</si>
  <si>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</si>
  <si>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</si>
  <si>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</si>
  <si>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</si>
  <si>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</si>
  <si>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</si>
  <si>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</si>
  <si>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</si>
  <si>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</si>
  <si>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</si>
  <si>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</si>
  <si>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</si>
  <si>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</si>
  <si>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</si>
  <si>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</si>
  <si>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</si>
  <si>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</si>
  <si>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</si>
  <si>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</si>
  <si>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</si>
  <si>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</si>
  <si>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</si>
  <si>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</si>
  <si>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</si>
  <si>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</si>
  <si>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</si>
  <si>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</si>
  <si>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</si>
  <si>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</si>
  <si>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</si>
  <si>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</si>
  <si>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</si>
  <si>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</si>
  <si>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</si>
  <si>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</si>
  <si>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</si>
  <si>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</si>
  <si>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</si>
  <si>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</si>
  <si>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</si>
  <si>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</si>
  <si>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</si>
  <si>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</si>
  <si>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</si>
  <si>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</si>
  <si>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</si>
  <si>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</si>
  <si>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</si>
  <si>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</si>
  <si>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</si>
  <si>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</si>
  <si>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</si>
  <si>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</si>
  <si>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</si>
  <si>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</si>
  <si>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Балансовая стоимость простых акции</t>
  </si>
  <si>
    <t>Балансовая стоимость привил. акции</t>
  </si>
  <si>
    <t>Простые акции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</si>
  <si>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</si>
  <si>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</si>
  <si>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 xml:space="preserve">Сокращенный промежуточный отчет об изменениях в капитале </t>
  </si>
  <si>
    <t xml:space="preserve">Сокращенный промежуточный отчет о движении денежных средств </t>
  </si>
  <si>
    <t>1. Движение денежных средств от операционной деятельности</t>
  </si>
  <si>
    <t>Прибыль (убыток) до налогообложения</t>
  </si>
  <si>
    <t>010</t>
  </si>
  <si>
    <t>Амортизация и обесценение основных средств и нематериальных активов</t>
  </si>
  <si>
    <t>011</t>
  </si>
  <si>
    <t>Обесценение гудвила</t>
  </si>
  <si>
    <t>012</t>
  </si>
  <si>
    <t>Обесценение торговой и прочей дебиторской задолженности</t>
  </si>
  <si>
    <t>013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</si>
  <si>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</si>
  <si>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014</t>
  </si>
  <si>
    <t>Убыток (прибыль) от выбытия основных средств</t>
  </si>
  <si>
    <t>015</t>
  </si>
  <si>
    <t>Убыток (прибыль) от инвестиционного имущества</t>
  </si>
  <si>
    <t>016</t>
  </si>
  <si>
    <t>Убыток (прибыль) от досрочного погашения займов</t>
  </si>
  <si>
    <t>017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</si>
  <si>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</si>
  <si>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018</t>
  </si>
  <si>
    <t>Расходы (доходы) по финансированию</t>
  </si>
  <si>
    <t>019</t>
  </si>
  <si>
    <t>020</t>
  </si>
  <si>
    <t>Расходы по вознаграждениям долевыми инструментами</t>
  </si>
  <si>
    <t>021</t>
  </si>
  <si>
    <t>Доход (расход) по отложенным налогам</t>
  </si>
  <si>
    <t>022</t>
  </si>
  <si>
    <t>Нереализованная положительная (отрицательная) курсовая разница</t>
  </si>
  <si>
    <t>023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</si>
  <si>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</si>
  <si>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024</t>
  </si>
  <si>
    <t>Прочие неденежные операционные корректировки общей совокупной прибыли (убытка)</t>
  </si>
  <si>
    <t>025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</si>
  <si>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</si>
  <si>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</si>
  <si>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</si>
  <si>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</si>
  <si>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</si>
  <si>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</si>
  <si>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</si>
  <si>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</si>
  <si>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</si>
  <si>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</si>
  <si>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</si>
  <si>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</si>
  <si>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</si>
  <si>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</si>
  <si>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</si>
  <si>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</si>
  <si>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</si>
  <si>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</si>
  <si>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</si>
  <si>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</si>
  <si>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</si>
  <si>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</si>
  <si>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</si>
  <si>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</si>
  <si>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Проценты полученные</t>
  </si>
  <si>
    <t>043</t>
  </si>
  <si>
    <t>Чистая сумма денежных средств от операционной деятельности (строка 010+/- строка 030 +/- строка 040+/- строка 041+/- строка 042+/- строка 043)</t>
  </si>
  <si>
    <t>Прив.акции</t>
  </si>
  <si>
    <t>по состоянию на « 31 марта » 2018 года</t>
  </si>
  <si>
    <t xml:space="preserve">
 31 марта 2017 г.
</t>
  </si>
  <si>
    <t xml:space="preserve">
 31 марта 2018г.
</t>
  </si>
  <si>
    <t>31 марта 2018г.</t>
  </si>
  <si>
    <t>31 марта 2017г.</t>
  </si>
  <si>
    <t xml:space="preserve">                                                              по состоянию на « 31 марта » 2018 года</t>
  </si>
  <si>
    <t>на конец 31 марта 2017 года.</t>
  </si>
  <si>
    <t xml:space="preserve">Сальдо на 1 марта 2017года  </t>
  </si>
  <si>
    <t>Сальдо на 31 марта 2018г.</t>
  </si>
  <si>
    <t xml:space="preserve">Сальдо на 1 января 2018 года 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</si>
</sst>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[=0]&quot;&quot;;General"/>
    <numFmt numFmtId="202" formatCode="#,##0;[Red]\-#,##0"/>
    <numFmt numFmtId="203" formatCode="[$-FC19]d\ mmmm\ yyyy\ &quot;г.&quot;"/>
    <numFmt numFmtId="204" formatCode="#,##0.00000"/>
    <numFmt numFmtId="205" formatCode="[=0.00001]&quot;&quot;;General"/>
    <numFmt numFmtId="206" formatCode="[=-0.00002]&quot;&quot;;General"/>
    <numFmt numFmtId="207" formatCode="0;[Red]\-0"/>
    <numFmt numFmtId="208" formatCode="[=-0.00012]&quot;&quot;;General"/>
    <numFmt numFmtId="209" formatCode="[=0.00026]&quot;&quot;;General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"/>
    <numFmt numFmtId="215" formatCode="#,##0.0000000"/>
    <numFmt numFmtId="216" formatCode="#,##0.000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2" borderId="0" applyNumberFormat="0" applyBorder="0" applyAlignment="0" applyProtection="0"/>
    <xf numFmtId="0" fontId="59" fillId="20" borderId="0" applyNumberFormat="0" applyBorder="0" applyAlignment="0" applyProtection="0"/>
    <xf numFmtId="0" fontId="59" fillId="25" borderId="0" applyNumberFormat="0" applyBorder="0" applyAlignment="0" applyProtection="0"/>
    <xf numFmtId="0" fontId="59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0" applyNumberFormat="0" applyAlignment="0" applyProtection="0"/>
    <xf numFmtId="0" fontId="61" fillId="41" borderId="11" applyNumberFormat="0" applyAlignment="0" applyProtection="0"/>
    <xf numFmtId="0" fontId="62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42" borderId="16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2" fillId="0" borderId="18" applyNumberFormat="0" applyFill="0" applyAlignment="0" applyProtection="0"/>
    <xf numFmtId="0" fontId="20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4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19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vertical="top" wrapText="1"/>
    </xf>
    <xf numFmtId="0" fontId="30" fillId="0" borderId="2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Alignment="1">
      <alignment/>
    </xf>
    <xf numFmtId="0" fontId="30" fillId="0" borderId="24" xfId="0" applyFont="1" applyBorder="1" applyAlignment="1">
      <alignment horizontal="center" vertical="top" wrapText="1"/>
    </xf>
    <xf numFmtId="178" fontId="29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96">
      <alignment/>
      <protection/>
    </xf>
    <xf numFmtId="0" fontId="22" fillId="0" borderId="0" xfId="96" applyFont="1">
      <alignment/>
      <protection/>
    </xf>
    <xf numFmtId="0" fontId="23" fillId="0" borderId="0" xfId="96" applyFont="1" applyFill="1" applyBorder="1">
      <alignment/>
      <protection/>
    </xf>
    <xf numFmtId="0" fontId="36" fillId="0" borderId="20" xfId="96" applyFont="1" applyFill="1" applyBorder="1" applyAlignment="1">
      <alignment horizontal="center" wrapText="1"/>
      <protection/>
    </xf>
    <xf numFmtId="0" fontId="36" fillId="0" borderId="20" xfId="96" applyFont="1" applyFill="1" applyBorder="1" applyAlignment="1">
      <alignment vertical="top" wrapText="1"/>
      <protection/>
    </xf>
    <xf numFmtId="0" fontId="36" fillId="0" borderId="20" xfId="96" applyFont="1" applyFill="1" applyBorder="1" applyAlignment="1">
      <alignment horizontal="left" wrapText="1" indent="1"/>
      <protection/>
    </xf>
    <xf numFmtId="0" fontId="39" fillId="0" borderId="20" xfId="96" applyFont="1" applyFill="1" applyBorder="1" applyAlignment="1">
      <alignment horizontal="left" wrapText="1"/>
      <protection/>
    </xf>
    <xf numFmtId="0" fontId="36" fillId="0" borderId="20" xfId="96" applyFont="1" applyBorder="1" applyAlignment="1">
      <alignment vertical="top" wrapText="1"/>
      <protection/>
    </xf>
    <xf numFmtId="0" fontId="37" fillId="0" borderId="20" xfId="96" applyFont="1" applyBorder="1" applyAlignment="1">
      <alignment wrapText="1"/>
      <protection/>
    </xf>
    <xf numFmtId="179" fontId="40" fillId="0" borderId="20" xfId="112" applyNumberFormat="1" applyFont="1" applyBorder="1" applyAlignment="1">
      <alignment vertical="center" wrapText="1"/>
    </xf>
    <xf numFmtId="179" fontId="41" fillId="0" borderId="20" xfId="112" applyNumberFormat="1" applyFont="1" applyBorder="1" applyAlignment="1">
      <alignment vertical="center" wrapText="1"/>
    </xf>
    <xf numFmtId="0" fontId="42" fillId="0" borderId="20" xfId="96" applyFont="1" applyBorder="1" applyAlignment="1">
      <alignment wrapText="1"/>
      <protection/>
    </xf>
    <xf numFmtId="179" fontId="43" fillId="0" borderId="20" xfId="112" applyNumberFormat="1" applyFont="1" applyBorder="1" applyAlignment="1">
      <alignment vertical="center" wrapText="1"/>
    </xf>
    <xf numFmtId="179" fontId="27" fillId="0" borderId="20" xfId="112" applyNumberFormat="1" applyFont="1" applyBorder="1" applyAlignment="1">
      <alignment vertical="center" wrapText="1"/>
    </xf>
    <xf numFmtId="0" fontId="36" fillId="0" borderId="20" xfId="96" applyFont="1" applyBorder="1" applyAlignment="1">
      <alignment wrapText="1"/>
      <protection/>
    </xf>
    <xf numFmtId="179" fontId="43" fillId="0" borderId="20" xfId="112" applyNumberFormat="1" applyFont="1" applyFill="1" applyBorder="1" applyAlignment="1">
      <alignment vertical="center" wrapText="1"/>
    </xf>
    <xf numFmtId="0" fontId="37" fillId="0" borderId="20" xfId="96" applyFont="1" applyBorder="1" applyAlignment="1">
      <alignment vertical="top" wrapText="1"/>
      <protection/>
    </xf>
    <xf numFmtId="0" fontId="39" fillId="0" borderId="20" xfId="96" applyFont="1" applyBorder="1" applyAlignment="1">
      <alignment wrapText="1"/>
      <protection/>
    </xf>
    <xf numFmtId="0" fontId="24" fillId="0" borderId="0" xfId="96" applyFont="1">
      <alignment/>
      <protection/>
    </xf>
    <xf numFmtId="0" fontId="44" fillId="0" borderId="20" xfId="96" applyFont="1" applyBorder="1" applyAlignment="1">
      <alignment vertical="top" wrapText="1"/>
      <protection/>
    </xf>
    <xf numFmtId="179" fontId="43" fillId="47" borderId="20" xfId="112" applyNumberFormat="1" applyFont="1" applyFill="1" applyBorder="1" applyAlignment="1">
      <alignment vertical="center" wrapText="1"/>
    </xf>
    <xf numFmtId="0" fontId="36" fillId="0" borderId="0" xfId="96" applyFont="1" applyBorder="1" applyAlignment="1">
      <alignment vertical="top" wrapText="1"/>
      <protection/>
    </xf>
    <xf numFmtId="14" fontId="37" fillId="0" borderId="0" xfId="96" applyNumberFormat="1" applyFont="1" applyFill="1" applyBorder="1" applyAlignment="1">
      <alignment horizontal="center" vertical="top" wrapText="1"/>
      <protection/>
    </xf>
    <xf numFmtId="179" fontId="45" fillId="0" borderId="0" xfId="112" applyNumberFormat="1" applyFont="1" applyBorder="1" applyAlignment="1">
      <alignment vertical="center" wrapText="1"/>
    </xf>
    <xf numFmtId="179" fontId="45" fillId="47" borderId="0" xfId="112" applyNumberFormat="1" applyFont="1" applyFill="1" applyBorder="1" applyAlignment="1">
      <alignment vertical="center" wrapText="1"/>
    </xf>
    <xf numFmtId="179" fontId="0" fillId="0" borderId="0" xfId="112" applyNumberFormat="1" applyFont="1" applyBorder="1" applyAlignment="1">
      <alignment vertical="center" wrapText="1"/>
    </xf>
    <xf numFmtId="179" fontId="29" fillId="0" borderId="0" xfId="112" applyNumberFormat="1" applyFont="1" applyBorder="1" applyAlignment="1">
      <alignment vertical="center" wrapText="1"/>
    </xf>
    <xf numFmtId="14" fontId="46" fillId="0" borderId="0" xfId="96" applyNumberFormat="1" applyFont="1" applyFill="1" applyBorder="1" applyAlignment="1">
      <alignment horizontal="center" vertical="top" wrapText="1"/>
      <protection/>
    </xf>
    <xf numFmtId="179" fontId="47" fillId="0" borderId="0" xfId="112" applyNumberFormat="1" applyFont="1" applyBorder="1" applyAlignment="1">
      <alignment vertical="center" wrapText="1"/>
    </xf>
    <xf numFmtId="179" fontId="0" fillId="0" borderId="0" xfId="96" applyNumberFormat="1">
      <alignment/>
      <protection/>
    </xf>
    <xf numFmtId="0" fontId="0" fillId="0" borderId="0" xfId="96" applyFont="1">
      <alignment/>
      <protection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96" applyFont="1" applyFill="1" applyAlignment="1">
      <alignment horizontal="left" wrapText="1"/>
      <protection/>
    </xf>
    <xf numFmtId="0" fontId="22" fillId="0" borderId="0" xfId="96" applyFont="1" applyFill="1" applyAlignme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0" fillId="0" borderId="22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30" fillId="0" borderId="27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3" fontId="29" fillId="0" borderId="2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0" fontId="51" fillId="0" borderId="19" xfId="0" applyFont="1" applyBorder="1" applyAlignment="1">
      <alignment/>
    </xf>
    <xf numFmtId="0" fontId="27" fillId="0" borderId="0" xfId="0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53" fillId="0" borderId="2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21" fillId="0" borderId="0" xfId="96" applyFont="1" applyFill="1">
      <alignment/>
      <protection/>
    </xf>
    <xf numFmtId="3" fontId="34" fillId="0" borderId="20" xfId="97" applyNumberFormat="1" applyFont="1" applyFill="1" applyBorder="1" applyAlignment="1">
      <alignment horizontal="center" wrapText="1"/>
      <protection/>
    </xf>
    <xf numFmtId="3" fontId="30" fillId="0" borderId="23" xfId="0" applyNumberFormat="1" applyFont="1" applyFill="1" applyBorder="1" applyAlignment="1">
      <alignment horizontal="center" wrapText="1"/>
    </xf>
    <xf numFmtId="0" fontId="75" fillId="0" borderId="0" xfId="0" applyFont="1" applyAlignment="1" quotePrefix="1">
      <alignment horizontal="center"/>
    </xf>
    <xf numFmtId="0" fontId="75" fillId="0" borderId="0" xfId="0" applyFont="1" applyAlignment="1" quotePrefix="1">
      <alignment horizontal="right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3" fontId="43" fillId="0" borderId="23" xfId="0" applyNumberFormat="1" applyFont="1" applyFill="1" applyBorder="1" applyAlignment="1">
      <alignment horizontal="center" vertical="top" wrapText="1"/>
    </xf>
    <xf numFmtId="3" fontId="40" fillId="0" borderId="23" xfId="0" applyNumberFormat="1" applyFont="1" applyFill="1" applyBorder="1" applyAlignment="1">
      <alignment horizontal="center" vertical="top" wrapText="1"/>
    </xf>
    <xf numFmtId="3" fontId="54" fillId="0" borderId="19" xfId="97" applyNumberFormat="1" applyFont="1" applyFill="1" applyBorder="1" applyAlignment="1">
      <alignment horizontal="center" wrapText="1"/>
      <protection/>
    </xf>
    <xf numFmtId="0" fontId="31" fillId="0" borderId="20" xfId="0" applyFont="1" applyBorder="1" applyAlignment="1">
      <alignment vertical="top" wrapText="1"/>
    </xf>
    <xf numFmtId="0" fontId="31" fillId="0" borderId="21" xfId="0" applyFont="1" applyBorder="1" applyAlignment="1">
      <alignment horizontal="center" vertical="top" wrapText="1"/>
    </xf>
    <xf numFmtId="3" fontId="40" fillId="0" borderId="21" xfId="0" applyNumberFormat="1" applyFont="1" applyFill="1" applyBorder="1" applyAlignment="1">
      <alignment horizontal="center" vertical="top" wrapText="1"/>
    </xf>
    <xf numFmtId="3" fontId="43" fillId="0" borderId="21" xfId="0" applyNumberFormat="1" applyFont="1" applyFill="1" applyBorder="1" applyAlignment="1">
      <alignment horizontal="center" vertical="top" wrapText="1"/>
    </xf>
    <xf numFmtId="3" fontId="43" fillId="0" borderId="20" xfId="0" applyNumberFormat="1" applyFont="1" applyFill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3" fontId="54" fillId="0" borderId="21" xfId="0" applyNumberFormat="1" applyFont="1" applyFill="1" applyBorder="1" applyAlignment="1">
      <alignment horizontal="center"/>
    </xf>
    <xf numFmtId="3" fontId="43" fillId="0" borderId="23" xfId="0" applyNumberFormat="1" applyFont="1" applyFill="1" applyBorder="1" applyAlignment="1">
      <alignment vertical="top" wrapText="1"/>
    </xf>
    <xf numFmtId="3" fontId="43" fillId="0" borderId="23" xfId="0" applyNumberFormat="1" applyFont="1" applyFill="1" applyBorder="1" applyAlignment="1">
      <alignment vertical="top"/>
    </xf>
    <xf numFmtId="3" fontId="40" fillId="0" borderId="23" xfId="0" applyNumberFormat="1" applyFont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28" xfId="0" applyFont="1" applyBorder="1" applyAlignment="1">
      <alignment/>
    </xf>
    <xf numFmtId="0" fontId="30" fillId="0" borderId="21" xfId="0" applyFont="1" applyBorder="1" applyAlignment="1" quotePrefix="1">
      <alignment horizontal="center" vertical="top" wrapText="1"/>
    </xf>
    <xf numFmtId="0" fontId="30" fillId="0" borderId="20" xfId="0" applyFont="1" applyBorder="1" applyAlignment="1" quotePrefix="1">
      <alignment horizontal="center" vertical="top" wrapText="1"/>
    </xf>
    <xf numFmtId="14" fontId="37" fillId="0" borderId="20" xfId="96" applyNumberFormat="1" applyFont="1" applyFill="1" applyBorder="1" applyAlignment="1" quotePrefix="1">
      <alignment horizontal="left" vertical="top" wrapText="1"/>
      <protection/>
    </xf>
    <xf numFmtId="3" fontId="51" fillId="0" borderId="0" xfId="0" applyNumberFormat="1" applyFont="1" applyAlignment="1">
      <alignment/>
    </xf>
    <xf numFmtId="0" fontId="39" fillId="0" borderId="20" xfId="96" applyFont="1" applyBorder="1" applyAlignment="1" quotePrefix="1">
      <alignment horizontal="left" wrapText="1"/>
      <protection/>
    </xf>
    <xf numFmtId="3" fontId="31" fillId="0" borderId="23" xfId="0" applyNumberFormat="1" applyFont="1" applyFill="1" applyBorder="1" applyAlignment="1">
      <alignment horizontal="center" vertical="top" wrapText="1"/>
    </xf>
    <xf numFmtId="3" fontId="55" fillId="0" borderId="21" xfId="108" applyNumberFormat="1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top" wrapText="1"/>
    </xf>
    <xf numFmtId="3" fontId="54" fillId="0" borderId="20" xfId="97" applyNumberFormat="1" applyFont="1" applyFill="1" applyBorder="1" applyAlignment="1">
      <alignment horizontal="center" wrapText="1"/>
      <protection/>
    </xf>
    <xf numFmtId="3" fontId="54" fillId="0" borderId="20" xfId="109" applyNumberFormat="1" applyFont="1" applyFill="1" applyBorder="1" applyAlignment="1">
      <alignment horizontal="center"/>
    </xf>
    <xf numFmtId="3" fontId="34" fillId="0" borderId="20" xfId="110" applyNumberFormat="1" applyFont="1" applyFill="1" applyBorder="1" applyAlignment="1">
      <alignment horizontal="center"/>
    </xf>
    <xf numFmtId="3" fontId="40" fillId="0" borderId="23" xfId="0" applyNumberFormat="1" applyFont="1" applyFill="1" applyBorder="1" applyAlignment="1">
      <alignment horizontal="center" wrapText="1"/>
    </xf>
    <xf numFmtId="3" fontId="43" fillId="0" borderId="23" xfId="0" applyNumberFormat="1" applyFont="1" applyFill="1" applyBorder="1" applyAlignment="1">
      <alignment horizont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wrapText="1"/>
    </xf>
    <xf numFmtId="3" fontId="43" fillId="0" borderId="22" xfId="0" applyNumberFormat="1" applyFont="1" applyFill="1" applyBorder="1" applyAlignment="1">
      <alignment horizontal="center" wrapText="1"/>
    </xf>
    <xf numFmtId="3" fontId="43" fillId="0" borderId="22" xfId="0" applyNumberFormat="1" applyFont="1" applyFill="1" applyBorder="1" applyAlignment="1">
      <alignment horizontal="center" vertical="top" wrapText="1"/>
    </xf>
    <xf numFmtId="3" fontId="43" fillId="0" borderId="32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3" fontId="40" fillId="0" borderId="22" xfId="0" applyNumberFormat="1" applyFont="1" applyFill="1" applyBorder="1" applyAlignment="1">
      <alignment horizontal="center" vertical="top" wrapText="1"/>
    </xf>
    <xf numFmtId="3" fontId="43" fillId="0" borderId="27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/>
    </xf>
    <xf numFmtId="3" fontId="43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4" fontId="51" fillId="0" borderId="35" xfId="0" applyNumberFormat="1" applyFont="1" applyFill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center" vertical="center"/>
    </xf>
    <xf numFmtId="3" fontId="51" fillId="0" borderId="37" xfId="0" applyNumberFormat="1" applyFont="1" applyBorder="1" applyAlignment="1">
      <alignment horizontal="center" vertical="center"/>
    </xf>
    <xf numFmtId="4" fontId="51" fillId="0" borderId="37" xfId="0" applyNumberFormat="1" applyFont="1" applyBorder="1" applyAlignment="1">
      <alignment horizontal="center" vertical="center"/>
    </xf>
    <xf numFmtId="4" fontId="51" fillId="0" borderId="38" xfId="0" applyNumberFormat="1" applyFont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/>
    </xf>
    <xf numFmtId="4" fontId="51" fillId="0" borderId="39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35" xfId="0" applyNumberFormat="1" applyFont="1" applyBorder="1" applyAlignment="1">
      <alignment horizontal="center" vertical="center"/>
    </xf>
    <xf numFmtId="3" fontId="51" fillId="0" borderId="35" xfId="0" applyNumberFormat="1" applyFont="1" applyBorder="1" applyAlignment="1">
      <alignment horizontal="center" vertical="center"/>
    </xf>
    <xf numFmtId="3" fontId="51" fillId="0" borderId="19" xfId="0" applyNumberFormat="1" applyFont="1" applyBorder="1" applyAlignment="1">
      <alignment horizontal="center" vertical="center"/>
    </xf>
    <xf numFmtId="3" fontId="51" fillId="0" borderId="40" xfId="0" applyNumberFormat="1" applyFont="1" applyBorder="1" applyAlignment="1">
      <alignment horizontal="center" vertical="center"/>
    </xf>
    <xf numFmtId="3" fontId="34" fillId="0" borderId="20" xfId="108" applyNumberFormat="1" applyFont="1" applyFill="1" applyBorder="1" applyAlignment="1">
      <alignment horizontal="center" vertical="center"/>
    </xf>
    <xf numFmtId="3" fontId="56" fillId="0" borderId="23" xfId="0" applyNumberFormat="1" applyFont="1" applyFill="1" applyBorder="1" applyAlignment="1">
      <alignment horizontal="center" vertical="top" wrapText="1"/>
    </xf>
    <xf numFmtId="3" fontId="57" fillId="0" borderId="23" xfId="0" applyNumberFormat="1" applyFont="1" applyFill="1" applyBorder="1" applyAlignment="1">
      <alignment horizontal="center" vertical="top" wrapText="1"/>
    </xf>
    <xf numFmtId="3" fontId="34" fillId="0" borderId="19" xfId="97" applyNumberFormat="1" applyFont="1" applyFill="1" applyBorder="1" applyAlignment="1">
      <alignment horizontal="center" wrapText="1"/>
      <protection/>
    </xf>
    <xf numFmtId="3" fontId="57" fillId="0" borderId="21" xfId="0" applyNumberFormat="1" applyFont="1" applyFill="1" applyBorder="1" applyAlignment="1">
      <alignment horizontal="center" vertical="top" wrapText="1"/>
    </xf>
    <xf numFmtId="3" fontId="56" fillId="0" borderId="21" xfId="0" applyNumberFormat="1" applyFont="1" applyFill="1" applyBorder="1" applyAlignment="1">
      <alignment horizontal="center" vertical="top" wrapText="1"/>
    </xf>
    <xf numFmtId="3" fontId="56" fillId="0" borderId="20" xfId="0" applyNumberFormat="1" applyFont="1" applyFill="1" applyBorder="1" applyAlignment="1">
      <alignment horizontal="center" vertical="top" wrapText="1"/>
    </xf>
    <xf numFmtId="3" fontId="34" fillId="0" borderId="20" xfId="0" applyNumberFormat="1" applyFont="1" applyFill="1" applyBorder="1" applyAlignment="1">
      <alignment horizontal="center"/>
    </xf>
    <xf numFmtId="3" fontId="56" fillId="0" borderId="23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vertical="top"/>
    </xf>
    <xf numFmtId="3" fontId="57" fillId="0" borderId="23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left" vertical="top" wrapText="1"/>
    </xf>
    <xf numFmtId="0" fontId="51" fillId="0" borderId="4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26" fillId="0" borderId="19" xfId="0" applyFont="1" applyBorder="1" applyAlignment="1">
      <alignment horizontal="left" vertical="top" wrapText="1"/>
    </xf>
    <xf numFmtId="49" fontId="51" fillId="0" borderId="43" xfId="0" applyNumberFormat="1" applyFont="1" applyBorder="1" applyAlignment="1">
      <alignment horizontal="center"/>
    </xf>
    <xf numFmtId="49" fontId="51" fillId="0" borderId="4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26" fillId="0" borderId="28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top" wrapText="1"/>
    </xf>
    <xf numFmtId="49" fontId="51" fillId="0" borderId="28" xfId="0" applyNumberFormat="1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26" fillId="0" borderId="0" xfId="0" applyFont="1" applyFill="1" applyAlignment="1" quotePrefix="1">
      <alignment horizontal="left"/>
    </xf>
    <xf numFmtId="0" fontId="26" fillId="0" borderId="0" xfId="0" applyFont="1" applyFill="1" applyAlignment="1">
      <alignment/>
    </xf>
    <xf numFmtId="0" fontId="48" fillId="0" borderId="0" xfId="96" applyFont="1" applyFill="1" applyAlignment="1">
      <alignment horizontal="center" wrapText="1"/>
      <protection/>
    </xf>
    <xf numFmtId="2" fontId="37" fillId="0" borderId="20" xfId="96" applyNumberFormat="1" applyFont="1" applyFill="1" applyBorder="1" applyAlignment="1">
      <alignment horizontal="center" vertical="top" wrapText="1"/>
      <protection/>
    </xf>
    <xf numFmtId="2" fontId="38" fillId="0" borderId="20" xfId="96" applyNumberFormat="1" applyFont="1" applyFill="1" applyBorder="1" applyAlignment="1">
      <alignment horizontal="center" vertical="top" wrapText="1"/>
      <protection/>
    </xf>
    <xf numFmtId="0" fontId="22" fillId="0" borderId="0" xfId="96" applyFont="1" applyAlignment="1">
      <alignment horizontal="center"/>
      <protection/>
    </xf>
    <xf numFmtId="2" fontId="37" fillId="0" borderId="20" xfId="96" applyNumberFormat="1" applyFont="1" applyFill="1" applyBorder="1" applyAlignment="1">
      <alignment horizontal="center" vertical="top"/>
      <protection/>
    </xf>
    <xf numFmtId="0" fontId="36" fillId="0" borderId="20" xfId="96" applyFont="1" applyFill="1" applyBorder="1" applyAlignment="1">
      <alignment horizontal="center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ДЗО Формы финотчетности Сам" xfId="96"/>
    <cellStyle name="Обычный_Ф 1,2,3,4, без переоценки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_Ф 1,2,3,4, без переоценки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0.00390625" style="0" customWidth="1"/>
    <col min="4" max="4" width="25.875" style="0" customWidth="1"/>
    <col min="5" max="5" width="25.125" style="0" customWidth="1"/>
    <col min="6" max="6" width="12.875" style="0" bestFit="1" customWidth="1"/>
    <col min="7" max="7" width="18.25390625" style="0" customWidth="1"/>
    <col min="8" max="8" width="21.125" style="0" customWidth="1"/>
    <col min="9" max="9" width="12.75390625" style="0" customWidth="1"/>
  </cols>
  <sheetData>
    <row r="3" spans="2:6" ht="15">
      <c r="B3" s="71" t="s">
        <v>128</v>
      </c>
      <c r="C3" s="3"/>
      <c r="D3" s="3"/>
      <c r="E3" s="3"/>
      <c r="F3" s="3"/>
    </row>
    <row r="4" spans="2:6" ht="15.75">
      <c r="B4" s="75" t="s">
        <v>192</v>
      </c>
      <c r="C4" s="50"/>
      <c r="D4" s="3"/>
      <c r="E4" s="3"/>
      <c r="F4" s="3"/>
    </row>
    <row r="5" spans="2:6" ht="15.75">
      <c r="B5" s="4"/>
      <c r="C5" s="3"/>
      <c r="D5" s="3"/>
      <c r="E5" s="3"/>
      <c r="F5" s="3"/>
    </row>
    <row r="6" spans="2:6" ht="7.5" customHeight="1">
      <c r="B6" s="3"/>
      <c r="C6" s="3"/>
      <c r="D6" s="3"/>
      <c r="E6" s="3"/>
      <c r="F6" s="3"/>
    </row>
    <row r="7" spans="2:6" ht="15" customHeight="1">
      <c r="B7" s="3"/>
      <c r="C7" s="3"/>
      <c r="D7" s="3"/>
      <c r="E7" s="5" t="s">
        <v>7</v>
      </c>
      <c r="F7" s="3"/>
    </row>
    <row r="8" spans="2:6" ht="1.5" customHeight="1" hidden="1">
      <c r="B8" s="3"/>
      <c r="C8" s="3"/>
      <c r="D8" s="3"/>
      <c r="E8" s="3"/>
      <c r="F8" s="3"/>
    </row>
    <row r="9" spans="2:6" ht="15.75" thickBot="1">
      <c r="B9" s="3"/>
      <c r="C9" s="3"/>
      <c r="D9" s="3"/>
      <c r="E9" s="3"/>
      <c r="F9" s="3"/>
    </row>
    <row r="10" spans="2:6" ht="32.25" thickBot="1">
      <c r="B10" s="6" t="s">
        <v>8</v>
      </c>
      <c r="C10" s="7" t="s">
        <v>0</v>
      </c>
      <c r="D10" s="7" t="s">
        <v>9</v>
      </c>
      <c r="E10" s="7" t="s">
        <v>10</v>
      </c>
      <c r="F10" s="3"/>
    </row>
    <row r="11" spans="2:6" ht="19.5" customHeight="1" thickBot="1">
      <c r="B11" s="8" t="s">
        <v>11</v>
      </c>
      <c r="C11" s="9"/>
      <c r="D11" s="9"/>
      <c r="E11" s="9"/>
      <c r="F11" s="3"/>
    </row>
    <row r="12" spans="2:6" ht="28.5" customHeight="1" thickBot="1">
      <c r="B12" s="77" t="s">
        <v>12</v>
      </c>
      <c r="C12" s="78">
        <v>10</v>
      </c>
      <c r="D12" s="137">
        <v>813457.7712000001</v>
      </c>
      <c r="E12" s="102">
        <v>400696.83125</v>
      </c>
      <c r="F12" s="3"/>
    </row>
    <row r="13" spans="2:6" ht="32.25" customHeight="1" thickBot="1">
      <c r="B13" s="77" t="s">
        <v>13</v>
      </c>
      <c r="C13" s="78">
        <v>11</v>
      </c>
      <c r="D13" s="138"/>
      <c r="E13" s="103"/>
      <c r="F13" s="3"/>
    </row>
    <row r="14" spans="2:6" ht="17.25" customHeight="1" thickBot="1">
      <c r="B14" s="77" t="s">
        <v>14</v>
      </c>
      <c r="C14" s="78">
        <v>12</v>
      </c>
      <c r="D14" s="138"/>
      <c r="E14" s="103"/>
      <c r="F14" s="3"/>
    </row>
    <row r="15" spans="2:6" ht="44.25" customHeight="1" thickBot="1">
      <c r="B15" s="77" t="s">
        <v>15</v>
      </c>
      <c r="C15" s="78">
        <v>13</v>
      </c>
      <c r="D15" s="138"/>
      <c r="E15" s="103"/>
      <c r="F15" s="3"/>
    </row>
    <row r="16" spans="2:6" ht="24.75" customHeight="1" thickBot="1">
      <c r="B16" s="77" t="s">
        <v>16</v>
      </c>
      <c r="C16" s="78">
        <v>14</v>
      </c>
      <c r="D16" s="138"/>
      <c r="E16" s="103"/>
      <c r="F16" s="3"/>
    </row>
    <row r="17" spans="2:6" ht="22.5" customHeight="1" thickBot="1">
      <c r="B17" s="77" t="s">
        <v>17</v>
      </c>
      <c r="C17" s="78">
        <v>15</v>
      </c>
      <c r="D17" s="138"/>
      <c r="E17" s="103"/>
      <c r="F17" s="3"/>
    </row>
    <row r="18" spans="2:9" ht="30.75" thickBot="1">
      <c r="B18" s="77" t="s">
        <v>18</v>
      </c>
      <c r="C18" s="78">
        <v>16</v>
      </c>
      <c r="D18" s="138">
        <v>705640</v>
      </c>
      <c r="E18" s="101">
        <f>538129.86714+178500</f>
        <v>716629.86714</v>
      </c>
      <c r="F18" s="3"/>
      <c r="G18" s="10"/>
      <c r="I18" s="10"/>
    </row>
    <row r="19" spans="2:7" ht="18.75" customHeight="1" thickBot="1">
      <c r="B19" s="77" t="s">
        <v>19</v>
      </c>
      <c r="C19" s="78">
        <v>17</v>
      </c>
      <c r="D19" s="138"/>
      <c r="E19" s="101"/>
      <c r="F19" s="3"/>
      <c r="G19" s="10"/>
    </row>
    <row r="20" spans="2:7" ht="15.75" thickBot="1">
      <c r="B20" s="77" t="s">
        <v>20</v>
      </c>
      <c r="C20" s="78">
        <v>18</v>
      </c>
      <c r="D20" s="138">
        <v>245923.85684999998</v>
      </c>
      <c r="E20" s="101">
        <v>253914.41089</v>
      </c>
      <c r="F20" s="3"/>
      <c r="G20" s="10"/>
    </row>
    <row r="21" spans="2:7" ht="22.5" customHeight="1" thickBot="1">
      <c r="B21" s="77" t="s">
        <v>21</v>
      </c>
      <c r="C21" s="78">
        <v>19</v>
      </c>
      <c r="D21" s="138"/>
      <c r="E21" s="103"/>
      <c r="F21" s="3"/>
      <c r="G21" s="10"/>
    </row>
    <row r="22" spans="2:6" ht="36" customHeight="1" thickBot="1">
      <c r="B22" s="77" t="s">
        <v>22</v>
      </c>
      <c r="C22" s="78">
        <v>100</v>
      </c>
      <c r="D22" s="139">
        <f>D12+D18+D20</f>
        <v>1765021.62805</v>
      </c>
      <c r="E22" s="80">
        <v>1371241.22879</v>
      </c>
      <c r="F22" s="3"/>
    </row>
    <row r="23" spans="2:7" ht="39" customHeight="1" thickBot="1">
      <c r="B23" s="77" t="s">
        <v>23</v>
      </c>
      <c r="C23" s="78">
        <v>101</v>
      </c>
      <c r="D23" s="138"/>
      <c r="E23" s="79"/>
      <c r="F23" s="3"/>
      <c r="G23" s="10"/>
    </row>
    <row r="24" spans="2:7" ht="23.25" customHeight="1" thickBot="1">
      <c r="B24" s="77" t="s">
        <v>24</v>
      </c>
      <c r="C24" s="78"/>
      <c r="D24" s="138"/>
      <c r="E24" s="79"/>
      <c r="F24" s="3"/>
      <c r="G24" s="10"/>
    </row>
    <row r="25" spans="2:7" ht="33.75" customHeight="1" thickBot="1">
      <c r="B25" s="77" t="s">
        <v>13</v>
      </c>
      <c r="C25" s="78">
        <v>110</v>
      </c>
      <c r="D25" s="138"/>
      <c r="E25" s="79"/>
      <c r="F25" s="3"/>
      <c r="G25" s="10"/>
    </row>
    <row r="26" spans="2:7" ht="22.5" customHeight="1" thickBot="1">
      <c r="B26" s="77" t="s">
        <v>14</v>
      </c>
      <c r="C26" s="78">
        <v>111</v>
      </c>
      <c r="D26" s="138"/>
      <c r="E26" s="79"/>
      <c r="F26" s="3"/>
      <c r="G26" s="10"/>
    </row>
    <row r="27" spans="2:7" ht="38.25" customHeight="1" thickBot="1">
      <c r="B27" s="77" t="s">
        <v>15</v>
      </c>
      <c r="C27" s="78">
        <v>112</v>
      </c>
      <c r="D27" s="138"/>
      <c r="E27" s="79"/>
      <c r="F27" s="3"/>
      <c r="G27" s="10"/>
    </row>
    <row r="28" spans="2:7" ht="25.5" customHeight="1" thickBot="1">
      <c r="B28" s="77" t="s">
        <v>16</v>
      </c>
      <c r="C28" s="78">
        <v>113</v>
      </c>
      <c r="D28" s="138"/>
      <c r="E28" s="79"/>
      <c r="F28" s="3"/>
      <c r="G28" s="10"/>
    </row>
    <row r="29" spans="2:7" ht="23.25" customHeight="1" thickBot="1">
      <c r="B29" s="77" t="s">
        <v>25</v>
      </c>
      <c r="C29" s="78">
        <v>114</v>
      </c>
      <c r="D29" s="138"/>
      <c r="E29" s="79"/>
      <c r="F29" s="3"/>
      <c r="G29" s="11"/>
    </row>
    <row r="30" spans="2:7" ht="38.25" customHeight="1" thickBot="1">
      <c r="B30" s="77" t="s">
        <v>26</v>
      </c>
      <c r="C30" s="78">
        <v>115</v>
      </c>
      <c r="D30" s="138"/>
      <c r="E30" s="79"/>
      <c r="F30" s="3"/>
      <c r="G30" s="10"/>
    </row>
    <row r="31" spans="2:7" ht="37.5" customHeight="1" thickBot="1">
      <c r="B31" s="77" t="s">
        <v>27</v>
      </c>
      <c r="C31" s="78">
        <v>116</v>
      </c>
      <c r="D31" s="138"/>
      <c r="E31" s="79"/>
      <c r="F31" s="3"/>
      <c r="G31" s="10"/>
    </row>
    <row r="32" spans="2:6" ht="18.75" customHeight="1" thickBot="1">
      <c r="B32" s="77" t="s">
        <v>28</v>
      </c>
      <c r="C32" s="78">
        <v>117</v>
      </c>
      <c r="D32" s="138"/>
      <c r="E32" s="79"/>
      <c r="F32" s="3"/>
    </row>
    <row r="33" spans="2:8" ht="21" customHeight="1" thickBot="1">
      <c r="B33" s="77" t="s">
        <v>29</v>
      </c>
      <c r="C33" s="78">
        <v>118</v>
      </c>
      <c r="D33" s="140">
        <v>40275903.79689</v>
      </c>
      <c r="E33" s="81">
        <v>40412719.19874</v>
      </c>
      <c r="F33" s="3"/>
      <c r="H33" s="12"/>
    </row>
    <row r="34" spans="2:6" ht="21" customHeight="1" thickBot="1">
      <c r="B34" s="77" t="s">
        <v>30</v>
      </c>
      <c r="C34" s="78">
        <v>119</v>
      </c>
      <c r="D34" s="138"/>
      <c r="E34" s="79"/>
      <c r="F34" s="3"/>
    </row>
    <row r="35" spans="2:6" ht="21.75" customHeight="1" thickBot="1">
      <c r="B35" s="77" t="s">
        <v>31</v>
      </c>
      <c r="C35" s="78">
        <v>120</v>
      </c>
      <c r="D35" s="138"/>
      <c r="E35" s="79"/>
      <c r="F35" s="3"/>
    </row>
    <row r="36" spans="2:6" ht="21.75" customHeight="1" thickBot="1">
      <c r="B36" s="77" t="s">
        <v>32</v>
      </c>
      <c r="C36" s="78">
        <v>121</v>
      </c>
      <c r="D36" s="138">
        <v>174194.3637</v>
      </c>
      <c r="E36" s="79">
        <v>186013.17625999998</v>
      </c>
      <c r="F36" s="3"/>
    </row>
    <row r="37" spans="2:6" ht="21.75" customHeight="1" thickBot="1">
      <c r="B37" s="77" t="s">
        <v>33</v>
      </c>
      <c r="C37" s="78">
        <v>122</v>
      </c>
      <c r="D37" s="138"/>
      <c r="E37" s="79"/>
      <c r="F37" s="3"/>
    </row>
    <row r="38" spans="2:6" ht="30" customHeight="1" thickBot="1">
      <c r="B38" s="77" t="s">
        <v>34</v>
      </c>
      <c r="C38" s="78">
        <v>123</v>
      </c>
      <c r="D38" s="138">
        <v>140374.81405000002</v>
      </c>
      <c r="E38" s="79">
        <v>103694.10365</v>
      </c>
      <c r="F38" s="3"/>
    </row>
    <row r="39" spans="2:8" ht="41.25" customHeight="1" thickBot="1">
      <c r="B39" s="77" t="s">
        <v>35</v>
      </c>
      <c r="C39" s="78">
        <v>200</v>
      </c>
      <c r="D39" s="139">
        <v>40590472.97464</v>
      </c>
      <c r="E39" s="80">
        <v>40702426.47865</v>
      </c>
      <c r="F39" s="3"/>
      <c r="G39" s="13"/>
      <c r="H39" s="12"/>
    </row>
    <row r="40" spans="2:8" ht="56.25" customHeight="1" thickBot="1">
      <c r="B40" s="82" t="s">
        <v>36</v>
      </c>
      <c r="C40" s="83"/>
      <c r="D40" s="141">
        <f>D22+D39</f>
        <v>42355494.60269</v>
      </c>
      <c r="E40" s="84">
        <v>42073667.707440004</v>
      </c>
      <c r="F40" s="3"/>
      <c r="G40" s="10"/>
      <c r="H40" s="12"/>
    </row>
    <row r="41" spans="2:6" ht="39" customHeight="1" thickBot="1">
      <c r="B41" s="82" t="s">
        <v>37</v>
      </c>
      <c r="C41" s="83" t="s">
        <v>0</v>
      </c>
      <c r="D41" s="142" t="s">
        <v>9</v>
      </c>
      <c r="E41" s="85" t="s">
        <v>9</v>
      </c>
      <c r="F41" s="3"/>
    </row>
    <row r="42" spans="2:6" ht="21" customHeight="1" thickBot="1">
      <c r="B42" s="77" t="s">
        <v>38</v>
      </c>
      <c r="C42" s="78"/>
      <c r="D42" s="138"/>
      <c r="E42" s="79"/>
      <c r="F42" s="3"/>
    </row>
    <row r="43" spans="2:6" ht="20.25" customHeight="1" thickBot="1">
      <c r="B43" s="77" t="s">
        <v>39</v>
      </c>
      <c r="C43" s="78">
        <v>210</v>
      </c>
      <c r="D43" s="138"/>
      <c r="E43" s="79"/>
      <c r="F43" s="3"/>
    </row>
    <row r="44" spans="2:6" ht="22.5" customHeight="1" thickBot="1">
      <c r="B44" s="77" t="s">
        <v>14</v>
      </c>
      <c r="C44" s="78">
        <v>211</v>
      </c>
      <c r="D44" s="138"/>
      <c r="E44" s="79"/>
      <c r="F44" s="3"/>
    </row>
    <row r="45" spans="2:7" ht="33.75" customHeight="1" thickBot="1">
      <c r="B45" s="77" t="s">
        <v>40</v>
      </c>
      <c r="C45" s="78">
        <v>212</v>
      </c>
      <c r="D45" s="138">
        <v>2584476.50594</v>
      </c>
      <c r="E45" s="79">
        <v>2893458.4674</v>
      </c>
      <c r="F45" s="3"/>
      <c r="G45" s="12"/>
    </row>
    <row r="46" spans="2:10" ht="38.25" customHeight="1" thickBot="1">
      <c r="B46" s="77" t="s">
        <v>41</v>
      </c>
      <c r="C46" s="78">
        <v>213</v>
      </c>
      <c r="D46" s="138">
        <v>1715491.03151</v>
      </c>
      <c r="E46" s="79">
        <v>2347794.2069799993</v>
      </c>
      <c r="F46" s="3"/>
      <c r="J46" s="12"/>
    </row>
    <row r="47" spans="2:6" ht="21.75" customHeight="1" thickBot="1">
      <c r="B47" s="77" t="s">
        <v>42</v>
      </c>
      <c r="C47" s="78">
        <v>214</v>
      </c>
      <c r="D47" s="138">
        <v>72758.594</v>
      </c>
      <c r="E47" s="79">
        <v>72758.594</v>
      </c>
      <c r="F47" s="3"/>
    </row>
    <row r="48" spans="2:8" ht="30.75" customHeight="1" thickBot="1">
      <c r="B48" s="77" t="s">
        <v>43</v>
      </c>
      <c r="C48" s="78">
        <v>215</v>
      </c>
      <c r="D48" s="138">
        <v>50072.40825</v>
      </c>
      <c r="E48" s="79">
        <v>51446.522619999996</v>
      </c>
      <c r="F48" s="3"/>
      <c r="H48" s="12"/>
    </row>
    <row r="49" spans="2:6" ht="34.5" customHeight="1" thickBot="1">
      <c r="B49" s="77" t="s">
        <v>44</v>
      </c>
      <c r="C49" s="78">
        <v>216</v>
      </c>
      <c r="D49" s="138">
        <v>77261.35825</v>
      </c>
      <c r="E49" s="79">
        <v>90504.84288</v>
      </c>
      <c r="F49" s="3"/>
    </row>
    <row r="50" spans="2:8" ht="35.25" customHeight="1" thickBot="1">
      <c r="B50" s="77" t="s">
        <v>45</v>
      </c>
      <c r="C50" s="78">
        <v>217</v>
      </c>
      <c r="D50" s="138">
        <v>392271.96415</v>
      </c>
      <c r="E50" s="79">
        <v>148389.16331</v>
      </c>
      <c r="F50" s="3"/>
      <c r="H50" s="10"/>
    </row>
    <row r="51" spans="2:7" ht="39.75" customHeight="1" thickBot="1">
      <c r="B51" s="77" t="s">
        <v>46</v>
      </c>
      <c r="C51" s="78">
        <v>300</v>
      </c>
      <c r="D51" s="139">
        <v>4892331.8621</v>
      </c>
      <c r="E51" s="80">
        <v>5604351.797189998</v>
      </c>
      <c r="F51" s="3"/>
      <c r="G51" s="12"/>
    </row>
    <row r="52" spans="2:6" ht="37.5" customHeight="1" thickBot="1">
      <c r="B52" s="77" t="s">
        <v>47</v>
      </c>
      <c r="C52" s="78">
        <v>301</v>
      </c>
      <c r="D52" s="138"/>
      <c r="E52" s="79"/>
      <c r="F52" s="3"/>
    </row>
    <row r="53" spans="2:6" ht="28.5" customHeight="1" thickBot="1">
      <c r="B53" s="77" t="s">
        <v>48</v>
      </c>
      <c r="C53" s="78"/>
      <c r="D53" s="138"/>
      <c r="E53" s="79"/>
      <c r="F53" s="3"/>
    </row>
    <row r="54" spans="2:6" ht="21.75" customHeight="1" thickBot="1">
      <c r="B54" s="77" t="s">
        <v>39</v>
      </c>
      <c r="C54" s="78">
        <v>310</v>
      </c>
      <c r="D54" s="138">
        <v>11706216.86327</v>
      </c>
      <c r="E54" s="79">
        <v>11765068.12627</v>
      </c>
      <c r="F54" s="3"/>
    </row>
    <row r="55" spans="2:6" ht="27.75" customHeight="1" thickBot="1">
      <c r="B55" s="77" t="s">
        <v>14</v>
      </c>
      <c r="C55" s="78">
        <v>311</v>
      </c>
      <c r="D55" s="143"/>
      <c r="E55" s="85"/>
      <c r="F55" s="3"/>
    </row>
    <row r="56" spans="2:6" ht="24" customHeight="1" thickBot="1">
      <c r="B56" s="77" t="s">
        <v>49</v>
      </c>
      <c r="C56" s="87">
        <v>312</v>
      </c>
      <c r="D56" s="144"/>
      <c r="E56" s="88"/>
      <c r="F56" s="3"/>
    </row>
    <row r="57" spans="2:6" ht="39.75" customHeight="1" thickBot="1">
      <c r="B57" s="77" t="s">
        <v>50</v>
      </c>
      <c r="C57" s="78">
        <v>313</v>
      </c>
      <c r="D57" s="138"/>
      <c r="E57" s="79"/>
      <c r="F57" s="3"/>
    </row>
    <row r="58" spans="2:6" ht="24.75" customHeight="1" thickBot="1">
      <c r="B58" s="77" t="s">
        <v>51</v>
      </c>
      <c r="C58" s="78">
        <v>314</v>
      </c>
      <c r="D58" s="138">
        <v>85938.606</v>
      </c>
      <c r="E58" s="79">
        <v>85938.606</v>
      </c>
      <c r="F58" s="3"/>
    </row>
    <row r="59" spans="2:6" ht="26.25" customHeight="1" thickBot="1">
      <c r="B59" s="77" t="s">
        <v>52</v>
      </c>
      <c r="C59" s="78">
        <v>315</v>
      </c>
      <c r="D59" s="138">
        <v>3731442.07</v>
      </c>
      <c r="E59" s="79">
        <v>3739026.593</v>
      </c>
      <c r="F59" s="15"/>
    </row>
    <row r="60" spans="2:6" ht="24" customHeight="1" thickBot="1">
      <c r="B60" s="77" t="s">
        <v>53</v>
      </c>
      <c r="C60" s="78">
        <v>316</v>
      </c>
      <c r="D60" s="138">
        <v>1424741.1510700001</v>
      </c>
      <c r="E60" s="79">
        <v>1441523.2710700002</v>
      </c>
      <c r="F60" s="3"/>
    </row>
    <row r="61" spans="2:7" ht="33.75" customHeight="1" thickBot="1">
      <c r="B61" s="77" t="s">
        <v>54</v>
      </c>
      <c r="C61" s="78">
        <v>400</v>
      </c>
      <c r="D61" s="139">
        <v>16948338.69034</v>
      </c>
      <c r="E61" s="80">
        <v>17031556.59634</v>
      </c>
      <c r="F61" s="3"/>
      <c r="G61" s="49"/>
    </row>
    <row r="62" spans="2:6" ht="15.75" thickBot="1">
      <c r="B62" s="77" t="s">
        <v>55</v>
      </c>
      <c r="C62" s="78"/>
      <c r="D62" s="145"/>
      <c r="E62" s="89"/>
      <c r="F62" s="3"/>
    </row>
    <row r="63" spans="2:7" ht="24" customHeight="1" thickBot="1">
      <c r="B63" s="77" t="s">
        <v>56</v>
      </c>
      <c r="C63" s="78">
        <v>410</v>
      </c>
      <c r="D63" s="138">
        <v>1712761.7765</v>
      </c>
      <c r="E63" s="79">
        <v>1712761.7765</v>
      </c>
      <c r="F63" s="3"/>
      <c r="G63" s="12"/>
    </row>
    <row r="64" spans="2:6" ht="15.75" thickBot="1">
      <c r="B64" s="77" t="s">
        <v>57</v>
      </c>
      <c r="C64" s="78">
        <v>411</v>
      </c>
      <c r="D64" s="145"/>
      <c r="E64" s="89"/>
      <c r="F64" s="3"/>
    </row>
    <row r="65" spans="2:6" ht="35.25" customHeight="1" thickBot="1">
      <c r="B65" s="77" t="s">
        <v>58</v>
      </c>
      <c r="C65" s="78">
        <v>412</v>
      </c>
      <c r="D65" s="138">
        <v>-38923.5764</v>
      </c>
      <c r="E65" s="79">
        <v>-38923.5764</v>
      </c>
      <c r="F65" s="3"/>
    </row>
    <row r="66" spans="2:6" ht="16.5" customHeight="1" thickBot="1">
      <c r="B66" s="77" t="s">
        <v>59</v>
      </c>
      <c r="C66" s="78">
        <v>413</v>
      </c>
      <c r="D66" s="138">
        <v>12407271.70085</v>
      </c>
      <c r="E66" s="79">
        <v>12406504.25285</v>
      </c>
      <c r="F66" s="15"/>
    </row>
    <row r="67" spans="2:8" ht="31.5" customHeight="1" thickBot="1">
      <c r="B67" s="77" t="s">
        <v>60</v>
      </c>
      <c r="C67" s="78">
        <v>414</v>
      </c>
      <c r="D67" s="138">
        <v>6439157.50926</v>
      </c>
      <c r="E67" s="79">
        <v>5357416.86096</v>
      </c>
      <c r="F67" s="13"/>
      <c r="H67" s="12"/>
    </row>
    <row r="68" spans="2:6" ht="53.25" customHeight="1" thickBot="1">
      <c r="B68" s="77" t="s">
        <v>61</v>
      </c>
      <c r="C68" s="78">
        <v>420</v>
      </c>
      <c r="D68" s="145"/>
      <c r="E68" s="89"/>
      <c r="F68" s="3"/>
    </row>
    <row r="69" spans="2:6" ht="32.25" customHeight="1" thickBot="1">
      <c r="B69" s="77" t="s">
        <v>62</v>
      </c>
      <c r="C69" s="78">
        <v>421</v>
      </c>
      <c r="D69" s="146"/>
      <c r="E69" s="90"/>
      <c r="F69" s="3"/>
    </row>
    <row r="70" spans="2:7" ht="27.75" customHeight="1" thickBot="1">
      <c r="B70" s="77" t="s">
        <v>63</v>
      </c>
      <c r="C70" s="78">
        <v>500</v>
      </c>
      <c r="D70" s="147">
        <v>20520267.41021</v>
      </c>
      <c r="E70" s="91">
        <v>19437759.31391</v>
      </c>
      <c r="F70" s="3"/>
      <c r="G70" s="12"/>
    </row>
    <row r="71" spans="2:8" ht="36" customHeight="1" thickBot="1">
      <c r="B71" s="77" t="s">
        <v>64</v>
      </c>
      <c r="C71" s="78"/>
      <c r="D71" s="147">
        <v>42360937.96265</v>
      </c>
      <c r="E71" s="91">
        <v>42073667.707440004</v>
      </c>
      <c r="F71" s="3"/>
      <c r="G71" s="12"/>
      <c r="H71" s="12"/>
    </row>
    <row r="72" spans="2:6" ht="15">
      <c r="B72" s="59" t="s">
        <v>125</v>
      </c>
      <c r="C72" s="56"/>
      <c r="D72" s="60">
        <v>8642</v>
      </c>
      <c r="E72" s="61">
        <v>9573</v>
      </c>
      <c r="F72" s="3"/>
    </row>
    <row r="73" spans="2:6" ht="15.75" thickBot="1">
      <c r="B73" s="59" t="s">
        <v>126</v>
      </c>
      <c r="C73" s="57"/>
      <c r="D73" s="60">
        <v>585</v>
      </c>
      <c r="E73" s="61">
        <v>585</v>
      </c>
      <c r="F73" s="3"/>
    </row>
    <row r="74" spans="2:6" ht="20.25">
      <c r="B74" s="54"/>
      <c r="C74" s="3"/>
      <c r="D74" s="13"/>
      <c r="E74" s="3"/>
      <c r="F74" s="3"/>
    </row>
    <row r="75" spans="2:6" ht="20.25">
      <c r="B75" s="54" t="s">
        <v>1</v>
      </c>
      <c r="C75" s="3"/>
      <c r="D75" s="13"/>
      <c r="E75" s="3"/>
      <c r="F75" s="3"/>
    </row>
    <row r="76" spans="2:6" ht="20.25">
      <c r="B76" s="54"/>
      <c r="C76" s="3"/>
      <c r="D76" s="13"/>
      <c r="E76" s="3"/>
      <c r="F76" s="3"/>
    </row>
    <row r="77" spans="2:6" ht="20.25">
      <c r="B77" s="54" t="s">
        <v>2</v>
      </c>
      <c r="C77" s="3"/>
      <c r="D77" s="3"/>
      <c r="E77" s="3"/>
      <c r="F77" s="3"/>
    </row>
    <row r="78" ht="20.25">
      <c r="B78" s="54"/>
    </row>
  </sheetData>
  <sheetProtection/>
  <printOptions/>
  <pageMargins left="0.7" right="0.7" top="0.75" bottom="0.75" header="0.3" footer="0.3"/>
  <pageSetup horizontalDpi="600" verticalDpi="600" orientation="portrait" paperSize="9" scale="66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9">
      <selection activeCell="D21" sqref="D21"/>
    </sheetView>
  </sheetViews>
  <sheetFormatPr defaultColWidth="9.00390625" defaultRowHeight="12.75"/>
  <cols>
    <col min="1" max="1" width="6.125" style="0" customWidth="1"/>
    <col min="2" max="2" width="51.875" style="0" customWidth="1"/>
    <col min="3" max="3" width="8.75390625" style="0" customWidth="1"/>
    <col min="4" max="4" width="22.125" style="0" customWidth="1"/>
    <col min="5" max="5" width="23.00390625" style="0" customWidth="1"/>
  </cols>
  <sheetData>
    <row r="2" spans="1:5" s="63" customFormat="1" ht="17.25" customHeight="1">
      <c r="A2" s="148" t="s">
        <v>129</v>
      </c>
      <c r="B2" s="148"/>
      <c r="C2" s="148"/>
      <c r="D2" s="148"/>
      <c r="E2" s="148"/>
    </row>
    <row r="3" spans="2:5" ht="15">
      <c r="B3" s="76" t="s">
        <v>192</v>
      </c>
      <c r="C3" s="3"/>
      <c r="D3" s="3"/>
      <c r="E3" s="3"/>
    </row>
    <row r="4" spans="2:5" ht="15">
      <c r="B4" s="3"/>
      <c r="C4" s="3"/>
      <c r="D4" s="3"/>
      <c r="E4" s="3"/>
    </row>
    <row r="5" spans="2:5" ht="12.75" customHeight="1">
      <c r="B5" s="3"/>
      <c r="C5" s="3"/>
      <c r="D5" s="3"/>
      <c r="E5" s="5" t="s">
        <v>7</v>
      </c>
    </row>
    <row r="6" spans="2:5" ht="3" customHeight="1" hidden="1">
      <c r="B6" s="3"/>
      <c r="C6" s="3"/>
      <c r="D6" s="3"/>
      <c r="E6" s="3"/>
    </row>
    <row r="7" spans="2:5" ht="15.75" thickBot="1">
      <c r="B7" s="3"/>
      <c r="C7" s="3"/>
      <c r="D7" s="3"/>
      <c r="E7" s="3"/>
    </row>
    <row r="8" spans="2:5" ht="63.75" customHeight="1" thickBot="1">
      <c r="B8" s="6" t="s">
        <v>4</v>
      </c>
      <c r="C8" s="7" t="s">
        <v>0</v>
      </c>
      <c r="D8" s="96" t="s">
        <v>194</v>
      </c>
      <c r="E8" s="97" t="s">
        <v>193</v>
      </c>
    </row>
    <row r="9" spans="2:5" ht="16.5" thickBot="1">
      <c r="B9" s="55" t="s">
        <v>66</v>
      </c>
      <c r="C9" s="9">
        <v>10</v>
      </c>
      <c r="D9" s="104">
        <v>3187576</v>
      </c>
      <c r="E9" s="73">
        <v>3036260.4</v>
      </c>
    </row>
    <row r="10" spans="2:5" ht="33.75" customHeight="1" thickBot="1">
      <c r="B10" s="55" t="s">
        <v>67</v>
      </c>
      <c r="C10" s="9">
        <v>11</v>
      </c>
      <c r="D10" s="105">
        <v>1588701.9436100002</v>
      </c>
      <c r="E10" s="106">
        <v>1619149.3973899998</v>
      </c>
    </row>
    <row r="11" spans="2:5" ht="30.75" customHeight="1" thickBot="1">
      <c r="B11" s="55" t="s">
        <v>68</v>
      </c>
      <c r="C11" s="9">
        <v>12</v>
      </c>
      <c r="D11" s="107">
        <f>D9-D10</f>
        <v>1598874.0563899998</v>
      </c>
      <c r="E11" s="107">
        <f>E9-E10</f>
        <v>1417111.00261</v>
      </c>
    </row>
    <row r="12" spans="2:5" ht="24.75" customHeight="1" thickBot="1">
      <c r="B12" s="55" t="s">
        <v>69</v>
      </c>
      <c r="C12" s="9">
        <v>13</v>
      </c>
      <c r="D12" s="108">
        <v>23639.53701</v>
      </c>
      <c r="E12" s="74">
        <v>24616.39088</v>
      </c>
    </row>
    <row r="13" spans="2:5" ht="21" customHeight="1" thickBot="1">
      <c r="B13" s="55" t="s">
        <v>70</v>
      </c>
      <c r="C13" s="9">
        <v>14</v>
      </c>
      <c r="D13" s="108">
        <v>266646.04396</v>
      </c>
      <c r="E13" s="74">
        <v>281852.3873</v>
      </c>
    </row>
    <row r="14" spans="2:5" ht="16.5" thickBot="1">
      <c r="B14" s="55" t="s">
        <v>71</v>
      </c>
      <c r="C14" s="9">
        <v>15</v>
      </c>
      <c r="D14" s="108"/>
      <c r="E14" s="74"/>
    </row>
    <row r="15" spans="2:5" ht="16.5" thickBot="1">
      <c r="B15" s="55" t="s">
        <v>72</v>
      </c>
      <c r="C15" s="9">
        <v>16</v>
      </c>
      <c r="D15" s="108">
        <v>17033</v>
      </c>
      <c r="E15" s="74">
        <v>6926.4</v>
      </c>
    </row>
    <row r="16" spans="2:5" ht="35.25" customHeight="1" thickBot="1">
      <c r="B16" s="55" t="s">
        <v>73</v>
      </c>
      <c r="C16" s="14">
        <v>20</v>
      </c>
      <c r="D16" s="111">
        <f>D11-D12-D13+D15</f>
        <v>1325621.4754199998</v>
      </c>
      <c r="E16" s="111">
        <f>E11-E12-E13+E15</f>
        <v>1117568.6244299999</v>
      </c>
    </row>
    <row r="17" spans="2:5" ht="24" customHeight="1" thickBot="1">
      <c r="B17" s="55" t="s">
        <v>74</v>
      </c>
      <c r="C17" s="14">
        <v>21</v>
      </c>
      <c r="D17" s="112">
        <v>96876.5</v>
      </c>
      <c r="E17" s="74">
        <v>15253.865199999998</v>
      </c>
    </row>
    <row r="18" spans="2:5" ht="29.25" customHeight="1" thickBot="1">
      <c r="B18" s="55" t="s">
        <v>75</v>
      </c>
      <c r="C18" s="14">
        <v>22</v>
      </c>
      <c r="D18" s="112">
        <v>242651.5</v>
      </c>
      <c r="E18" s="74">
        <v>122169.941</v>
      </c>
    </row>
    <row r="19" spans="2:5" ht="62.25" customHeight="1" thickBot="1">
      <c r="B19" s="55" t="s">
        <v>76</v>
      </c>
      <c r="C19" s="14">
        <v>23</v>
      </c>
      <c r="D19" s="113"/>
      <c r="E19" s="103"/>
    </row>
    <row r="20" spans="2:5" ht="20.25" customHeight="1" thickBot="1">
      <c r="B20" s="55" t="s">
        <v>77</v>
      </c>
      <c r="C20" s="14">
        <v>24</v>
      </c>
      <c r="D20" s="113"/>
      <c r="E20" s="103"/>
    </row>
    <row r="21" spans="2:5" ht="17.25" customHeight="1" thickBot="1">
      <c r="B21" s="55" t="s">
        <v>78</v>
      </c>
      <c r="C21" s="14">
        <v>25</v>
      </c>
      <c r="D21" s="113"/>
      <c r="E21" s="103"/>
    </row>
    <row r="22" spans="2:5" ht="36" customHeight="1" thickBot="1">
      <c r="B22" s="55" t="s">
        <v>79</v>
      </c>
      <c r="C22" s="14">
        <v>100</v>
      </c>
      <c r="D22" s="109">
        <f>D16+D17-D18</f>
        <v>1179846.4754199998</v>
      </c>
      <c r="E22" s="109">
        <v>1010653.0354</v>
      </c>
    </row>
    <row r="23" spans="2:5" ht="23.25" customHeight="1" thickBot="1">
      <c r="B23" s="55" t="s">
        <v>80</v>
      </c>
      <c r="C23" s="93">
        <v>101</v>
      </c>
      <c r="D23" s="114">
        <v>62878.386</v>
      </c>
      <c r="E23" s="115">
        <v>56279.16</v>
      </c>
    </row>
    <row r="24" spans="2:5" ht="54.75" customHeight="1" thickBot="1">
      <c r="B24" s="55" t="s">
        <v>81</v>
      </c>
      <c r="C24" s="14">
        <v>200</v>
      </c>
      <c r="D24" s="110">
        <f>D22-D23</f>
        <v>1116968.0894199999</v>
      </c>
      <c r="E24" s="110">
        <v>954373.8754</v>
      </c>
    </row>
    <row r="25" spans="2:5" ht="48.75" customHeight="1" thickBot="1">
      <c r="B25" s="55" t="s">
        <v>82</v>
      </c>
      <c r="C25" s="14">
        <v>201</v>
      </c>
      <c r="D25" s="86"/>
      <c r="E25" s="103"/>
    </row>
    <row r="26" spans="2:5" ht="33.75" customHeight="1" thickBot="1">
      <c r="B26" s="55" t="s">
        <v>83</v>
      </c>
      <c r="C26" s="14">
        <v>300</v>
      </c>
      <c r="D26" s="117">
        <v>1116968.0118400003</v>
      </c>
      <c r="E26" s="80">
        <v>954373.8754</v>
      </c>
    </row>
    <row r="27" spans="2:5" ht="16.5" thickBot="1">
      <c r="B27" s="55" t="s">
        <v>84</v>
      </c>
      <c r="C27" s="14"/>
      <c r="D27" s="118"/>
      <c r="E27" s="103">
        <v>750519.61561456</v>
      </c>
    </row>
    <row r="28" spans="2:5" ht="16.5" thickBot="1">
      <c r="B28" s="58" t="s">
        <v>85</v>
      </c>
      <c r="C28" s="94"/>
      <c r="D28" s="120"/>
      <c r="E28" s="103">
        <v>203854.25978544005</v>
      </c>
    </row>
    <row r="29" spans="2:5" ht="15">
      <c r="B29" s="62" t="s">
        <v>127</v>
      </c>
      <c r="C29" s="95"/>
      <c r="D29" s="121">
        <v>500.2</v>
      </c>
      <c r="E29" s="119">
        <v>427.39</v>
      </c>
    </row>
    <row r="30" spans="2:5" ht="15.75" thickBot="1">
      <c r="B30" s="2" t="s">
        <v>191</v>
      </c>
      <c r="C30" s="95"/>
      <c r="D30" s="116">
        <v>1160.22</v>
      </c>
      <c r="E30" s="92">
        <v>991.33</v>
      </c>
    </row>
    <row r="31" spans="2:5" ht="15">
      <c r="B31" s="16"/>
      <c r="C31" s="3"/>
      <c r="D31" s="3"/>
      <c r="E31" s="17"/>
    </row>
    <row r="32" spans="2:5" ht="15.75">
      <c r="B32" s="53" t="s">
        <v>1</v>
      </c>
      <c r="C32" s="3"/>
      <c r="D32" s="3"/>
      <c r="E32" s="17"/>
    </row>
    <row r="33" spans="2:4" ht="15.75">
      <c r="B33" s="53"/>
      <c r="D33" s="12"/>
    </row>
    <row r="34" ht="15.75">
      <c r="B34" s="53" t="s">
        <v>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2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4.125" style="64" customWidth="1"/>
    <col min="2" max="2" width="10.25390625" style="64" customWidth="1"/>
    <col min="3" max="5" width="9.125" style="64" customWidth="1"/>
    <col min="6" max="6" width="21.625" style="64" customWidth="1"/>
    <col min="7" max="7" width="6.25390625" style="64" customWidth="1"/>
    <col min="8" max="8" width="5.125" style="64" customWidth="1"/>
    <col min="9" max="9" width="8.125" style="64" customWidth="1"/>
    <col min="10" max="10" width="18.75390625" style="64" customWidth="1"/>
    <col min="11" max="11" width="19.375" style="64" customWidth="1"/>
    <col min="12" max="12" width="11.75390625" style="64" customWidth="1"/>
    <col min="13" max="16384" width="9.125" style="64" customWidth="1"/>
  </cols>
  <sheetData>
    <row r="4" spans="2:11" ht="15" customHeight="1">
      <c r="B4" s="155" t="s">
        <v>131</v>
      </c>
      <c r="C4" s="155"/>
      <c r="D4" s="155"/>
      <c r="E4" s="155"/>
      <c r="F4" s="155"/>
      <c r="G4" s="155"/>
      <c r="H4" s="155"/>
      <c r="I4" s="155"/>
      <c r="J4" s="155"/>
      <c r="K4" s="155"/>
    </row>
    <row r="6" spans="2:11" ht="15" customHeight="1">
      <c r="B6" s="160" t="s">
        <v>192</v>
      </c>
      <c r="C6" s="161"/>
      <c r="D6" s="161"/>
      <c r="E6" s="161"/>
      <c r="F6" s="1"/>
      <c r="G6" s="70"/>
      <c r="H6" s="70"/>
      <c r="I6" s="70"/>
      <c r="J6" s="70"/>
      <c r="K6" s="70"/>
    </row>
    <row r="7" spans="7:11" ht="15" customHeight="1">
      <c r="G7" s="1"/>
      <c r="H7" s="1"/>
      <c r="I7" s="1"/>
      <c r="J7" s="1"/>
      <c r="K7" s="1"/>
    </row>
    <row r="8" spans="7:11" ht="15" customHeight="1">
      <c r="G8" s="1"/>
      <c r="H8" s="1"/>
      <c r="I8" s="1"/>
      <c r="J8" s="1"/>
      <c r="K8" s="1"/>
    </row>
    <row r="9" ht="12.75">
      <c r="K9" s="68" t="s">
        <v>3</v>
      </c>
    </row>
    <row r="10" ht="13.5" thickBot="1"/>
    <row r="11" spans="2:11" ht="33" customHeight="1" thickBot="1">
      <c r="B11" s="156" t="s">
        <v>4</v>
      </c>
      <c r="C11" s="157"/>
      <c r="D11" s="157"/>
      <c r="E11" s="157"/>
      <c r="F11" s="157"/>
      <c r="G11" s="157"/>
      <c r="H11" s="158" t="s">
        <v>0</v>
      </c>
      <c r="I11" s="159"/>
      <c r="J11" s="66" t="s">
        <v>195</v>
      </c>
      <c r="K11" s="69" t="s">
        <v>196</v>
      </c>
    </row>
    <row r="12" spans="2:11" ht="23.25" customHeight="1">
      <c r="B12" s="149" t="s">
        <v>132</v>
      </c>
      <c r="C12" s="149"/>
      <c r="D12" s="149"/>
      <c r="E12" s="149"/>
      <c r="F12" s="149"/>
      <c r="G12" s="149"/>
      <c r="H12" s="150"/>
      <c r="I12" s="151"/>
      <c r="J12" s="124"/>
      <c r="K12" s="125"/>
    </row>
    <row r="13" spans="2:11" ht="22.5" customHeight="1">
      <c r="B13" s="152" t="s">
        <v>133</v>
      </c>
      <c r="C13" s="152"/>
      <c r="D13" s="152"/>
      <c r="E13" s="152"/>
      <c r="F13" s="152"/>
      <c r="G13" s="152"/>
      <c r="H13" s="153" t="s">
        <v>134</v>
      </c>
      <c r="I13" s="154"/>
      <c r="J13" s="126">
        <v>1179846</v>
      </c>
      <c r="K13" s="127">
        <v>1010653</v>
      </c>
    </row>
    <row r="14" spans="2:11" ht="29.25" customHeight="1">
      <c r="B14" s="152" t="s">
        <v>135</v>
      </c>
      <c r="C14" s="152"/>
      <c r="D14" s="152"/>
      <c r="E14" s="152"/>
      <c r="F14" s="152"/>
      <c r="G14" s="152"/>
      <c r="H14" s="153" t="s">
        <v>136</v>
      </c>
      <c r="I14" s="154"/>
      <c r="J14" s="126">
        <v>477782</v>
      </c>
      <c r="K14" s="127">
        <v>425969</v>
      </c>
    </row>
    <row r="15" spans="2:11" ht="18.75" customHeight="1">
      <c r="B15" s="152" t="s">
        <v>137</v>
      </c>
      <c r="C15" s="152"/>
      <c r="D15" s="152"/>
      <c r="E15" s="152"/>
      <c r="F15" s="152"/>
      <c r="G15" s="152"/>
      <c r="H15" s="153" t="s">
        <v>138</v>
      </c>
      <c r="I15" s="154"/>
      <c r="J15" s="122"/>
      <c r="K15" s="128"/>
    </row>
    <row r="16" spans="2:11" ht="21" customHeight="1">
      <c r="B16" s="152" t="s">
        <v>139</v>
      </c>
      <c r="C16" s="152"/>
      <c r="D16" s="152"/>
      <c r="E16" s="152"/>
      <c r="F16" s="152"/>
      <c r="G16" s="152"/>
      <c r="H16" s="153" t="s">
        <v>140</v>
      </c>
      <c r="I16" s="154"/>
      <c r="J16" s="122"/>
      <c r="K16" s="128"/>
    </row>
    <row r="17" spans="2:11" ht="54.75" customHeight="1">
      <c r="B17" s="152" t="s">
        <v>141</v>
      </c>
      <c r="C17" s="152"/>
      <c r="D17" s="152"/>
      <c r="E17" s="152"/>
      <c r="F17" s="152"/>
      <c r="G17" s="152"/>
      <c r="H17" s="153" t="s">
        <v>142</v>
      </c>
      <c r="I17" s="154"/>
      <c r="J17" s="122"/>
      <c r="K17" s="128"/>
    </row>
    <row r="18" spans="2:11" ht="22.5" customHeight="1">
      <c r="B18" s="152" t="s">
        <v>143</v>
      </c>
      <c r="C18" s="152"/>
      <c r="D18" s="152"/>
      <c r="E18" s="152"/>
      <c r="F18" s="152"/>
      <c r="G18" s="152"/>
      <c r="H18" s="153" t="s">
        <v>144</v>
      </c>
      <c r="I18" s="154"/>
      <c r="J18" s="122"/>
      <c r="K18" s="128"/>
    </row>
    <row r="19" spans="2:11" ht="23.25" customHeight="1">
      <c r="B19" s="152" t="s">
        <v>145</v>
      </c>
      <c r="C19" s="152"/>
      <c r="D19" s="152"/>
      <c r="E19" s="152"/>
      <c r="F19" s="152"/>
      <c r="G19" s="152"/>
      <c r="H19" s="153" t="s">
        <v>146</v>
      </c>
      <c r="I19" s="154"/>
      <c r="J19" s="122"/>
      <c r="K19" s="128"/>
    </row>
    <row r="20" spans="2:11" ht="23.25" customHeight="1">
      <c r="B20" s="152" t="s">
        <v>147</v>
      </c>
      <c r="C20" s="152"/>
      <c r="D20" s="152"/>
      <c r="E20" s="152"/>
      <c r="F20" s="152"/>
      <c r="G20" s="152"/>
      <c r="H20" s="153" t="s">
        <v>148</v>
      </c>
      <c r="I20" s="154"/>
      <c r="J20" s="122"/>
      <c r="K20" s="128"/>
    </row>
    <row r="21" spans="2:11" ht="52.5" customHeight="1" thickBot="1">
      <c r="B21" s="152" t="s">
        <v>149</v>
      </c>
      <c r="C21" s="152"/>
      <c r="D21" s="152"/>
      <c r="E21" s="152"/>
      <c r="F21" s="152"/>
      <c r="G21" s="152"/>
      <c r="H21" s="153" t="s">
        <v>150</v>
      </c>
      <c r="I21" s="154"/>
      <c r="J21" s="122"/>
      <c r="K21" s="129"/>
    </row>
    <row r="22" spans="2:11" ht="26.25" customHeight="1" thickBot="1">
      <c r="B22" s="152" t="s">
        <v>151</v>
      </c>
      <c r="C22" s="152"/>
      <c r="D22" s="152"/>
      <c r="E22" s="152"/>
      <c r="F22" s="152"/>
      <c r="G22" s="152"/>
      <c r="H22" s="153" t="s">
        <v>152</v>
      </c>
      <c r="I22" s="154"/>
      <c r="J22" s="122">
        <v>242652</v>
      </c>
      <c r="K22" s="130">
        <v>122170</v>
      </c>
    </row>
    <row r="23" spans="2:11" ht="22.5" customHeight="1">
      <c r="B23" s="152" t="s">
        <v>44</v>
      </c>
      <c r="C23" s="152"/>
      <c r="D23" s="152"/>
      <c r="E23" s="152"/>
      <c r="F23" s="152"/>
      <c r="G23" s="152"/>
      <c r="H23" s="153" t="s">
        <v>153</v>
      </c>
      <c r="I23" s="154"/>
      <c r="J23" s="122"/>
      <c r="K23" s="131"/>
    </row>
    <row r="24" spans="2:11" ht="25.5" customHeight="1">
      <c r="B24" s="152" t="s">
        <v>154</v>
      </c>
      <c r="C24" s="152"/>
      <c r="D24" s="152"/>
      <c r="E24" s="152"/>
      <c r="F24" s="152"/>
      <c r="G24" s="152"/>
      <c r="H24" s="153" t="s">
        <v>155</v>
      </c>
      <c r="I24" s="154"/>
      <c r="J24" s="122"/>
      <c r="K24" s="128"/>
    </row>
    <row r="25" spans="2:11" ht="25.5" customHeight="1">
      <c r="B25" s="152" t="s">
        <v>156</v>
      </c>
      <c r="C25" s="152"/>
      <c r="D25" s="152"/>
      <c r="E25" s="152"/>
      <c r="F25" s="152"/>
      <c r="G25" s="152"/>
      <c r="H25" s="153" t="s">
        <v>157</v>
      </c>
      <c r="I25" s="154"/>
      <c r="J25" s="122"/>
      <c r="K25" s="128"/>
    </row>
    <row r="26" spans="2:11" ht="24.75" customHeight="1">
      <c r="B26" s="152" t="s">
        <v>158</v>
      </c>
      <c r="C26" s="152"/>
      <c r="D26" s="152"/>
      <c r="E26" s="152"/>
      <c r="F26" s="152"/>
      <c r="G26" s="152"/>
      <c r="H26" s="153" t="s">
        <v>159</v>
      </c>
      <c r="I26" s="154"/>
      <c r="J26" s="122"/>
      <c r="K26" s="128"/>
    </row>
    <row r="27" spans="2:11" ht="45" customHeight="1" thickBot="1">
      <c r="B27" s="152" t="s">
        <v>160</v>
      </c>
      <c r="C27" s="152"/>
      <c r="D27" s="152"/>
      <c r="E27" s="152"/>
      <c r="F27" s="152"/>
      <c r="G27" s="152"/>
      <c r="H27" s="153" t="s">
        <v>161</v>
      </c>
      <c r="I27" s="154"/>
      <c r="J27" s="122"/>
      <c r="K27" s="129"/>
    </row>
    <row r="28" spans="2:11" ht="45" customHeight="1">
      <c r="B28" s="152" t="s">
        <v>162</v>
      </c>
      <c r="C28" s="152"/>
      <c r="D28" s="152"/>
      <c r="E28" s="152"/>
      <c r="F28" s="152"/>
      <c r="G28" s="152"/>
      <c r="H28" s="153" t="s">
        <v>163</v>
      </c>
      <c r="I28" s="154"/>
      <c r="J28" s="122">
        <v>-16782</v>
      </c>
      <c r="K28" s="132">
        <v>-16782</v>
      </c>
    </row>
    <row r="29" spans="2:11" ht="34.5" customHeight="1">
      <c r="B29" s="149" t="s">
        <v>164</v>
      </c>
      <c r="C29" s="149"/>
      <c r="D29" s="149"/>
      <c r="E29" s="149"/>
      <c r="F29" s="149"/>
      <c r="G29" s="149"/>
      <c r="H29" s="153" t="s">
        <v>165</v>
      </c>
      <c r="I29" s="154"/>
      <c r="J29" s="122">
        <f>SUM(J14:J28)</f>
        <v>703652</v>
      </c>
      <c r="K29" s="123">
        <f>SUM(K14:K28)</f>
        <v>531357</v>
      </c>
    </row>
    <row r="30" spans="2:11" ht="21.75" customHeight="1">
      <c r="B30" s="152" t="s">
        <v>166</v>
      </c>
      <c r="C30" s="152"/>
      <c r="D30" s="152"/>
      <c r="E30" s="152"/>
      <c r="F30" s="152"/>
      <c r="G30" s="152"/>
      <c r="H30" s="153" t="s">
        <v>167</v>
      </c>
      <c r="I30" s="154"/>
      <c r="J30" s="122">
        <v>3914</v>
      </c>
      <c r="K30" s="123">
        <v>32761</v>
      </c>
    </row>
    <row r="31" spans="2:11" ht="21.75" customHeight="1">
      <c r="B31" s="152" t="s">
        <v>168</v>
      </c>
      <c r="C31" s="152"/>
      <c r="D31" s="152"/>
      <c r="E31" s="152"/>
      <c r="F31" s="152"/>
      <c r="G31" s="152"/>
      <c r="H31" s="153" t="s">
        <v>169</v>
      </c>
      <c r="I31" s="154"/>
      <c r="J31" s="122">
        <v>-11457</v>
      </c>
      <c r="K31" s="123"/>
    </row>
    <row r="32" spans="2:11" ht="21" customHeight="1">
      <c r="B32" s="152" t="s">
        <v>170</v>
      </c>
      <c r="C32" s="152"/>
      <c r="D32" s="152"/>
      <c r="E32" s="152"/>
      <c r="F32" s="152"/>
      <c r="G32" s="152"/>
      <c r="H32" s="153" t="s">
        <v>171</v>
      </c>
      <c r="I32" s="154"/>
      <c r="J32" s="122">
        <v>-10990</v>
      </c>
      <c r="K32" s="123">
        <v>62643</v>
      </c>
    </row>
    <row r="33" spans="2:11" ht="25.5" customHeight="1">
      <c r="B33" s="152" t="s">
        <v>172</v>
      </c>
      <c r="C33" s="152"/>
      <c r="D33" s="152"/>
      <c r="E33" s="152"/>
      <c r="F33" s="152"/>
      <c r="G33" s="152"/>
      <c r="H33" s="153" t="s">
        <v>173</v>
      </c>
      <c r="I33" s="154"/>
      <c r="J33" s="122">
        <v>-1034162</v>
      </c>
      <c r="K33" s="123">
        <v>-315975</v>
      </c>
    </row>
    <row r="34" spans="2:11" ht="38.25" customHeight="1">
      <c r="B34" s="152" t="s">
        <v>174</v>
      </c>
      <c r="C34" s="152"/>
      <c r="D34" s="152"/>
      <c r="E34" s="152"/>
      <c r="F34" s="152"/>
      <c r="G34" s="152"/>
      <c r="H34" s="153" t="s">
        <v>175</v>
      </c>
      <c r="I34" s="154"/>
      <c r="J34" s="122"/>
      <c r="K34" s="123"/>
    </row>
    <row r="35" spans="2:11" ht="24.75" customHeight="1">
      <c r="B35" s="152" t="s">
        <v>176</v>
      </c>
      <c r="C35" s="152"/>
      <c r="D35" s="152"/>
      <c r="E35" s="152"/>
      <c r="F35" s="152"/>
      <c r="G35" s="152"/>
      <c r="H35" s="153" t="s">
        <v>177</v>
      </c>
      <c r="I35" s="154"/>
      <c r="J35" s="122">
        <v>73596</v>
      </c>
      <c r="K35" s="123">
        <v>206280</v>
      </c>
    </row>
    <row r="36" spans="2:11" ht="34.5" customHeight="1">
      <c r="B36" s="149" t="s">
        <v>178</v>
      </c>
      <c r="C36" s="149"/>
      <c r="D36" s="149"/>
      <c r="E36" s="149"/>
      <c r="F36" s="149"/>
      <c r="G36" s="149"/>
      <c r="H36" s="153" t="s">
        <v>179</v>
      </c>
      <c r="I36" s="154"/>
      <c r="J36" s="122">
        <f>SUM(J30:J35)</f>
        <v>-979099</v>
      </c>
      <c r="K36" s="123">
        <f>SUM(K30:K35)</f>
        <v>-14291</v>
      </c>
    </row>
    <row r="37" spans="2:11" ht="23.25" customHeight="1">
      <c r="B37" s="152" t="s">
        <v>180</v>
      </c>
      <c r="C37" s="152"/>
      <c r="D37" s="152"/>
      <c r="E37" s="152"/>
      <c r="F37" s="152"/>
      <c r="G37" s="152"/>
      <c r="H37" s="153" t="s">
        <v>181</v>
      </c>
      <c r="I37" s="154"/>
      <c r="J37" s="133"/>
      <c r="K37" s="123"/>
    </row>
    <row r="38" spans="2:11" ht="24" customHeight="1">
      <c r="B38" s="152" t="s">
        <v>182</v>
      </c>
      <c r="C38" s="152"/>
      <c r="D38" s="152"/>
      <c r="E38" s="152"/>
      <c r="F38" s="152"/>
      <c r="G38" s="152"/>
      <c r="H38" s="153" t="s">
        <v>183</v>
      </c>
      <c r="I38" s="154"/>
      <c r="J38" s="133">
        <v>-62878</v>
      </c>
      <c r="K38" s="123">
        <v>-56279</v>
      </c>
    </row>
    <row r="39" spans="2:11" ht="24" customHeight="1">
      <c r="B39" s="164" t="s">
        <v>188</v>
      </c>
      <c r="C39" s="165"/>
      <c r="D39" s="165"/>
      <c r="E39" s="165"/>
      <c r="F39" s="165"/>
      <c r="G39" s="166"/>
      <c r="H39" s="167" t="s">
        <v>189</v>
      </c>
      <c r="I39" s="154"/>
      <c r="J39" s="133">
        <v>428920</v>
      </c>
      <c r="K39" s="123">
        <v>-462149</v>
      </c>
    </row>
    <row r="40" spans="2:11" ht="52.5" customHeight="1">
      <c r="B40" s="149" t="s">
        <v>190</v>
      </c>
      <c r="C40" s="149"/>
      <c r="D40" s="149"/>
      <c r="E40" s="149"/>
      <c r="F40" s="149"/>
      <c r="G40" s="149"/>
      <c r="H40" s="162">
        <v>100</v>
      </c>
      <c r="I40" s="163"/>
      <c r="J40" s="134">
        <f>SUM(J13+J29+J36+J37+J38+J39)</f>
        <v>1270441</v>
      </c>
      <c r="K40" s="135">
        <f>SUM(K13+K29+K36+K37+K38+K39)</f>
        <v>1009291</v>
      </c>
    </row>
    <row r="41" spans="2:11" ht="25.5" customHeight="1">
      <c r="B41" s="152" t="s">
        <v>184</v>
      </c>
      <c r="C41" s="152"/>
      <c r="D41" s="152"/>
      <c r="E41" s="152"/>
      <c r="F41" s="152"/>
      <c r="G41" s="152"/>
      <c r="H41" s="162">
        <v>200</v>
      </c>
      <c r="I41" s="163"/>
      <c r="J41" s="134">
        <v>-576107</v>
      </c>
      <c r="K41" s="135">
        <v>-1203366</v>
      </c>
    </row>
    <row r="42" spans="2:11" ht="21.75" customHeight="1">
      <c r="B42" s="152" t="s">
        <v>185</v>
      </c>
      <c r="C42" s="152"/>
      <c r="D42" s="152"/>
      <c r="E42" s="152"/>
      <c r="F42" s="152"/>
      <c r="G42" s="152"/>
      <c r="H42" s="162">
        <v>300</v>
      </c>
      <c r="I42" s="163"/>
      <c r="J42" s="134">
        <v>-281573</v>
      </c>
      <c r="K42" s="135">
        <v>-281493</v>
      </c>
    </row>
    <row r="43" spans="2:11" ht="22.5" customHeight="1">
      <c r="B43" s="152" t="s">
        <v>5</v>
      </c>
      <c r="C43" s="152"/>
      <c r="D43" s="152"/>
      <c r="E43" s="152"/>
      <c r="F43" s="152"/>
      <c r="G43" s="152"/>
      <c r="H43" s="162">
        <v>400</v>
      </c>
      <c r="I43" s="163"/>
      <c r="J43" s="134"/>
      <c r="K43" s="135"/>
    </row>
    <row r="44" spans="2:12" ht="33.75" customHeight="1">
      <c r="B44" s="149" t="s">
        <v>186</v>
      </c>
      <c r="C44" s="149"/>
      <c r="D44" s="149"/>
      <c r="E44" s="149"/>
      <c r="F44" s="149"/>
      <c r="G44" s="149"/>
      <c r="H44" s="162">
        <v>500</v>
      </c>
      <c r="I44" s="163"/>
      <c r="J44" s="134">
        <f>SUM(J40+J41+J42)</f>
        <v>412761</v>
      </c>
      <c r="K44" s="135">
        <f>SUM(K40+K41+K42)</f>
        <v>-475568</v>
      </c>
      <c r="L44" s="99"/>
    </row>
    <row r="45" spans="2:11" ht="38.25" customHeight="1">
      <c r="B45" s="152" t="s">
        <v>187</v>
      </c>
      <c r="C45" s="152"/>
      <c r="D45" s="152"/>
      <c r="E45" s="152"/>
      <c r="F45" s="152"/>
      <c r="G45" s="152"/>
      <c r="H45" s="168">
        <v>600</v>
      </c>
      <c r="I45" s="169"/>
      <c r="J45" s="134">
        <v>400697</v>
      </c>
      <c r="K45" s="135">
        <v>833039</v>
      </c>
    </row>
    <row r="46" spans="2:11" ht="28.5" customHeight="1" thickBot="1">
      <c r="B46" s="152" t="s">
        <v>6</v>
      </c>
      <c r="C46" s="152"/>
      <c r="D46" s="152"/>
      <c r="E46" s="152"/>
      <c r="F46" s="152"/>
      <c r="G46" s="152"/>
      <c r="H46" s="170">
        <v>700</v>
      </c>
      <c r="I46" s="171"/>
      <c r="J46" s="136">
        <f>J45+J44</f>
        <v>813458</v>
      </c>
      <c r="K46" s="135">
        <f>K44+K45</f>
        <v>357471</v>
      </c>
    </row>
    <row r="47" spans="2:11" ht="12.75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 ht="12.75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 ht="15.75">
      <c r="B49" s="53" t="s">
        <v>1</v>
      </c>
      <c r="H49" s="67"/>
      <c r="I49" s="67"/>
      <c r="J49" s="67"/>
      <c r="K49" s="67"/>
    </row>
    <row r="50" spans="2:11" ht="15.75">
      <c r="B50" s="53"/>
      <c r="H50" s="67"/>
      <c r="I50" s="67"/>
      <c r="J50" s="67"/>
      <c r="K50" s="67"/>
    </row>
    <row r="51" spans="2:11" ht="15.75">
      <c r="B51" s="53" t="s">
        <v>2</v>
      </c>
      <c r="H51" s="67"/>
      <c r="I51" s="67"/>
      <c r="J51" s="67"/>
      <c r="K51" s="67"/>
    </row>
    <row r="52" ht="12.75">
      <c r="B52" s="65"/>
    </row>
  </sheetData>
  <sheetProtection/>
  <mergeCells count="75">
    <mergeCell ref="B45:G45"/>
    <mergeCell ref="H45:I45"/>
    <mergeCell ref="B46:G46"/>
    <mergeCell ref="H46:I46"/>
    <mergeCell ref="B43:G43"/>
    <mergeCell ref="H43:I43"/>
    <mergeCell ref="B44:G44"/>
    <mergeCell ref="H44:I44"/>
    <mergeCell ref="B41:G41"/>
    <mergeCell ref="H41:I41"/>
    <mergeCell ref="B42:G42"/>
    <mergeCell ref="H42:I42"/>
    <mergeCell ref="B38:G38"/>
    <mergeCell ref="H38:I38"/>
    <mergeCell ref="B40:G40"/>
    <mergeCell ref="H40:I40"/>
    <mergeCell ref="B39:G39"/>
    <mergeCell ref="H39:I39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B18:G18"/>
    <mergeCell ref="H18:I18"/>
    <mergeCell ref="B19:G19"/>
    <mergeCell ref="H19:I19"/>
    <mergeCell ref="B16:G16"/>
    <mergeCell ref="H16:I16"/>
    <mergeCell ref="B17:G17"/>
    <mergeCell ref="H17:I17"/>
    <mergeCell ref="B14:G14"/>
    <mergeCell ref="H14:I14"/>
    <mergeCell ref="B15:G15"/>
    <mergeCell ref="H15:I15"/>
    <mergeCell ref="B12:G12"/>
    <mergeCell ref="H12:I12"/>
    <mergeCell ref="B13:G13"/>
    <mergeCell ref="H13:I13"/>
    <mergeCell ref="G4:K4"/>
    <mergeCell ref="B11:G11"/>
    <mergeCell ref="H11:I11"/>
    <mergeCell ref="B4:F4"/>
    <mergeCell ref="B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15.125" style="0" customWidth="1"/>
    <col min="4" max="4" width="15.625" style="0" customWidth="1"/>
    <col min="5" max="5" width="11.0039062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6.375" style="0" customWidth="1"/>
  </cols>
  <sheetData>
    <row r="1" spans="1:8" s="18" customFormat="1" ht="12.75">
      <c r="A1" s="72"/>
      <c r="B1" s="177"/>
      <c r="C1" s="177"/>
      <c r="D1" s="177"/>
      <c r="E1" s="177"/>
      <c r="F1" s="177"/>
      <c r="G1" s="19"/>
      <c r="H1" s="19"/>
    </row>
    <row r="2" spans="1:8" s="20" customFormat="1" ht="15.75" customHeight="1">
      <c r="A2" s="174" t="s">
        <v>130</v>
      </c>
      <c r="B2" s="174"/>
      <c r="C2" s="174"/>
      <c r="D2" s="174"/>
      <c r="E2" s="174"/>
      <c r="F2" s="174"/>
      <c r="G2" s="174"/>
      <c r="H2" s="174"/>
    </row>
    <row r="3" spans="1:8" s="20" customFormat="1" ht="15.75" customHeight="1">
      <c r="A3" s="51"/>
      <c r="B3" s="172" t="s">
        <v>197</v>
      </c>
      <c r="C3" s="173"/>
      <c r="D3" s="173"/>
      <c r="E3" s="173"/>
      <c r="F3" s="173"/>
      <c r="G3" s="52"/>
      <c r="H3" s="52"/>
    </row>
    <row r="4" s="18" customFormat="1" ht="13.5" thickBot="1">
      <c r="B4" s="48"/>
    </row>
    <row r="5" spans="1:13" s="18" customFormat="1" ht="21.75" customHeight="1" thickBot="1">
      <c r="A5" s="21" t="s">
        <v>86</v>
      </c>
      <c r="B5" s="179"/>
      <c r="C5" s="175" t="s">
        <v>87</v>
      </c>
      <c r="D5" s="175" t="s">
        <v>88</v>
      </c>
      <c r="E5" s="175" t="s">
        <v>89</v>
      </c>
      <c r="F5" s="175" t="s">
        <v>90</v>
      </c>
      <c r="G5" s="175" t="s">
        <v>91</v>
      </c>
      <c r="H5" s="175" t="s">
        <v>92</v>
      </c>
      <c r="I5" s="175" t="s">
        <v>93</v>
      </c>
      <c r="J5" s="175" t="s">
        <v>60</v>
      </c>
      <c r="K5" s="175" t="s">
        <v>94</v>
      </c>
      <c r="L5" s="175" t="s">
        <v>95</v>
      </c>
      <c r="M5" s="178" t="s">
        <v>65</v>
      </c>
    </row>
    <row r="6" spans="1:13" s="18" customFormat="1" ht="63.75" customHeight="1" thickBot="1">
      <c r="A6" s="21"/>
      <c r="B6" s="179"/>
      <c r="C6" s="176"/>
      <c r="D6" s="176"/>
      <c r="E6" s="175"/>
      <c r="F6" s="176"/>
      <c r="G6" s="175"/>
      <c r="H6" s="175"/>
      <c r="I6" s="175"/>
      <c r="J6" s="176"/>
      <c r="K6" s="175"/>
      <c r="L6" s="175"/>
      <c r="M6" s="178"/>
    </row>
    <row r="7" spans="1:13" s="18" customFormat="1" ht="13.5" thickBot="1">
      <c r="A7" s="22"/>
      <c r="B7" s="23"/>
      <c r="C7" s="24" t="s">
        <v>96</v>
      </c>
      <c r="D7" s="24" t="s">
        <v>96</v>
      </c>
      <c r="E7" s="24" t="s">
        <v>96</v>
      </c>
      <c r="F7" s="24" t="s">
        <v>96</v>
      </c>
      <c r="G7" s="24" t="s">
        <v>96</v>
      </c>
      <c r="H7" s="24" t="s">
        <v>96</v>
      </c>
      <c r="I7" s="24" t="s">
        <v>96</v>
      </c>
      <c r="J7" s="24" t="s">
        <v>96</v>
      </c>
      <c r="K7" s="24" t="s">
        <v>96</v>
      </c>
      <c r="L7" s="24" t="s">
        <v>96</v>
      </c>
      <c r="M7" s="24" t="s">
        <v>96</v>
      </c>
    </row>
    <row r="8" spans="1:13" s="18" customFormat="1" ht="24.75" customHeight="1" thickBot="1">
      <c r="A8" s="25"/>
      <c r="B8" s="26" t="s">
        <v>201</v>
      </c>
      <c r="C8" s="27">
        <f>1756761.776-44000</f>
        <v>1712761.776</v>
      </c>
      <c r="D8" s="27">
        <f>-82923.559+44000</f>
        <v>-38923.558999999994</v>
      </c>
      <c r="E8" s="27">
        <v>0</v>
      </c>
      <c r="F8" s="27">
        <v>12406504</v>
      </c>
      <c r="G8" s="27">
        <v>0</v>
      </c>
      <c r="H8" s="27">
        <v>0</v>
      </c>
      <c r="I8" s="27">
        <v>0</v>
      </c>
      <c r="J8" s="27">
        <v>5357417</v>
      </c>
      <c r="K8" s="28">
        <f>C8+D8+F8+J8</f>
        <v>19437759.217</v>
      </c>
      <c r="L8" s="27">
        <v>0</v>
      </c>
      <c r="M8" s="28">
        <f>K8</f>
        <v>19437759.217</v>
      </c>
    </row>
    <row r="9" spans="1:13" s="18" customFormat="1" ht="39.75" customHeight="1" thickBot="1">
      <c r="A9" s="25" t="s">
        <v>97</v>
      </c>
      <c r="B9" s="29" t="s">
        <v>98</v>
      </c>
      <c r="C9" s="30"/>
      <c r="D9" s="30"/>
      <c r="E9" s="30"/>
      <c r="F9" s="30"/>
      <c r="G9" s="30"/>
      <c r="H9" s="30"/>
      <c r="I9" s="30"/>
      <c r="J9" s="30"/>
      <c r="K9" s="31">
        <f aca="true" t="shared" si="0" ref="K9:K28">+SUM(C9:J9)</f>
        <v>0</v>
      </c>
      <c r="L9" s="30"/>
      <c r="M9" s="31">
        <f aca="true" t="shared" si="1" ref="M9:M28">+K9+L9</f>
        <v>0</v>
      </c>
    </row>
    <row r="10" spans="1:13" s="18" customFormat="1" ht="34.5" customHeight="1" thickBot="1">
      <c r="A10" s="25" t="s">
        <v>97</v>
      </c>
      <c r="B10" s="29" t="s">
        <v>99</v>
      </c>
      <c r="C10" s="30"/>
      <c r="D10" s="30"/>
      <c r="E10" s="30"/>
      <c r="F10" s="30"/>
      <c r="G10" s="30"/>
      <c r="H10" s="30"/>
      <c r="I10" s="30"/>
      <c r="J10" s="30"/>
      <c r="K10" s="31">
        <f t="shared" si="0"/>
        <v>0</v>
      </c>
      <c r="L10" s="30"/>
      <c r="M10" s="31">
        <f t="shared" si="1"/>
        <v>0</v>
      </c>
    </row>
    <row r="11" spans="1:13" s="18" customFormat="1" ht="51.75" customHeight="1" thickBot="1">
      <c r="A11" s="25" t="s">
        <v>97</v>
      </c>
      <c r="B11" s="29" t="s">
        <v>100</v>
      </c>
      <c r="C11" s="30"/>
      <c r="D11" s="30"/>
      <c r="E11" s="30"/>
      <c r="F11" s="30"/>
      <c r="G11" s="30"/>
      <c r="H11" s="30"/>
      <c r="I11" s="30"/>
      <c r="J11" s="30"/>
      <c r="K11" s="31">
        <f t="shared" si="0"/>
        <v>0</v>
      </c>
      <c r="L11" s="30"/>
      <c r="M11" s="31">
        <f t="shared" si="1"/>
        <v>0</v>
      </c>
    </row>
    <row r="12" spans="1:13" s="18" customFormat="1" ht="29.25" customHeight="1" thickBot="1">
      <c r="A12" s="25" t="s">
        <v>101</v>
      </c>
      <c r="B12" s="29" t="s">
        <v>102</v>
      </c>
      <c r="C12" s="30"/>
      <c r="D12" s="30"/>
      <c r="E12" s="30"/>
      <c r="F12" s="30"/>
      <c r="G12" s="30"/>
      <c r="H12" s="30"/>
      <c r="I12" s="30"/>
      <c r="J12" s="30"/>
      <c r="K12" s="31"/>
      <c r="L12" s="30"/>
      <c r="M12" s="31">
        <f t="shared" si="1"/>
        <v>0</v>
      </c>
    </row>
    <row r="13" spans="1:13" s="18" customFormat="1" ht="29.25" customHeight="1" thickBot="1">
      <c r="A13" s="25" t="s">
        <v>97</v>
      </c>
      <c r="B13" s="29" t="s">
        <v>103</v>
      </c>
      <c r="C13" s="30"/>
      <c r="D13" s="30"/>
      <c r="E13" s="30"/>
      <c r="F13" s="30"/>
      <c r="G13" s="30"/>
      <c r="H13" s="30"/>
      <c r="I13" s="30"/>
      <c r="J13" s="30"/>
      <c r="K13" s="31">
        <f t="shared" si="0"/>
        <v>0</v>
      </c>
      <c r="L13" s="30"/>
      <c r="M13" s="31">
        <f t="shared" si="1"/>
        <v>0</v>
      </c>
    </row>
    <row r="14" spans="1:13" s="18" customFormat="1" ht="40.5" customHeight="1" thickBot="1">
      <c r="A14" s="25" t="s">
        <v>97</v>
      </c>
      <c r="B14" s="26" t="s">
        <v>104</v>
      </c>
      <c r="C14" s="31">
        <f aca="true" t="shared" si="2" ref="C14:J14">+SUM(C9:C13)</f>
        <v>0</v>
      </c>
      <c r="D14" s="31">
        <f t="shared" si="2"/>
        <v>0</v>
      </c>
      <c r="E14" s="31">
        <f t="shared" si="2"/>
        <v>0</v>
      </c>
      <c r="F14" s="31"/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0"/>
        <v>0</v>
      </c>
      <c r="L14" s="31">
        <f>+SUM(L9:L13)</f>
        <v>0</v>
      </c>
      <c r="M14" s="31">
        <f t="shared" si="1"/>
        <v>0</v>
      </c>
    </row>
    <row r="15" spans="1:13" s="18" customFormat="1" ht="27.75" customHeight="1" thickBot="1">
      <c r="A15" s="25"/>
      <c r="B15" s="29" t="s">
        <v>105</v>
      </c>
      <c r="C15" s="30"/>
      <c r="D15" s="30"/>
      <c r="E15" s="30"/>
      <c r="F15" s="30"/>
      <c r="G15" s="30"/>
      <c r="H15" s="30"/>
      <c r="I15" s="30"/>
      <c r="J15" s="30"/>
      <c r="K15" s="31">
        <f t="shared" si="0"/>
        <v>0</v>
      </c>
      <c r="L15" s="30"/>
      <c r="M15" s="31">
        <f t="shared" si="1"/>
        <v>0</v>
      </c>
    </row>
    <row r="16" spans="1:13" s="18" customFormat="1" ht="46.5" customHeight="1" thickBot="1">
      <c r="A16" s="25" t="s">
        <v>106</v>
      </c>
      <c r="B16" s="29" t="s">
        <v>107</v>
      </c>
      <c r="C16" s="30"/>
      <c r="D16" s="30"/>
      <c r="E16" s="30"/>
      <c r="F16" s="30"/>
      <c r="G16" s="30"/>
      <c r="H16" s="30"/>
      <c r="I16" s="30"/>
      <c r="J16" s="30"/>
      <c r="K16" s="31">
        <f t="shared" si="0"/>
        <v>0</v>
      </c>
      <c r="L16" s="30"/>
      <c r="M16" s="31">
        <f t="shared" si="1"/>
        <v>0</v>
      </c>
    </row>
    <row r="17" spans="1:13" s="18" customFormat="1" ht="51.75" customHeight="1" thickBot="1">
      <c r="A17" s="25" t="s">
        <v>108</v>
      </c>
      <c r="B17" s="29" t="s">
        <v>109</v>
      </c>
      <c r="C17" s="30"/>
      <c r="D17" s="30"/>
      <c r="E17" s="30"/>
      <c r="F17" s="30"/>
      <c r="G17" s="30"/>
      <c r="H17" s="30"/>
      <c r="I17" s="30"/>
      <c r="J17" s="30"/>
      <c r="K17" s="31">
        <f t="shared" si="0"/>
        <v>0</v>
      </c>
      <c r="L17" s="30"/>
      <c r="M17" s="31">
        <f t="shared" si="1"/>
        <v>0</v>
      </c>
    </row>
    <row r="18" spans="1:13" s="18" customFormat="1" ht="37.5" customHeight="1" thickBot="1">
      <c r="A18" s="25"/>
      <c r="B18" s="29" t="s">
        <v>110</v>
      </c>
      <c r="C18" s="30"/>
      <c r="D18" s="30"/>
      <c r="E18" s="30"/>
      <c r="F18" s="30">
        <v>768</v>
      </c>
      <c r="G18" s="30"/>
      <c r="H18" s="30"/>
      <c r="I18" s="30"/>
      <c r="J18" s="30">
        <v>-768</v>
      </c>
      <c r="K18" s="31">
        <f t="shared" si="0"/>
        <v>0</v>
      </c>
      <c r="L18" s="30"/>
      <c r="M18" s="31">
        <f t="shared" si="1"/>
        <v>0</v>
      </c>
    </row>
    <row r="19" spans="1:13" s="18" customFormat="1" ht="16.5" customHeight="1" thickBot="1">
      <c r="A19" s="25"/>
      <c r="B19" s="29" t="s">
        <v>111</v>
      </c>
      <c r="C19" s="30"/>
      <c r="D19" s="30"/>
      <c r="E19" s="30"/>
      <c r="F19" s="30"/>
      <c r="G19" s="30"/>
      <c r="H19" s="30"/>
      <c r="I19" s="30"/>
      <c r="J19" s="30"/>
      <c r="K19" s="31">
        <f t="shared" si="0"/>
        <v>0</v>
      </c>
      <c r="L19" s="30"/>
      <c r="M19" s="31">
        <f t="shared" si="1"/>
        <v>0</v>
      </c>
    </row>
    <row r="20" spans="1:13" s="18" customFormat="1" ht="26.25" customHeight="1" thickBot="1">
      <c r="A20" s="25" t="s">
        <v>112</v>
      </c>
      <c r="B20" s="32" t="s">
        <v>113</v>
      </c>
      <c r="C20" s="30"/>
      <c r="D20" s="30"/>
      <c r="E20" s="30"/>
      <c r="F20" s="30"/>
      <c r="G20" s="30"/>
      <c r="H20" s="30"/>
      <c r="I20" s="30"/>
      <c r="J20" s="33">
        <v>1116968</v>
      </c>
      <c r="K20" s="33">
        <v>1116968</v>
      </c>
      <c r="L20" s="30"/>
      <c r="M20" s="31">
        <f t="shared" si="1"/>
        <v>1116968</v>
      </c>
    </row>
    <row r="21" spans="1:13" s="18" customFormat="1" ht="23.25" thickBot="1">
      <c r="A21" s="25" t="s">
        <v>114</v>
      </c>
      <c r="B21" s="26" t="s">
        <v>115</v>
      </c>
      <c r="C21" s="30">
        <f aca="true" t="shared" si="3" ref="C21:I21">+SUM(C14:C20)</f>
        <v>0</v>
      </c>
      <c r="D21" s="30">
        <f t="shared" si="3"/>
        <v>0</v>
      </c>
      <c r="E21" s="30">
        <f t="shared" si="3"/>
        <v>0</v>
      </c>
      <c r="F21" s="30">
        <f>F8+F12+F18</f>
        <v>12407272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3">
        <f>J8+J18+J20+J19</f>
        <v>6473617</v>
      </c>
      <c r="K21" s="31">
        <f>+SUM(C21:J21)</f>
        <v>18880889</v>
      </c>
      <c r="L21" s="30">
        <f>+SUM(L14:L20)</f>
        <v>0</v>
      </c>
      <c r="M21" s="31">
        <f>+K21+L21</f>
        <v>18880889</v>
      </c>
    </row>
    <row r="22" spans="1:13" s="18" customFormat="1" ht="25.5" customHeight="1" thickBot="1">
      <c r="A22" s="25" t="s">
        <v>116</v>
      </c>
      <c r="B22" s="29" t="s">
        <v>117</v>
      </c>
      <c r="C22" s="30"/>
      <c r="D22" s="30"/>
      <c r="E22" s="30"/>
      <c r="F22" s="30"/>
      <c r="G22" s="30"/>
      <c r="H22" s="30"/>
      <c r="I22" s="30"/>
      <c r="J22" s="30"/>
      <c r="K22" s="31">
        <f t="shared" si="0"/>
        <v>0</v>
      </c>
      <c r="L22" s="30"/>
      <c r="M22" s="31">
        <f t="shared" si="1"/>
        <v>0</v>
      </c>
    </row>
    <row r="23" spans="1:13" s="18" customFormat="1" ht="25.5" customHeight="1" thickBot="1">
      <c r="A23" s="25"/>
      <c r="B23" s="29" t="s">
        <v>118</v>
      </c>
      <c r="C23" s="30"/>
      <c r="D23" s="30"/>
      <c r="E23" s="30"/>
      <c r="F23" s="30"/>
      <c r="G23" s="30"/>
      <c r="H23" s="30"/>
      <c r="I23" s="30"/>
      <c r="J23" s="30"/>
      <c r="K23" s="31">
        <f t="shared" si="0"/>
        <v>0</v>
      </c>
      <c r="L23" s="30"/>
      <c r="M23" s="31">
        <f t="shared" si="1"/>
        <v>0</v>
      </c>
    </row>
    <row r="24" spans="1:13" s="18" customFormat="1" ht="27" customHeight="1" thickBot="1">
      <c r="A24" s="25" t="s">
        <v>116</v>
      </c>
      <c r="B24" s="29" t="s">
        <v>119</v>
      </c>
      <c r="C24" s="30"/>
      <c r="D24" s="30"/>
      <c r="E24" s="30"/>
      <c r="F24" s="30"/>
      <c r="G24" s="30"/>
      <c r="H24" s="30"/>
      <c r="I24" s="30"/>
      <c r="J24" s="30"/>
      <c r="K24" s="31">
        <f t="shared" si="0"/>
        <v>0</v>
      </c>
      <c r="L24" s="30"/>
      <c r="M24" s="31">
        <f t="shared" si="1"/>
        <v>0</v>
      </c>
    </row>
    <row r="25" spans="1:13" s="18" customFormat="1" ht="23.25" customHeight="1" thickBot="1">
      <c r="A25" s="25" t="s">
        <v>116</v>
      </c>
      <c r="B25" s="29" t="s">
        <v>120</v>
      </c>
      <c r="C25" s="30"/>
      <c r="D25" s="30"/>
      <c r="E25" s="30"/>
      <c r="F25" s="30"/>
      <c r="G25" s="30"/>
      <c r="H25" s="30"/>
      <c r="I25" s="30"/>
      <c r="J25" s="30"/>
      <c r="K25" s="31">
        <f t="shared" si="0"/>
        <v>0</v>
      </c>
      <c r="L25" s="30"/>
      <c r="M25" s="31">
        <f t="shared" si="1"/>
        <v>0</v>
      </c>
    </row>
    <row r="26" spans="1:13" s="18" customFormat="1" ht="27.75" customHeight="1" thickBot="1">
      <c r="A26" s="25" t="s">
        <v>116</v>
      </c>
      <c r="B26" s="29" t="s">
        <v>121</v>
      </c>
      <c r="C26" s="30"/>
      <c r="D26" s="30"/>
      <c r="E26" s="30"/>
      <c r="F26" s="30"/>
      <c r="G26" s="30"/>
      <c r="H26" s="30"/>
      <c r="I26" s="30"/>
      <c r="J26" s="30"/>
      <c r="K26" s="31">
        <f t="shared" si="0"/>
        <v>0</v>
      </c>
      <c r="L26" s="30"/>
      <c r="M26" s="31">
        <f t="shared" si="1"/>
        <v>0</v>
      </c>
    </row>
    <row r="27" spans="1:13" s="18" customFormat="1" ht="25.5" customHeight="1" thickBot="1">
      <c r="A27" s="25"/>
      <c r="B27" s="29" t="s">
        <v>122</v>
      </c>
      <c r="C27" s="30"/>
      <c r="D27" s="30"/>
      <c r="E27" s="30"/>
      <c r="F27" s="30"/>
      <c r="G27" s="30"/>
      <c r="H27" s="30"/>
      <c r="I27" s="30"/>
      <c r="J27" s="30"/>
      <c r="K27" s="31">
        <f t="shared" si="0"/>
        <v>0</v>
      </c>
      <c r="L27" s="30"/>
      <c r="M27" s="31">
        <f t="shared" si="1"/>
        <v>0</v>
      </c>
    </row>
    <row r="28" spans="1:13" s="18" customFormat="1" ht="35.25" customHeight="1" thickBot="1">
      <c r="A28" s="25" t="s">
        <v>116</v>
      </c>
      <c r="B28" s="29" t="s">
        <v>123</v>
      </c>
      <c r="C28" s="30"/>
      <c r="D28" s="30"/>
      <c r="E28" s="30"/>
      <c r="F28" s="30"/>
      <c r="G28" s="30"/>
      <c r="H28" s="30"/>
      <c r="I28" s="30"/>
      <c r="J28" s="30"/>
      <c r="K28" s="31">
        <f t="shared" si="0"/>
        <v>0</v>
      </c>
      <c r="L28" s="30"/>
      <c r="M28" s="31">
        <f t="shared" si="1"/>
        <v>0</v>
      </c>
    </row>
    <row r="29" spans="1:13" s="18" customFormat="1" ht="27" customHeight="1" thickBot="1">
      <c r="A29" s="25" t="s">
        <v>116</v>
      </c>
      <c r="B29" s="29" t="s">
        <v>124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>
        <f>J29</f>
        <v>0</v>
      </c>
    </row>
    <row r="30" spans="1:15" s="18" customFormat="1" ht="26.25" customHeight="1" thickBot="1">
      <c r="A30" s="34"/>
      <c r="B30" s="100" t="s">
        <v>200</v>
      </c>
      <c r="C30" s="27">
        <f>+C8+C21+SUM(C22:C29)</f>
        <v>1712761.776</v>
      </c>
      <c r="D30" s="27">
        <f aca="true" t="shared" si="4" ref="D30:I30">+D8+D21+SUM(D22:D29)</f>
        <v>-38923.558999999994</v>
      </c>
      <c r="E30" s="27">
        <f t="shared" si="4"/>
        <v>0</v>
      </c>
      <c r="F30" s="27">
        <f>F21</f>
        <v>12407272</v>
      </c>
      <c r="G30" s="27">
        <f t="shared" si="4"/>
        <v>0</v>
      </c>
      <c r="H30" s="27">
        <f t="shared" si="4"/>
        <v>0</v>
      </c>
      <c r="I30" s="27">
        <f t="shared" si="4"/>
        <v>0</v>
      </c>
      <c r="J30" s="27">
        <f>J21+J29</f>
        <v>6473617</v>
      </c>
      <c r="K30" s="28">
        <f>+SUM(C30:J30)</f>
        <v>20554727.217</v>
      </c>
      <c r="L30" s="27">
        <f>+L8+L21+SUM(L22:L29)</f>
        <v>0</v>
      </c>
      <c r="M30" s="28">
        <f>+K30+L30</f>
        <v>20554727.217</v>
      </c>
      <c r="N30" s="47"/>
      <c r="O30" s="47"/>
    </row>
    <row r="31" spans="1:13" s="36" customFormat="1" ht="32.25" customHeight="1" thickBot="1">
      <c r="A31" s="34"/>
      <c r="B31" s="35" t="s">
        <v>199</v>
      </c>
      <c r="C31" s="27">
        <v>1712761.776</v>
      </c>
      <c r="D31" s="27">
        <v>-38923.558999999994</v>
      </c>
      <c r="E31" s="27">
        <v>0</v>
      </c>
      <c r="F31" s="27">
        <v>12890125</v>
      </c>
      <c r="G31" s="27">
        <v>0</v>
      </c>
      <c r="H31" s="27">
        <v>0</v>
      </c>
      <c r="I31" s="27">
        <v>0</v>
      </c>
      <c r="J31" s="27">
        <v>2473707</v>
      </c>
      <c r="K31" s="28">
        <v>17037670.217</v>
      </c>
      <c r="L31" s="27">
        <v>0</v>
      </c>
      <c r="M31" s="28">
        <v>17037670.217</v>
      </c>
    </row>
    <row r="32" spans="1:13" s="18" customFormat="1" ht="39.75" customHeight="1" thickBot="1">
      <c r="A32" s="25" t="s">
        <v>97</v>
      </c>
      <c r="B32" s="29" t="s">
        <v>98</v>
      </c>
      <c r="C32" s="30"/>
      <c r="D32" s="30"/>
      <c r="E32" s="30"/>
      <c r="F32" s="30"/>
      <c r="G32" s="30"/>
      <c r="H32" s="30"/>
      <c r="I32" s="30"/>
      <c r="J32" s="30"/>
      <c r="K32" s="31">
        <f aca="true" t="shared" si="5" ref="K32:K51">+SUM(C32:J32)</f>
        <v>0</v>
      </c>
      <c r="L32" s="30"/>
      <c r="M32" s="31">
        <f>+K32+L32</f>
        <v>0</v>
      </c>
    </row>
    <row r="33" spans="1:13" s="18" customFormat="1" ht="34.5" customHeight="1" thickBot="1">
      <c r="A33" s="25" t="s">
        <v>97</v>
      </c>
      <c r="B33" s="29" t="s">
        <v>99</v>
      </c>
      <c r="C33" s="30"/>
      <c r="D33" s="30"/>
      <c r="E33" s="30"/>
      <c r="F33" s="30"/>
      <c r="G33" s="30"/>
      <c r="H33" s="30"/>
      <c r="I33" s="30"/>
      <c r="J33" s="30"/>
      <c r="K33" s="31">
        <f t="shared" si="5"/>
        <v>0</v>
      </c>
      <c r="L33" s="30"/>
      <c r="M33" s="31">
        <f aca="true" t="shared" si="6" ref="M33:M52">+K33+L33</f>
        <v>0</v>
      </c>
    </row>
    <row r="34" spans="1:13" s="18" customFormat="1" ht="41.25" customHeight="1" thickBot="1">
      <c r="A34" s="25" t="s">
        <v>97</v>
      </c>
      <c r="B34" s="29" t="s">
        <v>100</v>
      </c>
      <c r="C34" s="30"/>
      <c r="D34" s="30"/>
      <c r="E34" s="30"/>
      <c r="F34" s="30"/>
      <c r="G34" s="30"/>
      <c r="H34" s="30"/>
      <c r="I34" s="30"/>
      <c r="J34" s="30"/>
      <c r="K34" s="31">
        <f t="shared" si="5"/>
        <v>0</v>
      </c>
      <c r="L34" s="30"/>
      <c r="M34" s="31">
        <f t="shared" si="6"/>
        <v>0</v>
      </c>
    </row>
    <row r="35" spans="1:13" s="18" customFormat="1" ht="21" customHeight="1" thickBot="1">
      <c r="A35" s="25" t="s">
        <v>101</v>
      </c>
      <c r="B35" s="29" t="s">
        <v>102</v>
      </c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1">
        <f t="shared" si="6"/>
        <v>0</v>
      </c>
    </row>
    <row r="36" spans="1:13" s="18" customFormat="1" ht="24" customHeight="1" thickBot="1">
      <c r="A36" s="25" t="s">
        <v>97</v>
      </c>
      <c r="B36" s="29" t="s">
        <v>103</v>
      </c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1"/>
    </row>
    <row r="37" spans="1:13" s="18" customFormat="1" ht="40.5" customHeight="1" thickBot="1">
      <c r="A37" s="25" t="s">
        <v>97</v>
      </c>
      <c r="B37" s="26" t="s">
        <v>104</v>
      </c>
      <c r="C37" s="31">
        <f>+SUM(C32:C36)</f>
        <v>0</v>
      </c>
      <c r="D37" s="31">
        <f>+SUM(D32:D36)</f>
        <v>0</v>
      </c>
      <c r="E37" s="31">
        <f>+SUM(E32:E36)</f>
        <v>0</v>
      </c>
      <c r="F37" s="31"/>
      <c r="G37" s="31"/>
      <c r="H37" s="31"/>
      <c r="I37" s="31"/>
      <c r="J37" s="31"/>
      <c r="K37" s="31"/>
      <c r="L37" s="31"/>
      <c r="M37" s="31"/>
    </row>
    <row r="38" spans="1:13" s="18" customFormat="1" ht="27.75" customHeight="1" thickBot="1">
      <c r="A38" s="25"/>
      <c r="B38" s="29" t="s">
        <v>105</v>
      </c>
      <c r="C38" s="30"/>
      <c r="D38" s="30"/>
      <c r="E38" s="30"/>
      <c r="F38" s="30"/>
      <c r="G38" s="30"/>
      <c r="H38" s="30"/>
      <c r="I38" s="30"/>
      <c r="J38" s="30"/>
      <c r="K38" s="31">
        <f t="shared" si="5"/>
        <v>0</v>
      </c>
      <c r="L38" s="30"/>
      <c r="M38" s="31">
        <f t="shared" si="6"/>
        <v>0</v>
      </c>
    </row>
    <row r="39" spans="1:13" s="18" customFormat="1" ht="45.75" customHeight="1" thickBot="1">
      <c r="A39" s="25" t="s">
        <v>106</v>
      </c>
      <c r="B39" s="29" t="s">
        <v>107</v>
      </c>
      <c r="C39" s="30"/>
      <c r="D39" s="30"/>
      <c r="E39" s="30"/>
      <c r="F39" s="30"/>
      <c r="G39" s="30"/>
      <c r="H39" s="30"/>
      <c r="I39" s="30"/>
      <c r="J39" s="30"/>
      <c r="K39" s="31">
        <f t="shared" si="5"/>
        <v>0</v>
      </c>
      <c r="L39" s="30"/>
      <c r="M39" s="31">
        <f t="shared" si="6"/>
        <v>0</v>
      </c>
    </row>
    <row r="40" spans="1:13" s="18" customFormat="1" ht="55.5" customHeight="1" thickBot="1">
      <c r="A40" s="25" t="s">
        <v>108</v>
      </c>
      <c r="B40" s="29" t="s">
        <v>109</v>
      </c>
      <c r="C40" s="30"/>
      <c r="D40" s="30"/>
      <c r="E40" s="30"/>
      <c r="F40" s="30"/>
      <c r="G40" s="30"/>
      <c r="H40" s="30"/>
      <c r="I40" s="30"/>
      <c r="J40" s="30"/>
      <c r="K40" s="31">
        <f t="shared" si="5"/>
        <v>0</v>
      </c>
      <c r="L40" s="30"/>
      <c r="M40" s="31">
        <f t="shared" si="6"/>
        <v>0</v>
      </c>
    </row>
    <row r="41" spans="1:13" s="18" customFormat="1" ht="37.5" customHeight="1" thickBot="1">
      <c r="A41" s="37"/>
      <c r="B41" s="29" t="s">
        <v>110</v>
      </c>
      <c r="C41" s="30"/>
      <c r="D41" s="30"/>
      <c r="E41" s="30"/>
      <c r="F41" s="30"/>
      <c r="G41" s="30"/>
      <c r="H41" s="30"/>
      <c r="I41" s="30"/>
      <c r="J41" s="30"/>
      <c r="K41" s="31"/>
      <c r="L41" s="30"/>
      <c r="M41" s="31"/>
    </row>
    <row r="42" spans="1:13" s="18" customFormat="1" ht="15" thickBot="1">
      <c r="A42" s="37"/>
      <c r="B42" s="29" t="s">
        <v>111</v>
      </c>
      <c r="C42" s="30"/>
      <c r="D42" s="30"/>
      <c r="E42" s="30"/>
      <c r="F42" s="30"/>
      <c r="G42" s="30"/>
      <c r="H42" s="30"/>
      <c r="I42" s="30"/>
      <c r="J42" s="30"/>
      <c r="K42" s="31">
        <f t="shared" si="5"/>
        <v>0</v>
      </c>
      <c r="L42" s="30"/>
      <c r="M42" s="31">
        <f t="shared" si="6"/>
        <v>0</v>
      </c>
    </row>
    <row r="43" spans="1:13" s="18" customFormat="1" ht="18.75" customHeight="1" thickBot="1">
      <c r="A43" s="25" t="s">
        <v>112</v>
      </c>
      <c r="B43" s="32" t="s">
        <v>113</v>
      </c>
      <c r="C43" s="30"/>
      <c r="D43" s="30"/>
      <c r="E43" s="30"/>
      <c r="F43" s="30"/>
      <c r="G43" s="30"/>
      <c r="H43" s="30"/>
      <c r="I43" s="30"/>
      <c r="J43" s="33">
        <v>954374</v>
      </c>
      <c r="K43" s="31">
        <f t="shared" si="5"/>
        <v>954374</v>
      </c>
      <c r="L43" s="30"/>
      <c r="M43" s="31">
        <f t="shared" si="6"/>
        <v>954374</v>
      </c>
    </row>
    <row r="44" spans="1:13" s="18" customFormat="1" ht="23.25" thickBot="1">
      <c r="A44" s="25" t="s">
        <v>114</v>
      </c>
      <c r="B44" s="26" t="s">
        <v>115</v>
      </c>
      <c r="C44" s="30">
        <f aca="true" t="shared" si="7" ref="C44:I44">+SUM(C37:C43)</f>
        <v>0</v>
      </c>
      <c r="D44" s="30">
        <f t="shared" si="7"/>
        <v>0</v>
      </c>
      <c r="E44" s="30">
        <f t="shared" si="7"/>
        <v>0</v>
      </c>
      <c r="F44" s="30">
        <f>SUM(F35:F42)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3">
        <f>+SUM(J37:J43)</f>
        <v>954374</v>
      </c>
      <c r="K44" s="31">
        <f>+SUM(C44:J44)</f>
        <v>954374</v>
      </c>
      <c r="L44" s="30">
        <f>+SUM(L37:L43)</f>
        <v>0</v>
      </c>
      <c r="M44" s="31">
        <f>+K44+L44</f>
        <v>954374</v>
      </c>
    </row>
    <row r="45" spans="1:13" s="18" customFormat="1" ht="25.5" customHeight="1" thickBot="1">
      <c r="A45" s="25" t="s">
        <v>116</v>
      </c>
      <c r="B45" s="29" t="s">
        <v>117</v>
      </c>
      <c r="C45" s="30"/>
      <c r="D45" s="30"/>
      <c r="E45" s="30"/>
      <c r="F45" s="30"/>
      <c r="G45" s="30"/>
      <c r="H45" s="30"/>
      <c r="I45" s="30"/>
      <c r="J45" s="30"/>
      <c r="K45" s="31">
        <f t="shared" si="5"/>
        <v>0</v>
      </c>
      <c r="L45" s="30"/>
      <c r="M45" s="31">
        <f t="shared" si="6"/>
        <v>0</v>
      </c>
    </row>
    <row r="46" spans="1:13" s="18" customFormat="1" ht="25.5" customHeight="1" thickBot="1">
      <c r="A46" s="25"/>
      <c r="B46" s="29" t="s">
        <v>118</v>
      </c>
      <c r="C46" s="30"/>
      <c r="D46" s="30"/>
      <c r="E46" s="30"/>
      <c r="F46" s="30"/>
      <c r="G46" s="30"/>
      <c r="H46" s="30"/>
      <c r="I46" s="30"/>
      <c r="J46" s="30"/>
      <c r="K46" s="31">
        <f t="shared" si="5"/>
        <v>0</v>
      </c>
      <c r="L46" s="30"/>
      <c r="M46" s="31">
        <f t="shared" si="6"/>
        <v>0</v>
      </c>
    </row>
    <row r="47" spans="1:13" s="18" customFormat="1" ht="27" customHeight="1" thickBot="1">
      <c r="A47" s="25" t="s">
        <v>116</v>
      </c>
      <c r="B47" s="29" t="s">
        <v>119</v>
      </c>
      <c r="C47" s="30"/>
      <c r="D47" s="30"/>
      <c r="E47" s="30"/>
      <c r="F47" s="30"/>
      <c r="G47" s="30"/>
      <c r="H47" s="30"/>
      <c r="I47" s="30"/>
      <c r="J47" s="30"/>
      <c r="K47" s="31">
        <f t="shared" si="5"/>
        <v>0</v>
      </c>
      <c r="L47" s="30"/>
      <c r="M47" s="31">
        <f t="shared" si="6"/>
        <v>0</v>
      </c>
    </row>
    <row r="48" spans="1:13" s="18" customFormat="1" ht="23.25" customHeight="1" thickBot="1">
      <c r="A48" s="25" t="s">
        <v>116</v>
      </c>
      <c r="B48" s="29" t="s">
        <v>120</v>
      </c>
      <c r="C48" s="30"/>
      <c r="D48" s="30"/>
      <c r="E48" s="30"/>
      <c r="F48" s="30"/>
      <c r="G48" s="30"/>
      <c r="H48" s="30"/>
      <c r="I48" s="30"/>
      <c r="J48" s="30"/>
      <c r="K48" s="31">
        <f t="shared" si="5"/>
        <v>0</v>
      </c>
      <c r="L48" s="30"/>
      <c r="M48" s="31">
        <f t="shared" si="6"/>
        <v>0</v>
      </c>
    </row>
    <row r="49" spans="1:13" s="18" customFormat="1" ht="27.75" customHeight="1" thickBot="1">
      <c r="A49" s="25" t="s">
        <v>116</v>
      </c>
      <c r="B49" s="29" t="s">
        <v>121</v>
      </c>
      <c r="C49" s="30"/>
      <c r="D49" s="30"/>
      <c r="E49" s="30"/>
      <c r="F49" s="30"/>
      <c r="G49" s="30"/>
      <c r="H49" s="30"/>
      <c r="I49" s="30"/>
      <c r="J49" s="30"/>
      <c r="K49" s="31">
        <f t="shared" si="5"/>
        <v>0</v>
      </c>
      <c r="L49" s="30"/>
      <c r="M49" s="31">
        <f t="shared" si="6"/>
        <v>0</v>
      </c>
    </row>
    <row r="50" spans="1:13" s="18" customFormat="1" ht="25.5" customHeight="1" thickBot="1">
      <c r="A50" s="25"/>
      <c r="B50" s="29" t="s">
        <v>122</v>
      </c>
      <c r="C50" s="30"/>
      <c r="D50" s="30"/>
      <c r="E50" s="30"/>
      <c r="F50" s="30"/>
      <c r="G50" s="30"/>
      <c r="H50" s="30"/>
      <c r="I50" s="30"/>
      <c r="J50" s="30"/>
      <c r="K50" s="31">
        <f t="shared" si="5"/>
        <v>0</v>
      </c>
      <c r="L50" s="30"/>
      <c r="M50" s="31">
        <f t="shared" si="6"/>
        <v>0</v>
      </c>
    </row>
    <row r="51" spans="1:13" s="18" customFormat="1" ht="35.25" customHeight="1" thickBot="1">
      <c r="A51" s="25" t="s">
        <v>116</v>
      </c>
      <c r="B51" s="29" t="s">
        <v>123</v>
      </c>
      <c r="C51" s="30"/>
      <c r="D51" s="30"/>
      <c r="E51" s="30"/>
      <c r="F51" s="30"/>
      <c r="G51" s="30"/>
      <c r="H51" s="30"/>
      <c r="I51" s="30"/>
      <c r="J51" s="30"/>
      <c r="K51" s="31">
        <f t="shared" si="5"/>
        <v>0</v>
      </c>
      <c r="L51" s="30"/>
      <c r="M51" s="31">
        <f t="shared" si="6"/>
        <v>0</v>
      </c>
    </row>
    <row r="52" spans="1:13" s="18" customFormat="1" ht="27" customHeight="1" thickBot="1">
      <c r="A52" s="25" t="s">
        <v>116</v>
      </c>
      <c r="B52" s="29" t="s">
        <v>124</v>
      </c>
      <c r="C52" s="30"/>
      <c r="D52" s="30"/>
      <c r="E52" s="30"/>
      <c r="F52" s="30"/>
      <c r="G52" s="30"/>
      <c r="H52" s="30"/>
      <c r="I52" s="30"/>
      <c r="J52" s="30"/>
      <c r="K52" s="31">
        <f>+SUM(C52:J52)</f>
        <v>0</v>
      </c>
      <c r="L52" s="30"/>
      <c r="M52" s="31">
        <f t="shared" si="6"/>
        <v>0</v>
      </c>
    </row>
    <row r="53" spans="1:13" s="18" customFormat="1" ht="20.25" customHeight="1" thickBot="1">
      <c r="A53" s="25"/>
      <c r="B53" s="98" t="s">
        <v>198</v>
      </c>
      <c r="C53" s="30">
        <f aca="true" t="shared" si="8" ref="C53:I53">+C31+C44+SUM(C45:C52)</f>
        <v>1712761.776</v>
      </c>
      <c r="D53" s="30">
        <f t="shared" si="8"/>
        <v>-38923.558999999994</v>
      </c>
      <c r="E53" s="30">
        <f t="shared" si="8"/>
        <v>0</v>
      </c>
      <c r="F53" s="30">
        <f>+F31+F44</f>
        <v>12890125</v>
      </c>
      <c r="G53" s="30">
        <f t="shared" si="8"/>
        <v>0</v>
      </c>
      <c r="H53" s="30">
        <f t="shared" si="8"/>
        <v>0</v>
      </c>
      <c r="I53" s="30">
        <f t="shared" si="8"/>
        <v>0</v>
      </c>
      <c r="J53" s="38">
        <f>+J31+J44+SUM(J45:J52)</f>
        <v>3428081</v>
      </c>
      <c r="K53" s="31">
        <f>SUM(C53:J53)</f>
        <v>17992044.217</v>
      </c>
      <c r="L53" s="30">
        <f>+L30+L44+SUM(L45:L52)</f>
        <v>0</v>
      </c>
      <c r="M53" s="31">
        <f>+K53+L53</f>
        <v>17992044.217</v>
      </c>
    </row>
    <row r="54" spans="1:13" s="18" customFormat="1" ht="15">
      <c r="A54" s="39"/>
      <c r="B54" s="40"/>
      <c r="C54" s="41"/>
      <c r="D54" s="41"/>
      <c r="E54" s="41"/>
      <c r="F54" s="41"/>
      <c r="G54" s="41"/>
      <c r="H54" s="41"/>
      <c r="I54" s="41"/>
      <c r="J54" s="42"/>
      <c r="K54" s="43"/>
      <c r="L54" s="41"/>
      <c r="M54" s="44"/>
    </row>
    <row r="55" spans="1:13" s="18" customFormat="1" ht="15">
      <c r="A55" s="39"/>
      <c r="B55" s="45"/>
      <c r="C55" s="41"/>
      <c r="D55" s="41"/>
      <c r="E55" s="46"/>
      <c r="F55" s="41"/>
      <c r="G55" s="41"/>
      <c r="H55" s="41"/>
      <c r="I55" s="41"/>
      <c r="J55" s="42"/>
      <c r="K55" s="43"/>
      <c r="L55" s="41"/>
      <c r="M55" s="44"/>
    </row>
    <row r="56" spans="2:6" s="18" customFormat="1" ht="20.25">
      <c r="B56" s="54" t="s">
        <v>1</v>
      </c>
      <c r="F56" s="47"/>
    </row>
    <row r="57" s="18" customFormat="1" ht="20.25">
      <c r="B57" s="54"/>
    </row>
    <row r="58" s="18" customFormat="1" ht="39.75" customHeight="1">
      <c r="B58" s="54" t="s">
        <v>2</v>
      </c>
    </row>
  </sheetData>
  <sheetProtection/>
  <mergeCells count="15">
    <mergeCell ref="M5:M6"/>
    <mergeCell ref="B5:B6"/>
    <mergeCell ref="C5:C6"/>
    <mergeCell ref="D5:D6"/>
    <mergeCell ref="E5:E6"/>
    <mergeCell ref="I5:I6"/>
    <mergeCell ref="J5:J6"/>
    <mergeCell ref="K5:K6"/>
    <mergeCell ref="L5:L6"/>
    <mergeCell ref="B3:F3"/>
    <mergeCell ref="A2:H2"/>
    <mergeCell ref="F5:F6"/>
    <mergeCell ref="G5:G6"/>
    <mergeCell ref="H5:H6"/>
    <mergeCell ref="B1:F1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Ания Аккалиева</cp:lastModifiedBy>
  <cp:lastPrinted>2016-07-22T09:48:03Z</cp:lastPrinted>
  <dcterms:created xsi:type="dcterms:W3CDTF">2012-10-06T14:49:07Z</dcterms:created>
  <dcterms:modified xsi:type="dcterms:W3CDTF">2018-04-28T05:27:55Z</dcterms:modified>
  <cp:category/>
  <cp:version/>
  <cp:contentType/>
  <cp:contentStatus/>
</cp:coreProperties>
</file>