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entaev\Desktop\25.10 is2in\"/>
    </mc:Choice>
  </mc:AlternateContent>
  <bookViews>
    <workbookView xWindow="0" yWindow="0" windowWidth="28800" windowHeight="13020" activeTab="1"/>
  </bookViews>
  <sheets>
    <sheet name="ф.1_41" sheetId="2" r:id="rId1"/>
    <sheet name="ф.2Казпочта_4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q">#REF!</definedName>
    <definedName name="z">#REF!</definedName>
    <definedName name="акт20">[4]акт10!#REF!</definedName>
    <definedName name="акт51">#REF!</definedName>
    <definedName name="Банки" localSheetId="1">[5]ref_bank!$B:$B</definedName>
    <definedName name="Банки">[5]ref_bank!$B:$B</definedName>
    <definedName name="БЛРаздел1">[6]ОборБалФормОтч!$C$19:$C$24,[6]ОборБалФормОтч!$E$19:$F$24,[6]ОборБалФормОтч!$D$26:$F$31,[6]ОборБалФормОтч!$C$33:$C$38,[6]ОборБалФормОтч!$E$33:$F$38,[6]ОборБалФормОтч!$D$40:$F$43,[6]ОборБалФормОтч!$C$45:$C$48,[6]ОборБалФормОтч!$E$45:$F$48,[6]ОборБалФормОтч!$C$19</definedName>
    <definedName name="БЛРаздел2">[6]ОборБалФормОтч!$C$51:$C$58,[6]ОборБалФормОтч!$E$51:$F$58,[6]ОборБалФормОтч!$C$60:$C$63,[6]ОборБалФормОтч!$E$60:$F$63,[6]ОборБалФормОтч!$C$65:$C$67,[6]ОборБалФормОтч!$E$65:$F$67,[6]ОборБалФормОтч!$C$51</definedName>
    <definedName name="БЛРаздел3">[6]ОборБалФормОтч!$C$70:$C$72,[6]ОборБалФормОтч!$D$73:$F$73,[6]ОборБалФормОтч!$E$70:$F$72,[6]ОборБалФормОтч!$C$75:$C$77,[6]ОборБалФормОтч!$E$75:$F$77,[6]ОборБалФормОтч!$C$79:$C$82,[6]ОборБалФормОтч!$E$79:$F$82,[6]ОборБалФормОтч!$C$84:$C$86,[6]ОборБалФормОтч!$E$84:$F$86,[6]ОборБалФормОтч!$C$88:$C$89,[6]ОборБалФормОтч!$E$88:$F$89,[6]ОборБалФормОтч!$C$70</definedName>
    <definedName name="БЛРаздел4">[6]ОборБалФормОтч!$E$106:$F$107,[6]ОборБалФормОтч!$C$106:$C$107,[6]ОборБалФормОтч!$E$102:$F$104,[6]ОборБалФормОтч!$C$102:$C$104,[6]ОборБалФормОтч!$C$97:$C$100,[6]ОборБалФормОтч!$E$97:$F$100,[6]ОборБалФормОтч!$E$92:$F$95,[6]ОборБалФормОтч!$C$92:$C$95,[6]ОборБалФормОтч!$C$92</definedName>
    <definedName name="БЛРаздел5">[6]ОборБалФормОтч!$C$113:$C$114,[6]ОборБалФормОтч!$D$110:$F$112,[6]ОборБалФормОтч!$E$113:$F$114,[6]ОборБалФормОтч!$D$115:$F$115,[6]ОборБалФормОтч!$D$117:$F$119,[6]ОборБалФормОтч!$D$121:$F$122,[6]ОборБалФормОтч!$D$124:$F$126,[6]ОборБалФормОтч!$D$110</definedName>
    <definedName name="БЛРаздел6">[6]ОборБалФормОтч!$D$129:$F$132,[6]ОборБалФормОтч!$D$134:$F$135,[6]ОборБалФормОтч!$D$137:$F$140,[6]ОборБалФормОтч!$D$142:$F$144,[6]ОборБалФормОтч!$D$146:$F$150,[6]ОборБалФормОтч!$D$152:$F$154,[6]ОборБалФормОтч!$D$156:$F$162,[6]ОборБалФормОтч!$D$129</definedName>
    <definedName name="БЛРаздел7">[6]ОборБалФормОтч!$D$179:$F$185,[6]ОборБалФормОтч!$D$175:$F$177,[6]ОборБалФормОтч!$D$165:$F$173,[6]ОборБалФормОтч!$D$165</definedName>
    <definedName name="БЛРаздел8">[6]ОборБалФормОтч!$E$200:$F$207,[6]ОборБалФормОтч!$C$200:$C$207,[6]ОборБалФормОтч!$E$189:$F$198,[6]ОборБалФормОтч!$C$189:$C$198,[6]ОборБалФормОтч!$E$188:$F$188,[6]ОборБалФормОтч!$C$188</definedName>
    <definedName name="БЛРаздел9">[6]ОборБалФормОтч!$E$234:$F$237,[6]ОборБалФормОтч!$C$234:$C$237,[6]ОборБалФормОтч!$E$224:$F$232,[6]ОборБалФормОтч!$C$224:$C$232,[6]ОборБалФормОтч!$E$223:$F$223,[6]ОборБалФормОтч!$C$223,[6]ОборБалФормОтч!$E$217:$F$221,[6]ОборБалФормОтч!$C$217:$C$221,[6]ОборБалФормОтч!$E$210:$F$215,[6]ОборБалФормОтч!$C$210:$C$215,[6]ОборБалФормОтч!$C$210</definedName>
    <definedName name="БПДанные">[6]ТитулЛистОтч!$C$22:$D$33,[6]ТитулЛистОтч!$C$36:$D$48,[6]ТитулЛистОтч!$C$22</definedName>
    <definedName name="вп">#REF!</definedName>
    <definedName name="дата">#REF!</definedName>
    <definedName name="_xlnm.Print_Area" localSheetId="0">ф.1_41!$A$1:$D$82</definedName>
    <definedName name="_xlnm.Print_Area" localSheetId="1">ф.2Казпочта_41!$A$1:$F$94</definedName>
    <definedName name="обор">[9]ОборБалФормОтч!$C$70:$C$72,[9]ОборБалФормОтч!$D$73:$F$73,[9]ОборБалФормОтч!$E$70:$F$72,[9]ОборБалФормОтч!$C$75:$C$77,[9]ОборБалФормОтч!$E$75:$F$77,[9]ОборБалФормОтч!$C$79:$C$82,[9]ОборБалФормОтч!$E$79:$F$82,[9]ОборБалФормОтч!$C$84:$C$86,[9]ОборБалФормОтч!$E$84:$F$86,[9]ОборБалФормОтч!$C$88:$C$89,[9]ОборБалФормОтч!$E$88:$F$89,[9]ОборБалФормОтч!$C$70</definedName>
    <definedName name="обороты">[9]ОборБалФормОтч!$C$19:$C$24,[9]ОборБалФормОтч!$E$19:$F$24,[9]ОборБалФормОтч!$D$26:$F$31,[9]ОборБалФормОтч!$C$33:$C$38,[9]ОборБалФормОтч!$E$33:$F$38,[9]ОборБалФормОтч!$D$40:$F$43,[9]ОборБалФормОтч!$C$45:$C$48,[9]ОборБалФормОтч!$E$45:$F$48,[9]ОборБалФормОтч!$C$19</definedName>
    <definedName name="Страны" localSheetId="1">[5]ref_country!$B:$B</definedName>
    <definedName name="Страны">[5]ref_country!$B:$B</definedName>
    <definedName name="ф77" localSheetId="1">#REF!</definedName>
    <definedName name="ф7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3" l="1"/>
  <c r="C88" i="3"/>
  <c r="C86" i="3"/>
  <c r="K79" i="3"/>
  <c r="K78" i="3"/>
  <c r="K76" i="3"/>
  <c r="K74" i="3"/>
  <c r="K73" i="3"/>
  <c r="J73" i="3"/>
  <c r="D73" i="3"/>
  <c r="K72" i="3"/>
  <c r="K70" i="3"/>
  <c r="J68" i="3"/>
  <c r="D68" i="3"/>
  <c r="K68" i="3" s="1"/>
  <c r="C68" i="3"/>
  <c r="D67" i="3"/>
  <c r="K67" i="3" s="1"/>
  <c r="C67" i="3"/>
  <c r="K66" i="3"/>
  <c r="J66" i="3"/>
  <c r="D66" i="3"/>
  <c r="C66" i="3"/>
  <c r="K65" i="3"/>
  <c r="D65" i="3"/>
  <c r="C65" i="3"/>
  <c r="J64" i="3"/>
  <c r="J62" i="3" s="1"/>
  <c r="K62" i="3" s="1"/>
  <c r="D64" i="3"/>
  <c r="C64" i="3"/>
  <c r="K63" i="3"/>
  <c r="D62" i="3"/>
  <c r="C62" i="3"/>
  <c r="K61" i="3"/>
  <c r="J61" i="3"/>
  <c r="D61" i="3"/>
  <c r="C61" i="3"/>
  <c r="K60" i="3"/>
  <c r="J60" i="3"/>
  <c r="D60" i="3"/>
  <c r="C60" i="3"/>
  <c r="K59" i="3"/>
  <c r="J59" i="3"/>
  <c r="D59" i="3"/>
  <c r="C59" i="3"/>
  <c r="K58" i="3"/>
  <c r="D58" i="3"/>
  <c r="C58" i="3"/>
  <c r="J57" i="3"/>
  <c r="K57" i="3" s="1"/>
  <c r="D57" i="3"/>
  <c r="C57" i="3"/>
  <c r="J56" i="3"/>
  <c r="J54" i="3" s="1"/>
  <c r="D56" i="3"/>
  <c r="C56" i="3"/>
  <c r="K55" i="3"/>
  <c r="C55" i="3"/>
  <c r="D54" i="3"/>
  <c r="C54" i="3"/>
  <c r="D53" i="3"/>
  <c r="K53" i="3" s="1"/>
  <c r="C53" i="3"/>
  <c r="K52" i="3"/>
  <c r="J52" i="3"/>
  <c r="D52" i="3"/>
  <c r="C52" i="3"/>
  <c r="K51" i="3"/>
  <c r="J51" i="3"/>
  <c r="D51" i="3"/>
  <c r="C51" i="3"/>
  <c r="K50" i="3"/>
  <c r="J50" i="3"/>
  <c r="D50" i="3"/>
  <c r="C50" i="3"/>
  <c r="K49" i="3"/>
  <c r="J48" i="3"/>
  <c r="D48" i="3"/>
  <c r="K48" i="3" s="1"/>
  <c r="C48" i="3"/>
  <c r="J47" i="3"/>
  <c r="D47" i="3"/>
  <c r="K47" i="3" s="1"/>
  <c r="C47" i="3"/>
  <c r="C69" i="3" s="1"/>
  <c r="K46" i="3"/>
  <c r="J44" i="3"/>
  <c r="D44" i="3"/>
  <c r="C44" i="3" s="1"/>
  <c r="J43" i="3"/>
  <c r="D43" i="3"/>
  <c r="C43" i="3" s="1"/>
  <c r="J42" i="3"/>
  <c r="D42" i="3"/>
  <c r="C42" i="3" s="1"/>
  <c r="D41" i="3"/>
  <c r="K41" i="3" s="1"/>
  <c r="C41" i="3"/>
  <c r="J40" i="3"/>
  <c r="D40" i="3"/>
  <c r="K40" i="3" s="1"/>
  <c r="C40" i="3"/>
  <c r="J39" i="3"/>
  <c r="D39" i="3"/>
  <c r="K39" i="3" s="1"/>
  <c r="C39" i="3"/>
  <c r="J38" i="3"/>
  <c r="D38" i="3"/>
  <c r="K38" i="3" s="1"/>
  <c r="C38" i="3"/>
  <c r="C36" i="3" s="1"/>
  <c r="K37" i="3"/>
  <c r="J36" i="3"/>
  <c r="D36" i="3"/>
  <c r="K36" i="3" s="1"/>
  <c r="J35" i="3"/>
  <c r="D35" i="3"/>
  <c r="C35" i="3" s="1"/>
  <c r="J34" i="3"/>
  <c r="D34" i="3"/>
  <c r="C34" i="3" s="1"/>
  <c r="J33" i="3"/>
  <c r="D33" i="3"/>
  <c r="C33" i="3" s="1"/>
  <c r="D32" i="3"/>
  <c r="K32" i="3" s="1"/>
  <c r="C32" i="3"/>
  <c r="J31" i="3"/>
  <c r="D31" i="3"/>
  <c r="K31" i="3" s="1"/>
  <c r="C31" i="3"/>
  <c r="C29" i="3" s="1"/>
  <c r="K30" i="3"/>
  <c r="J29" i="3"/>
  <c r="J28" i="3"/>
  <c r="D28" i="3"/>
  <c r="C28" i="3" s="1"/>
  <c r="J27" i="3"/>
  <c r="D27" i="3"/>
  <c r="C27" i="3" s="1"/>
  <c r="J26" i="3"/>
  <c r="D26" i="3"/>
  <c r="C26" i="3" s="1"/>
  <c r="J25" i="3"/>
  <c r="D25" i="3"/>
  <c r="C25" i="3" s="1"/>
  <c r="D24" i="3"/>
  <c r="K24" i="3" s="1"/>
  <c r="C24" i="3"/>
  <c r="J23" i="3"/>
  <c r="D23" i="3"/>
  <c r="K23" i="3" s="1"/>
  <c r="C23" i="3"/>
  <c r="J22" i="3"/>
  <c r="J20" i="3" s="1"/>
  <c r="D22" i="3"/>
  <c r="K22" i="3" s="1"/>
  <c r="C22" i="3"/>
  <c r="K17" i="3"/>
  <c r="J17" i="3"/>
  <c r="D17" i="3"/>
  <c r="C17" i="3"/>
  <c r="K16" i="3"/>
  <c r="J16" i="3"/>
  <c r="D16" i="3"/>
  <c r="C16" i="3"/>
  <c r="K15" i="3"/>
  <c r="C15" i="3"/>
  <c r="J14" i="3"/>
  <c r="D14" i="3"/>
  <c r="C14" i="3" s="1"/>
  <c r="J13" i="3"/>
  <c r="J18" i="3" s="1"/>
  <c r="D13" i="3"/>
  <c r="C13" i="3" s="1"/>
  <c r="C18" i="3" s="1"/>
  <c r="A9" i="3"/>
  <c r="A7" i="3"/>
  <c r="N69" i="2"/>
  <c r="D68" i="2"/>
  <c r="D70" i="2" s="1"/>
  <c r="C66" i="2"/>
  <c r="C65" i="2"/>
  <c r="C63" i="2" s="1"/>
  <c r="C62" i="2"/>
  <c r="C61" i="2"/>
  <c r="C59" i="2"/>
  <c r="C58" i="2"/>
  <c r="C57" i="2"/>
  <c r="C55" i="2"/>
  <c r="C68" i="2" s="1"/>
  <c r="F54" i="2"/>
  <c r="D52" i="2"/>
  <c r="C52" i="2"/>
  <c r="E56" i="2" s="1"/>
  <c r="C50" i="2"/>
  <c r="G54" i="2" s="1"/>
  <c r="C49" i="2"/>
  <c r="F48" i="2"/>
  <c r="C48" i="2"/>
  <c r="C46" i="2"/>
  <c r="C44" i="2"/>
  <c r="G48" i="2" s="1"/>
  <c r="G43" i="2"/>
  <c r="F43" i="2"/>
  <c r="C43" i="2"/>
  <c r="C42" i="2"/>
  <c r="C39" i="2"/>
  <c r="D36" i="2"/>
  <c r="C34" i="2"/>
  <c r="C33" i="2"/>
  <c r="C32" i="2"/>
  <c r="C31" i="2"/>
  <c r="C30" i="2"/>
  <c r="C29" i="2"/>
  <c r="C28" i="2"/>
  <c r="C27" i="2"/>
  <c r="P23" i="2"/>
  <c r="O24" i="2" s="1"/>
  <c r="O25" i="2" s="1"/>
  <c r="O23" i="2"/>
  <c r="C23" i="2"/>
  <c r="Q22" i="2"/>
  <c r="R22" i="2" s="1"/>
  <c r="C22" i="2"/>
  <c r="R21" i="2"/>
  <c r="Q21" i="2"/>
  <c r="R20" i="2"/>
  <c r="Q20" i="2"/>
  <c r="G20" i="2"/>
  <c r="F20" i="2"/>
  <c r="C20" i="2"/>
  <c r="C17" i="2"/>
  <c r="C15" i="2"/>
  <c r="C12" i="2" s="1"/>
  <c r="C36" i="2" s="1"/>
  <c r="E40" i="2" s="1"/>
  <c r="C14" i="2"/>
  <c r="C45" i="3" l="1"/>
  <c r="C71" i="3" s="1"/>
  <c r="C75" i="3" s="1"/>
  <c r="C80" i="3" s="1"/>
  <c r="C20" i="3"/>
  <c r="J69" i="3"/>
  <c r="K54" i="3"/>
  <c r="J45" i="3"/>
  <c r="D69" i="3"/>
  <c r="K13" i="3"/>
  <c r="K14" i="3"/>
  <c r="D18" i="3"/>
  <c r="D20" i="3"/>
  <c r="K25" i="3"/>
  <c r="K26" i="3"/>
  <c r="K27" i="3"/>
  <c r="K28" i="3"/>
  <c r="K33" i="3"/>
  <c r="K34" i="3"/>
  <c r="K35" i="3"/>
  <c r="K42" i="3"/>
  <c r="K43" i="3"/>
  <c r="K44" i="3"/>
  <c r="D29" i="3"/>
  <c r="K29" i="3" s="1"/>
  <c r="K56" i="3"/>
  <c r="K64" i="3"/>
  <c r="F72" i="2"/>
  <c r="C70" i="2"/>
  <c r="E72" i="2"/>
  <c r="N70" i="2"/>
  <c r="K69" i="3" l="1"/>
  <c r="D45" i="3"/>
  <c r="K18" i="3"/>
  <c r="J71" i="3"/>
  <c r="J75" i="3" s="1"/>
  <c r="J80" i="3" s="1"/>
  <c r="D71" i="3" l="1"/>
  <c r="K45" i="3"/>
  <c r="D75" i="3" l="1"/>
  <c r="K71" i="3"/>
  <c r="D80" i="3" l="1"/>
  <c r="K80" i="3" s="1"/>
  <c r="K75" i="3"/>
</calcChain>
</file>

<file path=xl/comments1.xml><?xml version="1.0" encoding="utf-8"?>
<comments xmlns="http://schemas.openxmlformats.org/spreadsheetml/2006/main">
  <authors>
    <author>Ишанбаева Айман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Ишанбаева Айман:</t>
        </r>
        <r>
          <rPr>
            <sz val="9"/>
            <color indexed="81"/>
            <rFont val="Tahoma"/>
            <family val="2"/>
            <charset val="204"/>
          </rPr>
          <t xml:space="preserve">
из расшифровки Инверст. имущ</t>
        </r>
      </text>
    </comment>
  </commentList>
</comments>
</file>

<file path=xl/sharedStrings.xml><?xml version="1.0" encoding="utf-8"?>
<sst xmlns="http://schemas.openxmlformats.org/spreadsheetml/2006/main" count="204" uniqueCount="186">
  <si>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</si>
  <si>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</si>
  <si>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</si>
  <si>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</si>
  <si>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</si>
  <si>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консолидированный</t>
  </si>
  <si>
    <t xml:space="preserve"> по состоянию на "01" октября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</si>
  <si>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</si>
  <si>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</si>
  <si>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</si>
  <si>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</si>
  <si>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</si>
  <si>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</si>
  <si>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</si>
  <si>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</si>
  <si>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</si>
  <si>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</si>
  <si>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</si>
  <si>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</si>
  <si>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</si>
  <si>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</si>
  <si>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для Пр5</t>
  </si>
  <si>
    <t>Ценные бумаги, имеющиеся в наличии для продажи (за вычетом резервов на обесценение)</t>
  </si>
  <si>
    <t>ДТ</t>
  </si>
  <si>
    <t>резервы</t>
  </si>
  <si>
    <t>проверки</t>
  </si>
  <si>
    <t>Ценные бумаги, удерживаемые до погашения (за вычетом резервов на обесценение)</t>
  </si>
  <si>
    <t>Производные инструменты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</si>
  <si>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</si>
  <si>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</si>
  <si>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</si>
  <si>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</si>
  <si>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</si>
  <si>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</si>
  <si>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</si>
  <si>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</si>
  <si>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</si>
  <si>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</si>
  <si>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</si>
  <si>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</si>
  <si>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</si>
  <si>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</si>
  <si>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</si>
  <si>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</si>
  <si>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</si>
  <si>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</si>
  <si>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Производные финансовые инструменты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</si>
  <si>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</si>
  <si>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</si>
  <si>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</si>
  <si>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</si>
  <si>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</si>
  <si>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</si>
  <si>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</si>
  <si>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</si>
  <si>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 xml:space="preserve">Отложенное налоговое обязательство 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</si>
  <si>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</si>
  <si>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</si>
  <si>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</si>
  <si>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</si>
  <si>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</si>
  <si>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</si>
  <si>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35.1</t>
  </si>
  <si>
    <t xml:space="preserve">      привилегированные акции 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</si>
  <si>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</si>
  <si>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</si>
  <si>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</si>
  <si>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</si>
  <si>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</si>
  <si>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</si>
  <si>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</si>
  <si>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40.1</t>
  </si>
  <si>
    <t xml:space="preserve">     отчетного периода</t>
  </si>
  <si>
    <t>40.2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</si>
  <si>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</si>
  <si>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</si>
  <si>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</si>
  <si>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Мусин Б.Б.</t>
  </si>
  <si>
    <t>(фамилия, имя, при наличии - отчество) (подпись)</t>
  </si>
  <si>
    <t>Главный бухгалтер:</t>
  </si>
  <si>
    <t>Батыршаева Г.Б.</t>
  </si>
  <si>
    <t>Исполнитель:</t>
  </si>
  <si>
    <t>Ишанбаева А.Ш.</t>
  </si>
  <si>
    <t>(должность, фамилия и имя) (подпись)</t>
  </si>
  <si>
    <t>Дата подписания отчета</t>
  </si>
  <si>
    <t>"20" октября  2016 года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</si>
  <si>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</si>
  <si>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</si>
  <si>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</si>
  <si>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</si>
  <si>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</si>
  <si>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</si>
  <si>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</si>
  <si>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</si>
  <si>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</si>
  <si>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на 01.07.16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</si>
  <si>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</si>
  <si>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</si>
  <si>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</si>
  <si>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</si>
  <si>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</si>
  <si>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</si>
  <si>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</si>
  <si>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</si>
  <si>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</si>
  <si>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</si>
  <si>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</si>
  <si>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</si>
  <si>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</si>
  <si>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</si>
  <si>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</si>
  <si>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</si>
  <si>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</si>
  <si>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</si>
  <si>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</si>
  <si>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</si>
  <si>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</si>
  <si>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</si>
  <si>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</si>
  <si>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</si>
  <si>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</si>
  <si>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</si>
  <si>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</si>
  <si>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</si>
  <si>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</si>
  <si>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</si>
  <si>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</si>
  <si>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</si>
  <si>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</si>
  <si>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</si>
  <si>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</si>
  <si>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</si>
  <si>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</si>
  <si>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</si>
  <si>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</si>
  <si>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</si>
  <si>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</si>
  <si>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</si>
  <si>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</si>
  <si>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</si>
  <si>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</si>
  <si>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</si>
  <si>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</si>
  <si>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</si>
  <si>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</si>
  <si>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</si>
  <si>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</si>
  <si>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</si>
  <si>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</si>
  <si>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</si>
  <si>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</si>
  <si>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</si>
  <si>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</si>
  <si>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</si>
  <si>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17.1</t>
  </si>
  <si>
    <t xml:space="preserve">     по полученным займам</t>
  </si>
  <si>
    <t>17.2</t>
  </si>
  <si>
    <t xml:space="preserve">     по полученной финансовой аренде</t>
  </si>
  <si>
    <t>17.3</t>
  </si>
  <si>
    <t xml:space="preserve">     по выпущенным ценным бумагам</t>
  </si>
  <si>
    <t>17.4</t>
  </si>
  <si>
    <t xml:space="preserve">     по операциям "РЕПО"</t>
  </si>
  <si>
    <t>17.5</t>
  </si>
  <si>
    <t xml:space="preserve">     прочие расходы, связанные с выплатой вознаграждения</t>
  </si>
  <si>
    <t>17.6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</si>
  <si>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</si>
  <si>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</si>
  <si>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18.1</t>
  </si>
  <si>
    <t xml:space="preserve">     расходы от осуществления клиринговых операций </t>
  </si>
  <si>
    <t>18.2</t>
  </si>
  <si>
    <t xml:space="preserve">     расходы от осуществления кассовых операций </t>
  </si>
  <si>
    <t>18.3</t>
  </si>
  <si>
    <t xml:space="preserve">     расходы от осуществления инкассации</t>
  </si>
  <si>
    <t>18.4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</si>
  <si>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</si>
  <si>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</si>
  <si>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</si>
  <si>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</si>
  <si>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</si>
  <si>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</si>
  <si>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Доля меньшинства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</si>
  <si>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</si>
  <si>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</si>
  <si>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</si>
  <si>
    <t>8 (7172) 611699 (1257)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</si>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</sst>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Fill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horizontal="right" vertical="top" wrapText="1"/>
      <protection locked="0"/>
    </xf>
    <xf numFmtId="164" fontId="3" fillId="0" borderId="0" xfId="1" applyNumberFormat="1" applyFont="1" applyFill="1" applyAlignment="1">
      <alignment horizontal="justify" vertical="center" shrinkToFit="1"/>
    </xf>
    <xf numFmtId="164" fontId="4" fillId="0" borderId="0" xfId="1" applyNumberFormat="1" applyFont="1" applyFill="1" applyAlignment="1" applyProtection="1">
      <alignment horizontal="right" vertical="center" wrapText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164" fontId="2" fillId="0" borderId="0" xfId="1" applyNumberFormat="1" applyFont="1" applyFill="1" applyAlignment="1" applyProtection="1">
      <alignment horizontal="right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vertical="center"/>
      <protection locked="0"/>
    </xf>
    <xf numFmtId="165" fontId="2" fillId="0" borderId="0" xfId="2" applyNumberFormat="1" applyFont="1" applyFill="1" applyAlignment="1" applyProtection="1">
      <alignment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 wrapText="1"/>
      <protection locked="0"/>
    </xf>
    <xf numFmtId="165" fontId="2" fillId="0" borderId="0" xfId="2" applyNumberFormat="1" applyFont="1" applyFill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165" fontId="2" fillId="0" borderId="0" xfId="2" applyNumberFormat="1" applyFont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9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3" fontId="2" fillId="0" borderId="0" xfId="1" applyNumberFormat="1" applyFont="1" applyFill="1" applyAlignment="1" applyProtection="1">
      <alignment vertical="center" wrapText="1"/>
      <protection locked="0"/>
    </xf>
    <xf numFmtId="9" fontId="2" fillId="0" borderId="1" xfId="2" applyNumberFormat="1" applyFont="1" applyFill="1" applyBorder="1" applyAlignment="1" applyProtection="1">
      <alignment vertical="center" wrapText="1"/>
      <protection locked="0"/>
    </xf>
    <xf numFmtId="165" fontId="2" fillId="0" borderId="1" xfId="2" applyNumberFormat="1" applyFont="1" applyFill="1" applyBorder="1" applyAlignment="1" applyProtection="1">
      <alignment vertical="center" wrapText="1"/>
      <protection locked="0"/>
    </xf>
    <xf numFmtId="165" fontId="2" fillId="0" borderId="0" xfId="1" applyNumberFormat="1" applyFont="1" applyFill="1" applyAlignment="1" applyProtection="1">
      <alignment vertical="center" wrapText="1"/>
      <protection locked="0"/>
    </xf>
    <xf numFmtId="9" fontId="2" fillId="0" borderId="1" xfId="2" applyNumberFormat="1" applyFont="1" applyFill="1" applyBorder="1" applyAlignment="1" applyProtection="1">
      <alignment vertical="center"/>
      <protection locked="0"/>
    </xf>
    <xf numFmtId="165" fontId="2" fillId="0" borderId="1" xfId="2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 wrapText="1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justify" vertical="center" wrapText="1"/>
    </xf>
    <xf numFmtId="3" fontId="2" fillId="0" borderId="0" xfId="1" quotePrefix="1" applyNumberFormat="1" applyFont="1" applyFill="1" applyAlignment="1" applyProtection="1">
      <alignment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2" applyNumberFormat="1" applyFont="1" applyFill="1" applyAlignment="1" applyProtection="1">
      <alignment vertical="center"/>
      <protection locked="0"/>
    </xf>
    <xf numFmtId="3" fontId="6" fillId="0" borderId="0" xfId="1" applyNumberFormat="1" applyFont="1" applyFill="1" applyAlignment="1" applyProtection="1">
      <alignment vertical="center"/>
      <protection locked="0"/>
    </xf>
    <xf numFmtId="164" fontId="6" fillId="0" borderId="0" xfId="1" applyNumberFormat="1" applyFont="1" applyFill="1" applyAlignment="1" applyProtection="1">
      <alignment vertical="center"/>
      <protection locked="0"/>
    </xf>
    <xf numFmtId="0" fontId="7" fillId="0" borderId="0" xfId="1" applyFont="1" applyFill="1" applyAlignment="1">
      <alignment horizontal="left" vertical="center"/>
    </xf>
    <xf numFmtId="164" fontId="2" fillId="0" borderId="0" xfId="1" applyNumberFormat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horizontal="left" wrapText="1"/>
    </xf>
    <xf numFmtId="0" fontId="2" fillId="0" borderId="3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4" xfId="1" applyFont="1" applyBorder="1" applyAlignment="1">
      <alignment horizontal="left" vertical="top"/>
    </xf>
    <xf numFmtId="0" fontId="2" fillId="0" borderId="0" xfId="1" applyFont="1" applyAlignment="1">
      <alignment horizontal="left"/>
    </xf>
    <xf numFmtId="0" fontId="2" fillId="0" borderId="4" xfId="1" applyFont="1" applyBorder="1" applyAlignment="1">
      <alignment vertical="top"/>
    </xf>
    <xf numFmtId="0" fontId="8" fillId="0" borderId="0" xfId="1" applyFont="1" applyAlignment="1">
      <alignment horizontal="left"/>
    </xf>
    <xf numFmtId="49" fontId="2" fillId="0" borderId="0" xfId="3" applyNumberFormat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</xf>
    <xf numFmtId="165" fontId="2" fillId="0" borderId="0" xfId="2" applyNumberFormat="1" applyFont="1" applyFill="1" applyAlignment="1" applyProtection="1">
      <alignment horizontal="center" vertical="center"/>
      <protection locked="0"/>
    </xf>
    <xf numFmtId="165" fontId="3" fillId="0" borderId="0" xfId="2" applyNumberFormat="1" applyFont="1" applyFill="1" applyAlignment="1" applyProtection="1">
      <alignment horizontal="right" vertical="top" wrapText="1" shrinkToFit="1"/>
    </xf>
    <xf numFmtId="165" fontId="2" fillId="0" borderId="0" xfId="2" applyNumberFormat="1" applyFont="1" applyFill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center" vertical="center"/>
    </xf>
    <xf numFmtId="165" fontId="4" fillId="0" borderId="0" xfId="2" applyNumberFormat="1" applyFont="1" applyFill="1" applyAlignment="1" applyProtection="1">
      <alignment horizontal="right" vertical="center" wrapText="1"/>
    </xf>
    <xf numFmtId="165" fontId="2" fillId="0" borderId="0" xfId="2" applyNumberFormat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165" fontId="2" fillId="0" borderId="1" xfId="2" applyNumberFormat="1" applyFont="1" applyFill="1" applyBorder="1" applyAlignment="1" applyProtection="1">
      <alignment horizontal="center" vertical="center"/>
    </xf>
    <xf numFmtId="14" fontId="2" fillId="0" borderId="1" xfId="1" applyNumberFormat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/>
      <protection locked="0"/>
    </xf>
    <xf numFmtId="165" fontId="4" fillId="0" borderId="1" xfId="4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vertical="center"/>
      <protection locked="0"/>
    </xf>
    <xf numFmtId="165" fontId="2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165" fontId="12" fillId="3" borderId="1" xfId="2" applyNumberFormat="1" applyFont="1" applyFill="1" applyBorder="1" applyAlignment="1" applyProtection="1">
      <alignment horizontal="center" vertical="center" wrapText="1"/>
    </xf>
    <xf numFmtId="165" fontId="12" fillId="3" borderId="1" xfId="4" applyNumberFormat="1" applyFont="1" applyFill="1" applyBorder="1" applyAlignment="1" applyProtection="1">
      <alignment vertical="center" wrapText="1"/>
    </xf>
    <xf numFmtId="165" fontId="2" fillId="0" borderId="2" xfId="1" applyNumberFormat="1" applyFont="1" applyFill="1" applyBorder="1" applyAlignment="1" applyProtection="1">
      <alignment wrapText="1"/>
      <protection locked="0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vertical="center" wrapText="1"/>
    </xf>
    <xf numFmtId="0" fontId="4" fillId="3" borderId="1" xfId="1" applyFont="1" applyFill="1" applyBorder="1" applyAlignment="1" applyProtection="1">
      <alignment vertical="center" wrapText="1"/>
    </xf>
    <xf numFmtId="165" fontId="12" fillId="3" borderId="0" xfId="2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49" fontId="12" fillId="3" borderId="1" xfId="1" applyNumberFormat="1" applyFont="1" applyFill="1" applyBorder="1" applyAlignment="1" applyProtection="1">
      <alignment horizontal="center" vertical="center" wrapText="1"/>
    </xf>
    <xf numFmtId="165" fontId="13" fillId="0" borderId="0" xfId="2" applyNumberFormat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165" fontId="7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3" fontId="2" fillId="0" borderId="0" xfId="1" applyNumberFormat="1" applyFont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</cellXfs>
  <cellStyles count="5">
    <cellStyle name="Обычный" xfId="0" builtinId="0"/>
    <cellStyle name="Обычный 2" xfId="1"/>
    <cellStyle name="Обычный_Приложения к Правилам по ИК_рус" xfId="3"/>
    <cellStyle name="Финансовый 10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0.2016%20&#1050;&#1060;&#1053;_&#1082;&#1086;&#1085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205\&#1089;&#1074;&#1086;&#1076;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205\&#1089;&#1074;&#1086;&#1076;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7.20\2015\Users\olzhaska\AppData\Local\Microsoft\Windows\Temporary%20Internet%20Files\Content.Outlook\7YQ5AEP5\&#1089;&#1074;&#1054;&#1073;&#1086;&#1088;_&#1073;&#1072;&#1083;_01.01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i/AppData/Local/Microsoft/Windows/Temporary%20Internet%20Files/Content.Outlook/HWVOTJUI/&#1057;&#1077;&#1085;&#1090;&#1103;&#1073;&#1088;&#1100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2;&#1086;&#1080;%20&#1076;&#1086;&#1082;&#1091;&#1084;&#1077;&#1085;&#1090;&#1099;\&#1054;&#1073;&#1086;&#1088;&#1086;&#1090;&#1085;&#1099;&#1081;%20&#1073;&#1072;&#1083;&#1072;&#1085;&#1089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_alimb\OTCHETS2002\&#1076;&#1086;&#1083;&#1103;%20&#1074;%20&#1089;&#1080;&#1089;&#1090;&#1077;&#1084;&#1077;%20&#1085;&#1072;%2001%20&#1072;&#1087;&#1088;&#1077;&#1083;&#1103;%202002%20&#1075;&#1086;&#1076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конс"/>
      <sheetName val="ф.1_41"/>
      <sheetName val="дох_расх_фил"/>
      <sheetName val="ф.2Казпочта_41"/>
      <sheetName val="Пруд.норм_200"/>
      <sheetName val="займы"/>
      <sheetName val="Валютная позиц_200"/>
      <sheetName val="Расшифровка прочих"/>
    </sheetNames>
    <sheetDataSet>
      <sheetData sheetId="0">
        <row r="10">
          <cell r="I10">
            <v>40983848.196159363</v>
          </cell>
        </row>
        <row r="11">
          <cell r="I11">
            <v>15236700.335948944</v>
          </cell>
        </row>
        <row r="12">
          <cell r="I12">
            <v>4892673.0912189484</v>
          </cell>
        </row>
        <row r="13">
          <cell r="I13">
            <v>4162103.2189884186</v>
          </cell>
        </row>
        <row r="14">
          <cell r="I14">
            <v>2599265.2350599766</v>
          </cell>
          <cell r="J14" t="str">
            <v>наличные деньги в кассе</v>
          </cell>
        </row>
        <row r="15">
          <cell r="I15">
            <v>23508.58392906189</v>
          </cell>
          <cell r="J15" t="str">
            <v>наличные деньги в кассе</v>
          </cell>
        </row>
        <row r="16">
          <cell r="I16">
            <v>1539329.400000006</v>
          </cell>
          <cell r="J16" t="str">
            <v>наличные деньги в кассе</v>
          </cell>
        </row>
        <row r="17">
          <cell r="I17">
            <v>0</v>
          </cell>
          <cell r="J17" t="str">
            <v>наличные деньги в кассе</v>
          </cell>
        </row>
        <row r="18">
          <cell r="I18">
            <v>730569.87223002315</v>
          </cell>
        </row>
        <row r="19">
          <cell r="I19">
            <v>705028.93339999765</v>
          </cell>
          <cell r="J19" t="str">
            <v>наличные деньги в кассе</v>
          </cell>
        </row>
        <row r="20">
          <cell r="I20">
            <v>25540.938830010593</v>
          </cell>
          <cell r="J20" t="str">
            <v>наличные деньги в кассе</v>
          </cell>
        </row>
        <row r="21">
          <cell r="I21">
            <v>0</v>
          </cell>
          <cell r="J21" t="str">
            <v>наличные деньги в кассе</v>
          </cell>
        </row>
        <row r="22">
          <cell r="I22">
            <v>278154.53274007142</v>
          </cell>
        </row>
        <row r="23">
          <cell r="I23">
            <v>256688.63665008545</v>
          </cell>
          <cell r="J23" t="str">
            <v>наличные деньги в кассе</v>
          </cell>
        </row>
        <row r="24">
          <cell r="I24">
            <v>21465.896089985967</v>
          </cell>
          <cell r="J24" t="str">
            <v>наличные деньги в кассе</v>
          </cell>
        </row>
        <row r="25">
          <cell r="I25">
            <v>0</v>
          </cell>
          <cell r="J25" t="str">
            <v>наличные деньги в кассе</v>
          </cell>
        </row>
        <row r="26">
          <cell r="I26">
            <v>7065872.9178299904</v>
          </cell>
          <cell r="J26">
            <v>10197266.394519968</v>
          </cell>
        </row>
        <row r="27">
          <cell r="I27">
            <v>6304039.1026799679</v>
          </cell>
          <cell r="J27">
            <v>5710.9766899996903</v>
          </cell>
        </row>
        <row r="28">
          <cell r="I28">
            <v>5795555.5154800415</v>
          </cell>
          <cell r="J28" t="str">
            <v>деньги на счетах в банках и организациях, осуществляющих отдельные виды банковских операций</v>
          </cell>
        </row>
        <row r="29">
          <cell r="I29">
            <v>508483.58719999902</v>
          </cell>
          <cell r="J29" t="str">
            <v>деньги на счетах в банках и организациях, осуществляющих отдельные виды банковских операций</v>
          </cell>
        </row>
        <row r="30">
          <cell r="I30">
            <v>0</v>
          </cell>
          <cell r="J30" t="str">
            <v>деньги на счетах в банках и организациях, осуществляющих отдельные виды банковских операций</v>
          </cell>
        </row>
        <row r="31">
          <cell r="I31">
            <v>0</v>
          </cell>
          <cell r="J31" t="str">
            <v>деньги на счетах в банках и организациях, осуществляющих отдельные виды банковских операций</v>
          </cell>
        </row>
        <row r="32">
          <cell r="I32">
            <v>0</v>
          </cell>
          <cell r="J32" t="str">
            <v>деньги на счетах в банках и организациях, осуществляющих отдельные виды банковских операций</v>
          </cell>
        </row>
        <row r="33">
          <cell r="I33">
            <v>0</v>
          </cell>
          <cell r="J33" t="str">
            <v>деньги на счетах в банках и организациях, осуществляющих отдельные виды банковских операций</v>
          </cell>
        </row>
        <row r="34">
          <cell r="I34">
            <v>756287.23695000075</v>
          </cell>
        </row>
        <row r="35">
          <cell r="I35">
            <v>756287.23695000075</v>
          </cell>
          <cell r="J35" t="str">
            <v>деньги на счетах в банках и организациях, осуществляющих отдельные виды банковских операций</v>
          </cell>
        </row>
        <row r="36">
          <cell r="I36">
            <v>5546.5782000000036</v>
          </cell>
        </row>
        <row r="37">
          <cell r="I37">
            <v>5546.5782000000036</v>
          </cell>
          <cell r="J37" t="str">
            <v>деньги на счетах в банках и организациях, осуществляющих отдельные виды банковских операций</v>
          </cell>
        </row>
        <row r="38">
          <cell r="I38">
            <v>3000000</v>
          </cell>
        </row>
        <row r="39">
          <cell r="I39">
            <v>3000000</v>
          </cell>
          <cell r="J39" t="str">
            <v>Вклады размещенные (за вычетом резервов на обесценение)</v>
          </cell>
        </row>
        <row r="40">
          <cell r="I40">
            <v>-0.20583999999999492</v>
          </cell>
        </row>
        <row r="41">
          <cell r="I41">
            <v>-0.20583999999999492</v>
          </cell>
          <cell r="J41" t="str">
            <v>деньги на счетах в банках и организациях, осуществляющих отдельные виды банковских операций</v>
          </cell>
        </row>
        <row r="42">
          <cell r="I42">
            <v>14388410.761900187</v>
          </cell>
        </row>
        <row r="43">
          <cell r="G43">
            <v>0</v>
          </cell>
          <cell r="I43">
            <v>-39.366219999996247</v>
          </cell>
        </row>
        <row r="44">
          <cell r="I44">
            <v>0</v>
          </cell>
          <cell r="J44" t="str">
            <v>Прочие активы</v>
          </cell>
        </row>
        <row r="45">
          <cell r="I45">
            <v>0</v>
          </cell>
          <cell r="J45" t="str">
            <v>Прочие активы</v>
          </cell>
        </row>
        <row r="46">
          <cell r="I46">
            <v>0</v>
          </cell>
          <cell r="J46" t="str">
            <v>Прочие активы</v>
          </cell>
        </row>
        <row r="47">
          <cell r="I47">
            <v>0</v>
          </cell>
          <cell r="J47" t="str">
            <v>Прочие активы</v>
          </cell>
        </row>
        <row r="48">
          <cell r="I48">
            <v>-39.366219999999885</v>
          </cell>
          <cell r="J48" t="str">
            <v>Прочие активы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293400.35200000001</v>
          </cell>
        </row>
        <row r="68">
          <cell r="I68">
            <v>293400.35200000001</v>
          </cell>
          <cell r="J68" t="str">
            <v>Ценные бумаги, имеющиеся в наличии для продажи (за вычетом резервов на обесценение)</v>
          </cell>
        </row>
        <row r="69">
          <cell r="I69">
            <v>0</v>
          </cell>
          <cell r="J69" t="str">
            <v>Ценные бумаги, имеющиеся в наличии для продажи (за вычетом резервов на обесценение)</v>
          </cell>
        </row>
        <row r="70">
          <cell r="I70">
            <v>0</v>
          </cell>
          <cell r="J70" t="str">
            <v>Ценные бумаги, имеющиеся в наличии для продажи (за вычетом резервов на обесценение)</v>
          </cell>
        </row>
        <row r="71">
          <cell r="I71">
            <v>0</v>
          </cell>
          <cell r="J71" t="str">
            <v>Ценные бумаги, имеющиеся в наличии для продажи (за вычетом резервов на обесценение)</v>
          </cell>
        </row>
        <row r="72">
          <cell r="I72">
            <v>0</v>
          </cell>
          <cell r="J72" t="str">
            <v>Ценные бумаги, имеющиеся в наличии для продажи (за вычетом резервов на обесценение)</v>
          </cell>
        </row>
        <row r="73">
          <cell r="I73">
            <v>0</v>
          </cell>
          <cell r="J73" t="str">
            <v>Ценные бумаги, имеющиеся в наличии для продажи (за вычетом резервов на обесценение)</v>
          </cell>
        </row>
        <row r="74">
          <cell r="I74">
            <v>0</v>
          </cell>
          <cell r="J74" t="str">
            <v>Ценные бумаги, имеющиеся в наличии для продажи (за вычетом резервов на обесценение)</v>
          </cell>
        </row>
        <row r="75">
          <cell r="I75">
            <v>0</v>
          </cell>
          <cell r="J75" t="str">
            <v>Ценные бумаги, имеющиеся в наличии для продажи (за вычетом резервов на обесценение)</v>
          </cell>
        </row>
        <row r="76">
          <cell r="I76">
            <v>0</v>
          </cell>
          <cell r="J76" t="str">
            <v>Ценные бумаги, имеющиеся в наличии для продажи (за вычетом резервов на обесценение)</v>
          </cell>
        </row>
        <row r="77">
          <cell r="I77">
            <v>14095049.776120186</v>
          </cell>
        </row>
        <row r="78">
          <cell r="I78">
            <v>14095049.776120186</v>
          </cell>
          <cell r="J78" t="str">
            <v>Операция «обратное РЕПО»</v>
          </cell>
        </row>
        <row r="79">
          <cell r="I79">
            <v>0</v>
          </cell>
          <cell r="J79" t="str">
            <v>Операция «обратное РЕПО»</v>
          </cell>
        </row>
        <row r="80">
          <cell r="I80">
            <v>0</v>
          </cell>
          <cell r="J80" t="str">
            <v>Операция «обратное РЕПО»</v>
          </cell>
        </row>
        <row r="81">
          <cell r="I81">
            <v>0</v>
          </cell>
          <cell r="J81" t="str">
            <v>Операция «обратное РЕПО»</v>
          </cell>
        </row>
        <row r="82">
          <cell r="I82">
            <v>0</v>
          </cell>
          <cell r="J82" t="str">
            <v>Операция «обратное РЕПО»</v>
          </cell>
        </row>
        <row r="83">
          <cell r="I83">
            <v>0</v>
          </cell>
          <cell r="J83" t="str">
            <v>Операция «обратное РЕПО»</v>
          </cell>
        </row>
        <row r="84">
          <cell r="I84">
            <v>0</v>
          </cell>
          <cell r="J84" t="str">
            <v>Операция «обратное РЕПО»</v>
          </cell>
        </row>
        <row r="85">
          <cell r="G85">
            <v>9633377.3169101477</v>
          </cell>
          <cell r="I85">
            <v>9633377.3169101477</v>
          </cell>
        </row>
        <row r="86">
          <cell r="I86">
            <v>2254200.9533900023</v>
          </cell>
        </row>
        <row r="87">
          <cell r="I87">
            <v>2254200.9533900032</v>
          </cell>
        </row>
        <row r="88">
          <cell r="I88">
            <v>2254201.5235000029</v>
          </cell>
          <cell r="J88" t="str">
            <v>Дебиторская задолженность</v>
          </cell>
        </row>
        <row r="89">
          <cell r="I89">
            <v>0</v>
          </cell>
          <cell r="J89" t="str">
            <v>Дебиторская задолженность</v>
          </cell>
        </row>
        <row r="90">
          <cell r="I90">
            <v>-0.42510999995283782</v>
          </cell>
          <cell r="J90" t="str">
            <v>Дебиторская задолженность</v>
          </cell>
        </row>
        <row r="91">
          <cell r="I91">
            <v>0</v>
          </cell>
          <cell r="J91" t="str">
            <v>Дебиторская задолженность</v>
          </cell>
        </row>
        <row r="92">
          <cell r="I92">
            <v>0</v>
          </cell>
          <cell r="J92" t="str">
            <v>Дебиторская задолженность</v>
          </cell>
        </row>
        <row r="93">
          <cell r="I93">
            <v>0</v>
          </cell>
          <cell r="J93" t="str">
            <v>Дебиторская задолженность</v>
          </cell>
        </row>
        <row r="94">
          <cell r="I94">
            <v>-0.14499999999998181</v>
          </cell>
          <cell r="J94" t="str">
            <v>Дебиторская задолженность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  <cell r="J97" t="str">
            <v>Дебиторская задолженность</v>
          </cell>
        </row>
        <row r="98">
          <cell r="I98">
            <v>0</v>
          </cell>
          <cell r="J98" t="str">
            <v>Дебиторская задолженность</v>
          </cell>
        </row>
        <row r="99">
          <cell r="I99">
            <v>0</v>
          </cell>
          <cell r="J99" t="str">
            <v>Дебиторская задолженность</v>
          </cell>
        </row>
        <row r="100">
          <cell r="I100">
            <v>0</v>
          </cell>
          <cell r="J100" t="str">
            <v>Дебиторская задолженность</v>
          </cell>
        </row>
        <row r="101">
          <cell r="I101">
            <v>0</v>
          </cell>
          <cell r="J101" t="str">
            <v>Дебиторская задолженность</v>
          </cell>
        </row>
        <row r="102">
          <cell r="I102">
            <v>0</v>
          </cell>
          <cell r="J102" t="str">
            <v>Дебиторская задолженность</v>
          </cell>
        </row>
        <row r="103">
          <cell r="I103">
            <v>0</v>
          </cell>
        </row>
        <row r="104">
          <cell r="I104">
            <v>0</v>
          </cell>
          <cell r="J104" t="str">
            <v>Дебиторская задолженность</v>
          </cell>
        </row>
        <row r="105">
          <cell r="I105">
            <v>0</v>
          </cell>
          <cell r="J105" t="str">
            <v>Дебиторская задолженность</v>
          </cell>
        </row>
        <row r="106">
          <cell r="I106">
            <v>0</v>
          </cell>
          <cell r="J106" t="str">
            <v>Дебиторская задолженность</v>
          </cell>
        </row>
        <row r="107">
          <cell r="I107">
            <v>0</v>
          </cell>
        </row>
        <row r="108">
          <cell r="I108">
            <v>0</v>
          </cell>
          <cell r="J108" t="str">
            <v>Дебиторская задолженность</v>
          </cell>
        </row>
        <row r="109">
          <cell r="I109">
            <v>0</v>
          </cell>
        </row>
        <row r="110">
          <cell r="I110">
            <v>0</v>
          </cell>
          <cell r="J110" t="str">
            <v>Дебиторская задолженность</v>
          </cell>
        </row>
        <row r="111">
          <cell r="I111">
            <v>0</v>
          </cell>
          <cell r="J111" t="str">
            <v>Дебиторская задолженность</v>
          </cell>
        </row>
        <row r="112">
          <cell r="I112">
            <v>0</v>
          </cell>
        </row>
        <row r="113">
          <cell r="I113">
            <v>0</v>
          </cell>
          <cell r="J113" t="str">
            <v>Дебиторская задолженность</v>
          </cell>
        </row>
        <row r="114">
          <cell r="I114">
            <v>0</v>
          </cell>
          <cell r="J114" t="str">
            <v>Дебиторская задолженность</v>
          </cell>
        </row>
        <row r="115">
          <cell r="I115">
            <v>0</v>
          </cell>
          <cell r="J115" t="str">
            <v>Дебиторская задолженность</v>
          </cell>
        </row>
        <row r="116">
          <cell r="I116">
            <v>0</v>
          </cell>
          <cell r="J116" t="str">
            <v>Дебиторская задолженность</v>
          </cell>
        </row>
        <row r="117">
          <cell r="I117">
            <v>130287.62818999961</v>
          </cell>
        </row>
        <row r="118">
          <cell r="I118">
            <v>60733</v>
          </cell>
          <cell r="J118" t="str">
            <v>Прочие активы</v>
          </cell>
        </row>
        <row r="119">
          <cell r="I119">
            <v>32687.977520000073</v>
          </cell>
          <cell r="J119" t="str">
            <v>Дебиторская задолженность</v>
          </cell>
        </row>
        <row r="120">
          <cell r="I120">
            <v>27148.610630001873</v>
          </cell>
          <cell r="J120" t="str">
            <v>Прочие активы</v>
          </cell>
        </row>
        <row r="121">
          <cell r="I121">
            <v>8864.7244099997915</v>
          </cell>
          <cell r="J121" t="str">
            <v>Дебиторская задолженность</v>
          </cell>
        </row>
        <row r="122">
          <cell r="I122">
            <v>853.31563000000097</v>
          </cell>
          <cell r="J122" t="str">
            <v>Дебиторская задолженность</v>
          </cell>
        </row>
        <row r="123">
          <cell r="I123">
            <v>0</v>
          </cell>
          <cell r="J123" t="str">
            <v>Прочие активы</v>
          </cell>
        </row>
        <row r="124">
          <cell r="I124">
            <v>50374.339139999996</v>
          </cell>
        </row>
        <row r="125">
          <cell r="I125">
            <v>0</v>
          </cell>
          <cell r="J125" t="str">
            <v>Дебиторская задолженность</v>
          </cell>
        </row>
        <row r="126">
          <cell r="I126">
            <v>50374.339139999996</v>
          </cell>
          <cell r="J126" t="str">
            <v>Дебиторская задолженность</v>
          </cell>
        </row>
        <row r="127">
          <cell r="I127">
            <v>277633.1095099994</v>
          </cell>
        </row>
        <row r="128">
          <cell r="I128">
            <v>0</v>
          </cell>
        </row>
        <row r="129">
          <cell r="G129">
            <v>13617.517399999779</v>
          </cell>
          <cell r="I129">
            <v>13617.517399999779</v>
          </cell>
          <cell r="J129" t="str">
            <v>Операция «обратное РЕПО»</v>
          </cell>
        </row>
        <row r="130">
          <cell r="G130">
            <v>9800.2836699995678</v>
          </cell>
          <cell r="I130">
            <v>9800.2836699995678</v>
          </cell>
        </row>
        <row r="131">
          <cell r="I131">
            <v>5710.9766899996903</v>
          </cell>
          <cell r="J131" t="str">
            <v>Вклады размещенные (за вычетом резервов на обесценение)</v>
          </cell>
        </row>
        <row r="132">
          <cell r="G132">
            <v>0</v>
          </cell>
          <cell r="I132">
            <v>-0.21568999999999505</v>
          </cell>
          <cell r="J132" t="str">
            <v>Прочие активы</v>
          </cell>
        </row>
        <row r="133">
          <cell r="G133">
            <v>4089.5226699999912</v>
          </cell>
          <cell r="I133">
            <v>4089.5226699999912</v>
          </cell>
          <cell r="J133" t="str">
            <v>Прочие активы</v>
          </cell>
        </row>
        <row r="134">
          <cell r="G134">
            <v>0</v>
          </cell>
          <cell r="I134">
            <v>0</v>
          </cell>
          <cell r="J134" t="str">
            <v>Ценные бумаги, имеющиеся в наличии для продажи (за вычетом резервов на обесценение)</v>
          </cell>
        </row>
        <row r="135">
          <cell r="G135">
            <v>254215.30844000005</v>
          </cell>
          <cell r="I135">
            <v>254215.30844000005</v>
          </cell>
        </row>
        <row r="136">
          <cell r="I136">
            <v>254215.30844000005</v>
          </cell>
          <cell r="J136" t="str">
            <v>Ценные бумаги, имеющиеся в наличии для продажи (за вычетом резервов на обесценение)</v>
          </cell>
        </row>
        <row r="137">
          <cell r="I137">
            <v>0</v>
          </cell>
          <cell r="J137" t="str">
            <v>Ценные бумаги, имеющиеся в наличии для продажи (за вычетом резервов на обесценение)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8678102.9099599868</v>
          </cell>
        </row>
        <row r="143">
          <cell r="I143">
            <v>461962.89041998447</v>
          </cell>
        </row>
        <row r="144">
          <cell r="I144">
            <v>0</v>
          </cell>
          <cell r="J144" t="str">
            <v>Дебиторская задолженность</v>
          </cell>
        </row>
        <row r="145">
          <cell r="I145">
            <v>92243.736729979515</v>
          </cell>
        </row>
        <row r="146">
          <cell r="I146">
            <v>0</v>
          </cell>
          <cell r="J146" t="str">
            <v>Дебиторская задолженность</v>
          </cell>
        </row>
        <row r="147">
          <cell r="I147">
            <v>89747.472480001859</v>
          </cell>
          <cell r="J147" t="str">
            <v>Дебиторская задолженность</v>
          </cell>
        </row>
        <row r="148">
          <cell r="I148">
            <v>0</v>
          </cell>
          <cell r="J148" t="str">
            <v>Дебиторская задолженность</v>
          </cell>
        </row>
        <row r="149">
          <cell r="I149">
            <v>0</v>
          </cell>
          <cell r="J149" t="str">
            <v>Дебиторская задолженность</v>
          </cell>
        </row>
        <row r="150">
          <cell r="I150">
            <v>2496.2642500000002</v>
          </cell>
          <cell r="J150" t="str">
            <v>Дебиторская задолженность</v>
          </cell>
        </row>
        <row r="151">
          <cell r="I151">
            <v>0</v>
          </cell>
          <cell r="J151" t="str">
            <v>Дебиторская задолженность</v>
          </cell>
        </row>
        <row r="152">
          <cell r="I152">
            <v>221.93261000001803</v>
          </cell>
          <cell r="J152" t="str">
            <v>Дебиторская задолженность</v>
          </cell>
        </row>
        <row r="153">
          <cell r="I153">
            <v>0</v>
          </cell>
          <cell r="J153" t="str">
            <v>Дебиторская задолженность</v>
          </cell>
        </row>
        <row r="154">
          <cell r="I154">
            <v>0</v>
          </cell>
          <cell r="J154" t="str">
            <v>Дебиторская задолженность</v>
          </cell>
        </row>
        <row r="155">
          <cell r="I155">
            <v>30.803510000000003</v>
          </cell>
        </row>
        <row r="156">
          <cell r="I156">
            <v>0</v>
          </cell>
          <cell r="J156" t="str">
            <v>Дебиторская задолженность</v>
          </cell>
        </row>
        <row r="157">
          <cell r="I157">
            <v>30.197290000000002</v>
          </cell>
          <cell r="J157" t="str">
            <v>Дебиторская задолженность</v>
          </cell>
        </row>
        <row r="158">
          <cell r="I158">
            <v>0.60622000000000043</v>
          </cell>
          <cell r="J158" t="str">
            <v>Дебиторская задолженность</v>
          </cell>
        </row>
        <row r="159">
          <cell r="I159">
            <v>81.884940000000057</v>
          </cell>
        </row>
        <row r="160">
          <cell r="I160">
            <v>80.867320000000063</v>
          </cell>
          <cell r="J160" t="str">
            <v>Дебиторская задолженность</v>
          </cell>
        </row>
        <row r="161">
          <cell r="I161">
            <v>1.01762</v>
          </cell>
          <cell r="J161" t="str">
            <v>Дебиторская задолженность</v>
          </cell>
        </row>
        <row r="162">
          <cell r="I162">
            <v>369233.31613000482</v>
          </cell>
          <cell r="J162" t="str">
            <v>Дебиторская задолженность</v>
          </cell>
        </row>
        <row r="163">
          <cell r="I163">
            <v>151.21650000009686</v>
          </cell>
          <cell r="J163" t="str">
            <v>Дебиторская задолженность</v>
          </cell>
        </row>
        <row r="164">
          <cell r="I164">
            <v>-0.33800000000002228</v>
          </cell>
          <cell r="J164" t="str">
            <v>Дебиторская задолженность</v>
          </cell>
        </row>
        <row r="165">
          <cell r="I165">
            <v>6738875.8013600037</v>
          </cell>
          <cell r="J165" t="str">
            <v>Дебиторская задолженность</v>
          </cell>
        </row>
        <row r="166">
          <cell r="I166">
            <v>17775.696210000009</v>
          </cell>
        </row>
        <row r="167">
          <cell r="I167">
            <v>0</v>
          </cell>
          <cell r="J167" t="str">
            <v>Прочие активы</v>
          </cell>
        </row>
        <row r="168">
          <cell r="I168">
            <v>748</v>
          </cell>
          <cell r="J168" t="str">
            <v>Прочие активы</v>
          </cell>
        </row>
        <row r="169">
          <cell r="I169">
            <v>1134.83952</v>
          </cell>
          <cell r="J169" t="str">
            <v>Прочие активы</v>
          </cell>
        </row>
        <row r="170">
          <cell r="I170">
            <v>0</v>
          </cell>
          <cell r="J170" t="str">
            <v>Прочие активы</v>
          </cell>
        </row>
        <row r="171">
          <cell r="I171">
            <v>15892.856690000008</v>
          </cell>
          <cell r="J171" t="str">
            <v>Прочие активы</v>
          </cell>
        </row>
        <row r="172">
          <cell r="I172">
            <v>0</v>
          </cell>
          <cell r="J172" t="str">
            <v>Прочие активы</v>
          </cell>
        </row>
        <row r="173">
          <cell r="I173">
            <v>0</v>
          </cell>
          <cell r="J173" t="str">
            <v>Прочие активы</v>
          </cell>
        </row>
        <row r="174">
          <cell r="I174">
            <v>0.42599999904632568</v>
          </cell>
          <cell r="J174" t="str">
            <v>Дебиторская задолженность</v>
          </cell>
        </row>
        <row r="175">
          <cell r="I175">
            <v>813481.68329999992</v>
          </cell>
        </row>
        <row r="176">
          <cell r="I176">
            <v>690964.73586999997</v>
          </cell>
          <cell r="J176" t="str">
            <v>Прочие активы</v>
          </cell>
        </row>
        <row r="177">
          <cell r="I177">
            <v>99177.161529999998</v>
          </cell>
          <cell r="J177" t="str">
            <v>Прочие активы</v>
          </cell>
        </row>
        <row r="178">
          <cell r="I178">
            <v>23339.785899999999</v>
          </cell>
          <cell r="J178" t="str">
            <v>Прочие активы</v>
          </cell>
        </row>
        <row r="179">
          <cell r="I179">
            <v>602818.66261999996</v>
          </cell>
          <cell r="J179" t="str">
            <v>Прочие активы</v>
          </cell>
        </row>
        <row r="180">
          <cell r="I180">
            <v>22859.588800000492</v>
          </cell>
          <cell r="J180" t="str">
            <v>Дебиторская задолженность</v>
          </cell>
        </row>
        <row r="181">
          <cell r="I181">
            <v>20283.615830000002</v>
          </cell>
          <cell r="J181" t="str">
            <v>Дебиторская задолженность</v>
          </cell>
        </row>
        <row r="182">
          <cell r="I182">
            <v>44.883420000001934</v>
          </cell>
          <cell r="J182" t="str">
            <v>Дебиторская задолженность</v>
          </cell>
        </row>
        <row r="183">
          <cell r="I183">
            <v>807.86790999997174</v>
          </cell>
          <cell r="J183" t="str">
            <v>Дебиторская задолженность</v>
          </cell>
        </row>
        <row r="184">
          <cell r="I184">
            <v>-1758029.49119</v>
          </cell>
          <cell r="J184">
            <v>1548718.49119</v>
          </cell>
        </row>
        <row r="185">
          <cell r="I185">
            <v>-77743.448120000001</v>
          </cell>
        </row>
        <row r="186">
          <cell r="I186">
            <v>-27257.202199999992</v>
          </cell>
        </row>
        <row r="187">
          <cell r="I187">
            <v>0</v>
          </cell>
          <cell r="J187" t="str">
            <v>Дебиторская задолженность</v>
          </cell>
        </row>
        <row r="188">
          <cell r="I188">
            <v>0</v>
          </cell>
          <cell r="J188" t="str">
            <v>Дебиторская задолженность</v>
          </cell>
        </row>
        <row r="189">
          <cell r="I189">
            <v>0</v>
          </cell>
          <cell r="J189" t="str">
            <v>Дебиторская задолженность</v>
          </cell>
        </row>
        <row r="190">
          <cell r="I190">
            <v>-25315.731879999999</v>
          </cell>
          <cell r="J190" t="str">
            <v>Дебиторская задолженность</v>
          </cell>
        </row>
        <row r="191">
          <cell r="I191">
            <v>-1941.4703200000004</v>
          </cell>
          <cell r="J191" t="str">
            <v>Дебиторская задолженность</v>
          </cell>
        </row>
        <row r="192">
          <cell r="I192">
            <v>-50486.245920000001</v>
          </cell>
          <cell r="J192" t="str">
            <v>Дебиторская задолженность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  <cell r="J195" t="str">
            <v>Дебиторская задолженность</v>
          </cell>
        </row>
        <row r="196">
          <cell r="I196">
            <v>0</v>
          </cell>
          <cell r="J196" t="str">
            <v>Дебиторская задолженность</v>
          </cell>
        </row>
        <row r="197">
          <cell r="I197">
            <v>0</v>
          </cell>
          <cell r="J197" t="str">
            <v>Дебиторская задолженность</v>
          </cell>
        </row>
        <row r="198">
          <cell r="I198">
            <v>0</v>
          </cell>
          <cell r="J198" t="str">
            <v>Дебиторская задолженность</v>
          </cell>
        </row>
        <row r="199">
          <cell r="I199">
            <v>0</v>
          </cell>
          <cell r="J199" t="str">
            <v>Дебиторская задолженность</v>
          </cell>
        </row>
        <row r="200">
          <cell r="I200">
            <v>0</v>
          </cell>
          <cell r="J200" t="str">
            <v>Дебиторская задолженность</v>
          </cell>
        </row>
        <row r="201">
          <cell r="I201">
            <v>-17299.652319999997</v>
          </cell>
        </row>
        <row r="202">
          <cell r="I202">
            <v>0</v>
          </cell>
        </row>
        <row r="203">
          <cell r="I203">
            <v>0</v>
          </cell>
          <cell r="J203" t="str">
            <v>Прочие активы</v>
          </cell>
        </row>
        <row r="204">
          <cell r="I204">
            <v>0</v>
          </cell>
          <cell r="J204" t="str">
            <v>Прочие активы</v>
          </cell>
        </row>
        <row r="205">
          <cell r="I205">
            <v>0</v>
          </cell>
          <cell r="J205" t="str">
            <v>Прочие активы</v>
          </cell>
        </row>
        <row r="206">
          <cell r="I206">
            <v>0</v>
          </cell>
          <cell r="J206" t="str">
            <v>Прочие активы</v>
          </cell>
        </row>
        <row r="207">
          <cell r="I207">
            <v>0</v>
          </cell>
          <cell r="J207" t="str">
            <v>Прочие активы</v>
          </cell>
        </row>
        <row r="208">
          <cell r="I208">
            <v>-17299.652319999997</v>
          </cell>
          <cell r="J208" t="str">
            <v>Прочие активы</v>
          </cell>
        </row>
        <row r="209">
          <cell r="H209">
            <v>6472.4908400000004</v>
          </cell>
          <cell r="I209">
            <v>-6472.4908400000004</v>
          </cell>
        </row>
        <row r="210">
          <cell r="I210">
            <v>-1332.4030299999999</v>
          </cell>
        </row>
        <row r="211">
          <cell r="I211">
            <v>0</v>
          </cell>
          <cell r="J211" t="str">
            <v>Прочие активы</v>
          </cell>
        </row>
        <row r="212">
          <cell r="I212">
            <v>0</v>
          </cell>
          <cell r="J212" t="str">
            <v>Прочие активы</v>
          </cell>
        </row>
        <row r="213">
          <cell r="I213">
            <v>0</v>
          </cell>
          <cell r="J213" t="str">
            <v>Прочие активы</v>
          </cell>
        </row>
        <row r="214">
          <cell r="I214">
            <v>-251.03073999999998</v>
          </cell>
          <cell r="J214" t="str">
            <v>Прочие активы</v>
          </cell>
        </row>
        <row r="215">
          <cell r="I215">
            <v>-1081.37229</v>
          </cell>
          <cell r="J215" t="str">
            <v>Прочие активы</v>
          </cell>
        </row>
        <row r="216">
          <cell r="I216">
            <v>-5140.0878100000009</v>
          </cell>
          <cell r="J216" t="str">
            <v>Прочие активы</v>
          </cell>
        </row>
        <row r="217">
          <cell r="H217">
            <v>13806.547929999997</v>
          </cell>
          <cell r="I217">
            <v>-13806.547929999997</v>
          </cell>
        </row>
        <row r="218">
          <cell r="I218">
            <v>-1232.1827199999998</v>
          </cell>
        </row>
        <row r="219">
          <cell r="I219">
            <v>0</v>
          </cell>
          <cell r="J219" t="str">
            <v>Дебиторская задолженность</v>
          </cell>
        </row>
        <row r="220">
          <cell r="I220">
            <v>0</v>
          </cell>
          <cell r="J220" t="str">
            <v>Дебиторская задолженность</v>
          </cell>
        </row>
        <row r="221">
          <cell r="I221">
            <v>0</v>
          </cell>
          <cell r="J221" t="str">
            <v>Дебиторская задолженность</v>
          </cell>
        </row>
        <row r="222">
          <cell r="I222">
            <v>-485.82219999999984</v>
          </cell>
          <cell r="J222" t="str">
            <v>Дебиторская задолженность</v>
          </cell>
        </row>
        <row r="223">
          <cell r="I223">
            <v>-746.36051999999995</v>
          </cell>
          <cell r="J223" t="str">
            <v>Дебиторская задолженность</v>
          </cell>
        </row>
        <row r="224">
          <cell r="I224">
            <v>-12574.36521</v>
          </cell>
          <cell r="J224" t="str">
            <v>Дебиторская задолженность</v>
          </cell>
        </row>
        <row r="225">
          <cell r="H225">
            <v>171064</v>
          </cell>
          <cell r="I225">
            <v>-171064</v>
          </cell>
        </row>
        <row r="226">
          <cell r="I226">
            <v>0</v>
          </cell>
        </row>
        <row r="227">
          <cell r="I227">
            <v>0</v>
          </cell>
          <cell r="J227" t="str">
            <v>Ценные бумаги, имеющиеся в наличии для продажи (за вычетом резервов на обесценение)</v>
          </cell>
        </row>
        <row r="228">
          <cell r="I228">
            <v>0</v>
          </cell>
          <cell r="J228" t="str">
            <v>Ценные бумаги, имеющиеся в наличии для продажи (за вычетом резервов на обесценение)</v>
          </cell>
        </row>
        <row r="229">
          <cell r="I229">
            <v>0</v>
          </cell>
          <cell r="J229" t="str">
            <v>Ценные бумаги, имеющиеся в наличии для продажи (за вычетом резервов на обесценение)</v>
          </cell>
        </row>
        <row r="230">
          <cell r="I230">
            <v>0</v>
          </cell>
          <cell r="J230" t="str">
            <v>Ценные бумаги, имеющиеся в наличии для продажи (за вычетом резервов на обесценение)</v>
          </cell>
        </row>
        <row r="231">
          <cell r="I231">
            <v>0</v>
          </cell>
          <cell r="J231" t="str">
            <v>Ценные бумаги, имеющиеся в наличии для продажи (за вычетом резервов на обесценение)</v>
          </cell>
        </row>
        <row r="232">
          <cell r="I232">
            <v>-171064</v>
          </cell>
          <cell r="J232" t="str">
            <v>Ценные бумаги, имеющиеся в наличии для продажи (за вычетом резервов на обесценение)</v>
          </cell>
        </row>
        <row r="233">
          <cell r="H233">
            <v>38247</v>
          </cell>
          <cell r="I233">
            <v>-38247</v>
          </cell>
        </row>
        <row r="234">
          <cell r="I234">
            <v>0</v>
          </cell>
        </row>
        <row r="235">
          <cell r="I235">
            <v>0</v>
          </cell>
          <cell r="J235" t="str">
            <v>Прочие активы</v>
          </cell>
        </row>
        <row r="236">
          <cell r="I236">
            <v>0</v>
          </cell>
          <cell r="J236" t="str">
            <v>Прочие активы</v>
          </cell>
        </row>
        <row r="237">
          <cell r="I237">
            <v>0</v>
          </cell>
          <cell r="J237" t="str">
            <v>Прочие активы</v>
          </cell>
        </row>
        <row r="238">
          <cell r="I238">
            <v>0</v>
          </cell>
          <cell r="J238" t="str">
            <v>Прочие активы</v>
          </cell>
        </row>
        <row r="239">
          <cell r="I239">
            <v>0</v>
          </cell>
          <cell r="J239" t="str">
            <v>Прочие активы</v>
          </cell>
        </row>
        <row r="240">
          <cell r="I240">
            <v>-38247</v>
          </cell>
          <cell r="J240" t="str">
            <v>Прочие активы</v>
          </cell>
        </row>
        <row r="241">
          <cell r="H241">
            <v>0</v>
          </cell>
          <cell r="I241">
            <v>0</v>
          </cell>
        </row>
        <row r="242">
          <cell r="I242">
            <v>0</v>
          </cell>
          <cell r="J242" t="str">
            <v>Вклады размещенные (за вычетом резервов на обесценение)</v>
          </cell>
        </row>
        <row r="243">
          <cell r="I243">
            <v>0</v>
          </cell>
          <cell r="J243" t="str">
            <v>Вклады размещенные (за вычетом резервов на обесценение)</v>
          </cell>
        </row>
        <row r="244">
          <cell r="I244">
            <v>0</v>
          </cell>
          <cell r="J244" t="str">
            <v>Вклады размещенные (за вычетом резервов на обесценение)</v>
          </cell>
        </row>
        <row r="245">
          <cell r="I245">
            <v>0</v>
          </cell>
          <cell r="J245" t="str">
            <v>Вклады размещенные (за вычетом резервов на обесценение)</v>
          </cell>
        </row>
        <row r="246">
          <cell r="I246">
            <v>0</v>
          </cell>
          <cell r="J246" t="str">
            <v>Вклады размещенные (за вычетом резервов на обесценение)</v>
          </cell>
        </row>
        <row r="247">
          <cell r="I247">
            <v>0</v>
          </cell>
          <cell r="J247" t="str">
            <v>Вклады размещенные (за вычетом резервов на обесценение)</v>
          </cell>
        </row>
        <row r="248">
          <cell r="I248">
            <v>-1433396.35198</v>
          </cell>
        </row>
        <row r="249">
          <cell r="I249">
            <v>0</v>
          </cell>
        </row>
        <row r="250">
          <cell r="I250">
            <v>0</v>
          </cell>
          <cell r="J250" t="str">
            <v>Прочие активы</v>
          </cell>
        </row>
        <row r="251">
          <cell r="I251">
            <v>0</v>
          </cell>
          <cell r="J251" t="str">
            <v>Прочие активы</v>
          </cell>
        </row>
        <row r="252">
          <cell r="I252">
            <v>0</v>
          </cell>
          <cell r="J252" t="str">
            <v>Прочие активы</v>
          </cell>
        </row>
        <row r="253">
          <cell r="I253">
            <v>0</v>
          </cell>
          <cell r="J253" t="str">
            <v>Прочие активы</v>
          </cell>
        </row>
        <row r="254">
          <cell r="I254">
            <v>0</v>
          </cell>
          <cell r="J254" t="str">
            <v>Прочие активы</v>
          </cell>
        </row>
        <row r="255">
          <cell r="I255">
            <v>-1433396.35198</v>
          </cell>
          <cell r="J255" t="str">
            <v>Прочие активы</v>
          </cell>
        </row>
        <row r="256">
          <cell r="I256">
            <v>999628.98491000058</v>
          </cell>
        </row>
        <row r="257">
          <cell r="I257">
            <v>979405.57929000072</v>
          </cell>
        </row>
        <row r="258">
          <cell r="I258">
            <v>472723.34792999993</v>
          </cell>
        </row>
        <row r="259">
          <cell r="I259">
            <v>52502.266940000001</v>
          </cell>
          <cell r="J259" t="str">
            <v>Запасы</v>
          </cell>
        </row>
        <row r="260">
          <cell r="I260">
            <v>249356.91112000018</v>
          </cell>
          <cell r="J260" t="str">
            <v>Запасы</v>
          </cell>
        </row>
        <row r="261">
          <cell r="I261">
            <v>170864.16986999998</v>
          </cell>
          <cell r="J261" t="str">
            <v>Запасы</v>
          </cell>
        </row>
        <row r="262">
          <cell r="I262">
            <v>240084.97967999999</v>
          </cell>
          <cell r="J262" t="str">
            <v>Запасы</v>
          </cell>
        </row>
        <row r="263">
          <cell r="I263">
            <v>34442.843040000022</v>
          </cell>
          <cell r="J263" t="str">
            <v>Запасы</v>
          </cell>
        </row>
        <row r="264">
          <cell r="I264">
            <v>7902.2095800000025</v>
          </cell>
          <cell r="J264" t="str">
            <v>Запасы</v>
          </cell>
        </row>
        <row r="265">
          <cell r="I265">
            <v>182027.72707000002</v>
          </cell>
        </row>
        <row r="266">
          <cell r="I266">
            <v>179143.63588000007</v>
          </cell>
          <cell r="J266" t="str">
            <v>Запасы</v>
          </cell>
        </row>
        <row r="267">
          <cell r="I267">
            <v>2884.091190000001</v>
          </cell>
          <cell r="J267" t="str">
            <v>Запасы</v>
          </cell>
        </row>
        <row r="268">
          <cell r="I268">
            <v>42224.471989999991</v>
          </cell>
          <cell r="J268" t="str">
            <v>Запасы</v>
          </cell>
        </row>
        <row r="269">
          <cell r="I269">
            <v>6004.1538300000002</v>
          </cell>
          <cell r="J269" t="str">
            <v>Запасы</v>
          </cell>
        </row>
        <row r="270">
          <cell r="I270">
            <v>21984.311790000065</v>
          </cell>
          <cell r="J270" t="str">
            <v>Запасы</v>
          </cell>
        </row>
        <row r="271">
          <cell r="I271">
            <v>0</v>
          </cell>
          <cell r="J271" t="str">
            <v>Запасы</v>
          </cell>
        </row>
        <row r="272">
          <cell r="I272">
            <v>0</v>
          </cell>
        </row>
        <row r="273">
          <cell r="I273">
            <v>0</v>
          </cell>
          <cell r="J273" t="str">
            <v>Запасы</v>
          </cell>
        </row>
        <row r="274">
          <cell r="I274">
            <v>-7765.06</v>
          </cell>
        </row>
        <row r="275">
          <cell r="I275">
            <v>0</v>
          </cell>
          <cell r="J275" t="str">
            <v>Запасы</v>
          </cell>
        </row>
        <row r="276">
          <cell r="I276">
            <v>0</v>
          </cell>
          <cell r="J276" t="str">
            <v>Запасы</v>
          </cell>
        </row>
        <row r="277">
          <cell r="I277">
            <v>0</v>
          </cell>
          <cell r="J277" t="str">
            <v>Запасы</v>
          </cell>
        </row>
        <row r="278">
          <cell r="I278">
            <v>0</v>
          </cell>
          <cell r="J278" t="str">
            <v>Запасы</v>
          </cell>
        </row>
        <row r="279">
          <cell r="I279">
            <v>-7765.06</v>
          </cell>
          <cell r="J279" t="str">
            <v>Запасы</v>
          </cell>
        </row>
        <row r="280">
          <cell r="I280">
            <v>177266.03407000005</v>
          </cell>
        </row>
        <row r="281">
          <cell r="I281">
            <v>167260.2008799999</v>
          </cell>
          <cell r="J281" t="str">
            <v>Текущее налоговое требование</v>
          </cell>
        </row>
        <row r="282">
          <cell r="I282">
            <v>3876.6713399998844</v>
          </cell>
        </row>
        <row r="283">
          <cell r="I283">
            <v>-0.32866000011563301</v>
          </cell>
          <cell r="J283" t="str">
            <v>Текущее налоговое требование</v>
          </cell>
        </row>
        <row r="284">
          <cell r="I284">
            <v>3877</v>
          </cell>
          <cell r="J284" t="str">
            <v>Текущее налоговое требование</v>
          </cell>
        </row>
        <row r="285">
          <cell r="I285">
            <v>6129.1618500000041</v>
          </cell>
        </row>
        <row r="286">
          <cell r="I286">
            <v>0</v>
          </cell>
          <cell r="J286" t="str">
            <v>Текущее налоговое требование</v>
          </cell>
        </row>
        <row r="287">
          <cell r="I287">
            <v>87.25467000000026</v>
          </cell>
          <cell r="J287" t="str">
            <v>Текущее налоговое требование</v>
          </cell>
        </row>
        <row r="288">
          <cell r="I288">
            <v>2992.9297300000035</v>
          </cell>
          <cell r="J288" t="str">
            <v>Текущее налоговое требование</v>
          </cell>
        </row>
        <row r="289">
          <cell r="I289">
            <v>665.49197999999888</v>
          </cell>
          <cell r="J289" t="str">
            <v>Текущее налоговое требование</v>
          </cell>
        </row>
        <row r="290">
          <cell r="I290">
            <v>667</v>
          </cell>
        </row>
        <row r="291">
          <cell r="I291">
            <v>667</v>
          </cell>
          <cell r="J291" t="str">
            <v>Текущее налоговое требование</v>
          </cell>
        </row>
        <row r="292">
          <cell r="I292">
            <v>0</v>
          </cell>
          <cell r="J292" t="str">
            <v>Текущее налоговое требование</v>
          </cell>
        </row>
        <row r="293">
          <cell r="I293">
            <v>0</v>
          </cell>
          <cell r="J293" t="str">
            <v>Текущее налоговое требование</v>
          </cell>
        </row>
        <row r="294">
          <cell r="I294">
            <v>63.134639999999997</v>
          </cell>
          <cell r="J294" t="str">
            <v>Текущее налоговое требование</v>
          </cell>
        </row>
        <row r="295">
          <cell r="I295">
            <v>0.13400000000001455</v>
          </cell>
        </row>
        <row r="296">
          <cell r="I296">
            <v>0</v>
          </cell>
          <cell r="J296" t="str">
            <v>Текущее налоговое требование</v>
          </cell>
        </row>
        <row r="297">
          <cell r="I297">
            <v>0</v>
          </cell>
          <cell r="J297" t="str">
            <v>Текущее налоговое требование</v>
          </cell>
        </row>
        <row r="298">
          <cell r="I298">
            <v>0.13400000000001455</v>
          </cell>
          <cell r="J298" t="str">
            <v>Текущее налоговое требование</v>
          </cell>
        </row>
        <row r="299">
          <cell r="I299">
            <v>1438.4747299999981</v>
          </cell>
        </row>
        <row r="300">
          <cell r="I300">
            <v>308.98991999999987</v>
          </cell>
          <cell r="J300" t="str">
            <v>Текущее налоговое требование</v>
          </cell>
        </row>
        <row r="301">
          <cell r="I301">
            <v>1129.4848099999981</v>
          </cell>
          <cell r="J301" t="str">
            <v>Текущее налоговое требование</v>
          </cell>
        </row>
        <row r="302">
          <cell r="I302">
            <v>114.05000000000007</v>
          </cell>
          <cell r="J302" t="str">
            <v>Текущее налоговое требование</v>
          </cell>
        </row>
        <row r="303">
          <cell r="I303">
            <v>100.69209999999987</v>
          </cell>
          <cell r="J303" t="str">
            <v>Текущее налоговое требование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  <cell r="J306" t="str">
            <v>Долгосрочные активы (выбывающие группы), предназначенные для продажи</v>
          </cell>
        </row>
        <row r="307">
          <cell r="I307">
            <v>0</v>
          </cell>
          <cell r="J307" t="str">
            <v>Долгосрочные активы (выбывающие группы), предназначенные для продажи</v>
          </cell>
        </row>
        <row r="308">
          <cell r="I308">
            <v>0</v>
          </cell>
          <cell r="J308" t="str">
            <v>Долгосрочные активы (выбывающие группы), предназначенные для продажи</v>
          </cell>
        </row>
        <row r="309">
          <cell r="I309">
            <v>0</v>
          </cell>
          <cell r="J309" t="str">
            <v>Долгосрочные активы (выбывающие группы), предназначенные для продажи</v>
          </cell>
        </row>
        <row r="310">
          <cell r="I310">
            <v>0</v>
          </cell>
          <cell r="J310" t="str">
            <v>Долгосрочные активы (выбывающие группы), предназначенные для продажи</v>
          </cell>
        </row>
        <row r="311">
          <cell r="I311">
            <v>0</v>
          </cell>
          <cell r="J311" t="str">
            <v>Долгосрочные активы (выбывающие группы), предназначенные для продажи</v>
          </cell>
        </row>
        <row r="312">
          <cell r="I312">
            <v>0</v>
          </cell>
          <cell r="J312" t="str">
            <v>Долгосрочные активы (выбывающие группы), предназначенные для продажи</v>
          </cell>
        </row>
        <row r="313">
          <cell r="I313">
            <v>548464.76241999865</v>
          </cell>
        </row>
        <row r="314">
          <cell r="G314">
            <v>481311.49578000233</v>
          </cell>
          <cell r="I314">
            <v>481311.49578000233</v>
          </cell>
        </row>
        <row r="315">
          <cell r="I315">
            <v>32556.551969999913</v>
          </cell>
        </row>
        <row r="316">
          <cell r="I316">
            <v>32556.551969999913</v>
          </cell>
          <cell r="J316" t="str">
            <v>Прочие активы</v>
          </cell>
        </row>
        <row r="317">
          <cell r="I317">
            <v>0</v>
          </cell>
          <cell r="J317" t="str">
            <v>Прочие активы</v>
          </cell>
        </row>
        <row r="318">
          <cell r="I318">
            <v>0</v>
          </cell>
          <cell r="J318" t="str">
            <v>Прочие активы</v>
          </cell>
        </row>
        <row r="319">
          <cell r="I319">
            <v>0</v>
          </cell>
          <cell r="J319" t="str">
            <v>Прочие активы</v>
          </cell>
        </row>
        <row r="320">
          <cell r="I320">
            <v>176078.8439600002</v>
          </cell>
        </row>
        <row r="321">
          <cell r="I321">
            <v>176078.8439600002</v>
          </cell>
          <cell r="J321" t="str">
            <v>Прочие активы</v>
          </cell>
        </row>
        <row r="322">
          <cell r="I322">
            <v>0</v>
          </cell>
          <cell r="J322" t="str">
            <v>Прочие активы</v>
          </cell>
        </row>
        <row r="323">
          <cell r="I323">
            <v>0</v>
          </cell>
          <cell r="J323" t="str">
            <v>Прочие активы</v>
          </cell>
        </row>
        <row r="324">
          <cell r="I324">
            <v>272676.02341000084</v>
          </cell>
        </row>
        <row r="325">
          <cell r="I325">
            <v>272676.02341000084</v>
          </cell>
          <cell r="J325" t="str">
            <v>Прочие активы</v>
          </cell>
        </row>
        <row r="326">
          <cell r="I326">
            <v>0</v>
          </cell>
          <cell r="J326" t="str">
            <v>Прочие активы</v>
          </cell>
        </row>
        <row r="327">
          <cell r="I327">
            <v>7.6440000906586647E-2</v>
          </cell>
        </row>
        <row r="328">
          <cell r="I328">
            <v>7.6440000906586647E-2</v>
          </cell>
          <cell r="J328" t="str">
            <v>Прочие активы</v>
          </cell>
        </row>
        <row r="329">
          <cell r="I329">
            <v>67153.266639998183</v>
          </cell>
        </row>
        <row r="330">
          <cell r="I330">
            <v>46299.667790000007</v>
          </cell>
        </row>
        <row r="331">
          <cell r="I331">
            <v>10566.50086</v>
          </cell>
          <cell r="J331" t="str">
            <v>Дебиторская задолженность</v>
          </cell>
        </row>
        <row r="332">
          <cell r="I332">
            <v>15834.875759999999</v>
          </cell>
          <cell r="J332" t="str">
            <v>Дебиторская задолженность</v>
          </cell>
        </row>
        <row r="333">
          <cell r="I333">
            <v>10634.28</v>
          </cell>
          <cell r="J333" t="str">
            <v>Дебиторская задолженность</v>
          </cell>
        </row>
        <row r="334">
          <cell r="I334">
            <v>8188.0111700000016</v>
          </cell>
          <cell r="J334" t="str">
            <v>Дебиторская задолженность</v>
          </cell>
        </row>
        <row r="335">
          <cell r="I335">
            <v>1076</v>
          </cell>
          <cell r="J335" t="str">
            <v>Дебиторская задолженность</v>
          </cell>
        </row>
        <row r="336">
          <cell r="I336">
            <v>0</v>
          </cell>
          <cell r="J336" t="str">
            <v>Дебиторская задолженность</v>
          </cell>
        </row>
        <row r="337">
          <cell r="I337">
            <v>0</v>
          </cell>
          <cell r="J337" t="str">
            <v>Прочие активы</v>
          </cell>
        </row>
        <row r="338">
          <cell r="I338">
            <v>0</v>
          </cell>
        </row>
        <row r="339">
          <cell r="I339">
            <v>0</v>
          </cell>
          <cell r="J339" t="str">
            <v>Прочие активы</v>
          </cell>
        </row>
        <row r="340">
          <cell r="I340">
            <v>20853.598849998787</v>
          </cell>
        </row>
        <row r="341">
          <cell r="I341">
            <v>1441.1325200000138</v>
          </cell>
          <cell r="J341" t="str">
            <v>Прочие активы</v>
          </cell>
        </row>
        <row r="342">
          <cell r="I342">
            <v>19412.466329999268</v>
          </cell>
        </row>
        <row r="343">
          <cell r="I343">
            <v>0</v>
          </cell>
          <cell r="J343" t="str">
            <v>Прочие активы</v>
          </cell>
        </row>
        <row r="344">
          <cell r="I344">
            <v>0</v>
          </cell>
          <cell r="J344" t="str">
            <v>Прочие активы</v>
          </cell>
        </row>
        <row r="345">
          <cell r="I345">
            <v>19412.466329999268</v>
          </cell>
        </row>
        <row r="346">
          <cell r="I346">
            <v>0.21426999988034368</v>
          </cell>
          <cell r="J346" t="str">
            <v>Прочие активы</v>
          </cell>
        </row>
        <row r="347">
          <cell r="I347">
            <v>0.17639000015333295</v>
          </cell>
          <cell r="J347" t="str">
            <v>Прочие активы</v>
          </cell>
        </row>
        <row r="348">
          <cell r="I348">
            <v>-0.21970999985933304</v>
          </cell>
          <cell r="J348" t="str">
            <v>Прочие активы</v>
          </cell>
        </row>
        <row r="349">
          <cell r="I349">
            <v>1.3099999632686377E-3</v>
          </cell>
          <cell r="J349" t="str">
            <v>Прочие активы</v>
          </cell>
        </row>
        <row r="350">
          <cell r="I350">
            <v>-0.40744000009726733</v>
          </cell>
          <cell r="J350" t="str">
            <v>Прочие активы</v>
          </cell>
        </row>
        <row r="351">
          <cell r="I351">
            <v>-0.4766999997664243</v>
          </cell>
          <cell r="J351" t="str">
            <v>Прочие активы</v>
          </cell>
        </row>
        <row r="352">
          <cell r="I352">
            <v>3.3400000538676977E-3</v>
          </cell>
          <cell r="J352" t="str">
            <v>Прочие активы</v>
          </cell>
        </row>
        <row r="353">
          <cell r="I353">
            <v>-0.2131999998819083</v>
          </cell>
          <cell r="J353" t="str">
            <v>Прочие активы</v>
          </cell>
        </row>
        <row r="354">
          <cell r="I354">
            <v>19413.957949999953</v>
          </cell>
          <cell r="J354" t="str">
            <v>Прочие активы</v>
          </cell>
        </row>
        <row r="355">
          <cell r="I355">
            <v>-6.6009999951347709E-2</v>
          </cell>
          <cell r="J355" t="str">
            <v>Прочие активы</v>
          </cell>
        </row>
        <row r="356">
          <cell r="I356">
            <v>-5.6539999961387366E-2</v>
          </cell>
          <cell r="J356" t="str">
            <v>Прочие активы</v>
          </cell>
        </row>
        <row r="357">
          <cell r="I357">
            <v>-0.44732999999541789</v>
          </cell>
          <cell r="J357" t="str">
            <v>Прочие активы</v>
          </cell>
        </row>
        <row r="358">
          <cell r="I358">
            <v>0</v>
          </cell>
          <cell r="J358" t="str">
            <v>Прочие активы</v>
          </cell>
        </row>
        <row r="359">
          <cell r="I359">
            <v>0</v>
          </cell>
        </row>
        <row r="360">
          <cell r="I360">
            <v>0</v>
          </cell>
          <cell r="J360" t="str">
            <v>Прочие активы</v>
          </cell>
        </row>
        <row r="361">
          <cell r="I361">
            <v>32977121.546259999</v>
          </cell>
        </row>
        <row r="362">
          <cell r="I362">
            <v>7564422.2870800011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7267674.7870800011</v>
          </cell>
        </row>
        <row r="369">
          <cell r="I369">
            <v>9093022.1033999994</v>
          </cell>
          <cell r="J369" t="str">
            <v>Ценные бумаги, имеющиеся в наличии для продажи (за вычетом резервов на обесценение)</v>
          </cell>
        </row>
        <row r="370">
          <cell r="I370">
            <v>0</v>
          </cell>
          <cell r="J370" t="str">
            <v>Ценные бумаги, имеющиеся в наличии для продажи (за вычетом резервов на обесценение)</v>
          </cell>
        </row>
        <row r="371">
          <cell r="I371">
            <v>-387850.30488999997</v>
          </cell>
          <cell r="J371" t="str">
            <v>Ценные бумаги, имеющиеся в наличии для продажи (за вычетом резервов на обесценение)</v>
          </cell>
        </row>
        <row r="372">
          <cell r="I372">
            <v>0</v>
          </cell>
          <cell r="J372" t="str">
            <v>Ценные бумаги, имеющиеся в наличии для продажи (за вычетом резервов на обесценение)</v>
          </cell>
        </row>
        <row r="373">
          <cell r="I373">
            <v>225110.41646000001</v>
          </cell>
          <cell r="J373" t="str">
            <v>Ценные бумаги, имеющиеся в наличии для продажи (за вычетом резервов на обесценение)</v>
          </cell>
        </row>
        <row r="374">
          <cell r="I374">
            <v>0</v>
          </cell>
          <cell r="J374" t="str">
            <v>Ценные бумаги, имеющиеся в наличии для продажи (за вычетом резервов на обесценение)</v>
          </cell>
        </row>
        <row r="375">
          <cell r="I375">
            <v>56426.552869999956</v>
          </cell>
          <cell r="J375" t="str">
            <v>Ценные бумаги, имеющиеся в наличии для продажи (за вычетом резервов на обесценение)</v>
          </cell>
        </row>
        <row r="376">
          <cell r="I376">
            <v>-1719033.9807599997</v>
          </cell>
          <cell r="J376" t="str">
            <v>Ценные бумаги, имеющиеся в наличии для продажи (за вычетом резервов на обесценение)</v>
          </cell>
        </row>
        <row r="377">
          <cell r="I377">
            <v>0</v>
          </cell>
          <cell r="J377" t="str">
            <v>Ценные бумаги, имеющиеся в наличии для продажи (за вычетом резервов на обесценение)</v>
          </cell>
        </row>
        <row r="378">
          <cell r="I378">
            <v>296747.5</v>
          </cell>
        </row>
        <row r="379">
          <cell r="I379">
            <v>0</v>
          </cell>
          <cell r="J379" t="str">
            <v>Инвестиции в капитал других юридических лиц и субординированный долг</v>
          </cell>
        </row>
        <row r="380">
          <cell r="I380">
            <v>296747.5</v>
          </cell>
        </row>
        <row r="381">
          <cell r="I381">
            <v>125682.5</v>
          </cell>
          <cell r="J381" t="str">
            <v>Вклады размещенные (за вычетом резервов на обесценение)</v>
          </cell>
        </row>
        <row r="382">
          <cell r="I382">
            <v>171065</v>
          </cell>
          <cell r="J382" t="str">
            <v>Ценные бумаги, имеющиеся в наличии для продажи (за вычетом резервов на обесценение)</v>
          </cell>
        </row>
        <row r="383">
          <cell r="I383">
            <v>0</v>
          </cell>
        </row>
        <row r="384">
          <cell r="I384">
            <v>466878.24601999996</v>
          </cell>
        </row>
        <row r="385">
          <cell r="I385">
            <v>0</v>
          </cell>
        </row>
        <row r="386">
          <cell r="I386">
            <v>0</v>
          </cell>
          <cell r="J386" t="str">
            <v>Дебиторская задолженность</v>
          </cell>
        </row>
        <row r="387">
          <cell r="I387">
            <v>0</v>
          </cell>
          <cell r="J387" t="str">
            <v>Дебиторская задолженность</v>
          </cell>
        </row>
        <row r="388">
          <cell r="I388">
            <v>0</v>
          </cell>
          <cell r="J388" t="str">
            <v>Дебиторская задолженность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462656.32601999998</v>
          </cell>
          <cell r="J394" t="str">
            <v>Прочие активы</v>
          </cell>
        </row>
        <row r="395">
          <cell r="I395">
            <v>0</v>
          </cell>
          <cell r="J395" t="str">
            <v>Прочие активы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4221.92</v>
          </cell>
        </row>
        <row r="404">
          <cell r="I404">
            <v>0</v>
          </cell>
          <cell r="J404" t="str">
            <v>Прочие активы</v>
          </cell>
        </row>
        <row r="405">
          <cell r="I405">
            <v>4221.92</v>
          </cell>
          <cell r="J405" t="str">
            <v>Прочие активы</v>
          </cell>
        </row>
        <row r="406">
          <cell r="I406">
            <v>0</v>
          </cell>
          <cell r="J406" t="str">
            <v>Прочие активы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  <cell r="J409" t="str">
            <v>Инвестиции в капитал других юридических лиц и субординированный долг</v>
          </cell>
        </row>
        <row r="410">
          <cell r="I410">
            <v>23619458.030689999</v>
          </cell>
        </row>
        <row r="411">
          <cell r="I411">
            <v>37108991.049699999</v>
          </cell>
        </row>
        <row r="412">
          <cell r="I412">
            <v>1281445.4508</v>
          </cell>
          <cell r="J412" t="str">
            <v>Основные средства (за вычетом амортизации и убытков от обесценения)</v>
          </cell>
        </row>
        <row r="413">
          <cell r="I413">
            <v>15870035.033290001</v>
          </cell>
          <cell r="J413" t="str">
            <v>Основные средства (за вычетом амортизации и убытков от обесценения)</v>
          </cell>
        </row>
        <row r="414">
          <cell r="I414">
            <v>10304847.00811</v>
          </cell>
          <cell r="J414" t="str">
            <v>Основные средства (за вычетом амортизации и убытков от обесценения)</v>
          </cell>
        </row>
        <row r="415">
          <cell r="I415">
            <v>7711736.0672599999</v>
          </cell>
          <cell r="J415" t="str">
            <v>Основные средства (за вычетом амортизации и убытков от обесценения)</v>
          </cell>
        </row>
        <row r="416">
          <cell r="I416">
            <v>1939941.49024</v>
          </cell>
          <cell r="J416" t="str">
            <v>Основные средства (за вычетом амортизации и убытков от обесценения)</v>
          </cell>
        </row>
        <row r="417">
          <cell r="I417">
            <v>986</v>
          </cell>
          <cell r="J417" t="str">
            <v>Основные средства (за вычетом амортизации и убытков от обесценения)</v>
          </cell>
        </row>
        <row r="418">
          <cell r="I418">
            <v>-13455003.01901</v>
          </cell>
        </row>
        <row r="419">
          <cell r="I419">
            <v>-2673845.2540199999</v>
          </cell>
          <cell r="J419" t="str">
            <v>Основные средства (за вычетом амортизации и убытков от обесценения)</v>
          </cell>
        </row>
        <row r="420">
          <cell r="I420">
            <v>-6150981.9261499997</v>
          </cell>
          <cell r="J420" t="str">
            <v>Основные средства (за вычетом амортизации и убытков от обесценения)</v>
          </cell>
        </row>
        <row r="421">
          <cell r="I421">
            <v>-3340821.17123</v>
          </cell>
          <cell r="J421" t="str">
            <v>Основные средства (за вычетом амортизации и убытков от обесценения)</v>
          </cell>
        </row>
        <row r="422">
          <cell r="I422">
            <v>-1288368.6676099999</v>
          </cell>
          <cell r="J422" t="str">
            <v>Основные средства (за вычетом амортизации и убытков от обесценения)</v>
          </cell>
        </row>
        <row r="423">
          <cell r="I423">
            <v>-986</v>
          </cell>
          <cell r="J423" t="str">
            <v>Основные средства (за вычетом амортизации и убытков от обесценения)</v>
          </cell>
        </row>
        <row r="424">
          <cell r="I424">
            <v>-34530</v>
          </cell>
        </row>
        <row r="425">
          <cell r="I425">
            <v>0</v>
          </cell>
          <cell r="J425" t="str">
            <v>Основные средства (за вычетом амортизации и убытков от обесценения)</v>
          </cell>
        </row>
        <row r="426">
          <cell r="I426">
            <v>0</v>
          </cell>
          <cell r="J426" t="str">
            <v>Основные средства (за вычетом амортизации и убытков от обесценения)</v>
          </cell>
        </row>
        <row r="427">
          <cell r="I427">
            <v>-4258</v>
          </cell>
          <cell r="J427" t="str">
            <v>Основные средства (за вычетом амортизации и убытков от обесценения)</v>
          </cell>
        </row>
        <row r="428">
          <cell r="I428">
            <v>-29027</v>
          </cell>
          <cell r="J428" t="str">
            <v>Основные средства (за вычетом амортизации и убытков от обесценения)</v>
          </cell>
        </row>
        <row r="429">
          <cell r="I429">
            <v>0</v>
          </cell>
          <cell r="J429" t="str">
            <v>Основные средства (за вычетом амортизации и убытков от обесценения)</v>
          </cell>
        </row>
        <row r="430">
          <cell r="I430">
            <v>-1245</v>
          </cell>
          <cell r="J430" t="str">
            <v>Основные средства (за вычетом амортизации и убытков от обесценения)</v>
          </cell>
        </row>
        <row r="431">
          <cell r="I431">
            <v>436720.31305</v>
          </cell>
        </row>
        <row r="432">
          <cell r="I432">
            <v>1942425.5880499999</v>
          </cell>
        </row>
        <row r="433">
          <cell r="I433">
            <v>1901376.5880499999</v>
          </cell>
          <cell r="J433" t="str">
            <v>Нематериальные активы (за вычетом амортизации и убытков от обесценения)</v>
          </cell>
        </row>
        <row r="434">
          <cell r="I434">
            <v>263</v>
          </cell>
          <cell r="J434" t="str">
            <v>Нематериальные активы (за вычетом амортизации и убытков от обесценения)</v>
          </cell>
        </row>
        <row r="435">
          <cell r="I435">
            <v>40786</v>
          </cell>
          <cell r="J435" t="str">
            <v>Нематериальные активы (за вычетом амортизации и убытков от обесценения)</v>
          </cell>
        </row>
        <row r="436">
          <cell r="I436">
            <v>-1505705.2749999999</v>
          </cell>
        </row>
        <row r="437">
          <cell r="I437">
            <v>-1477336.392</v>
          </cell>
          <cell r="J437" t="str">
            <v>Нематериальные активы (за вычетом амортизации и убытков от обесценения)</v>
          </cell>
        </row>
        <row r="438">
          <cell r="I438">
            <v>-245</v>
          </cell>
          <cell r="J438" t="str">
            <v>Нематериальные активы (за вычетом амортизации и убытков от обесценения)</v>
          </cell>
        </row>
        <row r="439">
          <cell r="I439">
            <v>-28123.883000000002</v>
          </cell>
          <cell r="J439" t="str">
            <v>Нематериальные активы (за вычетом амортизации и убытков от обесценения)</v>
          </cell>
        </row>
        <row r="440">
          <cell r="I440">
            <v>0</v>
          </cell>
        </row>
        <row r="441">
          <cell r="I441">
            <v>0</v>
          </cell>
          <cell r="J441" t="str">
            <v>Нематериальные активы (за вычетом амортизации и убытков от обесценения)</v>
          </cell>
        </row>
        <row r="442">
          <cell r="I442">
            <v>0</v>
          </cell>
          <cell r="J442" t="str">
            <v>Нематериальные активы (за вычетом амортизации и убытков от обесценения)</v>
          </cell>
        </row>
        <row r="443">
          <cell r="I443">
            <v>0</v>
          </cell>
          <cell r="J443" t="str">
            <v>Нематериальные активы (за вычетом амортизации и убытков от обесценения)</v>
          </cell>
        </row>
        <row r="444">
          <cell r="I444">
            <v>0</v>
          </cell>
        </row>
        <row r="445">
          <cell r="I445">
            <v>0</v>
          </cell>
          <cell r="J445" t="str">
            <v>Отложенное налоговое требование</v>
          </cell>
        </row>
        <row r="446">
          <cell r="I446">
            <v>889642.66942000005</v>
          </cell>
        </row>
        <row r="447">
          <cell r="I447">
            <v>0</v>
          </cell>
        </row>
        <row r="448">
          <cell r="I448">
            <v>221856.38857000007</v>
          </cell>
          <cell r="J448" t="str">
            <v>Прочие активы</v>
          </cell>
        </row>
        <row r="449">
          <cell r="I449">
            <v>560609.08085000003</v>
          </cell>
        </row>
        <row r="450">
          <cell r="I450">
            <v>313688.41408000002</v>
          </cell>
          <cell r="J450" t="str">
            <v>Основные средства (за вычетом амортизации и убытков от обесценения)</v>
          </cell>
        </row>
        <row r="451">
          <cell r="I451">
            <v>246920.66676999998</v>
          </cell>
          <cell r="J451" t="str">
            <v>Нематериальные активы (за вычетом амортизации и убытков от обесценения)</v>
          </cell>
        </row>
        <row r="452">
          <cell r="I452">
            <v>107177.2</v>
          </cell>
        </row>
        <row r="453">
          <cell r="I453">
            <v>107177.2</v>
          </cell>
          <cell r="J453" t="str">
            <v>Прочие активы</v>
          </cell>
        </row>
        <row r="454">
          <cell r="G454">
            <v>73960969.742419362</v>
          </cell>
          <cell r="I454">
            <v>73960969.742419362</v>
          </cell>
        </row>
        <row r="455">
          <cell r="H455">
            <v>37498963.309738159</v>
          </cell>
          <cell r="I455">
            <v>37498963.309738159</v>
          </cell>
        </row>
        <row r="456">
          <cell r="I456">
            <v>17582586.692970037</v>
          </cell>
        </row>
        <row r="457">
          <cell r="I457">
            <v>0</v>
          </cell>
        </row>
        <row r="458">
          <cell r="I458">
            <v>0</v>
          </cell>
          <cell r="J458" t="str">
            <v xml:space="preserve">Займы полученные </v>
          </cell>
        </row>
        <row r="459">
          <cell r="I459">
            <v>0</v>
          </cell>
          <cell r="J459" t="str">
            <v xml:space="preserve">Займы полученные </v>
          </cell>
        </row>
        <row r="460">
          <cell r="I460">
            <v>0</v>
          </cell>
        </row>
        <row r="461">
          <cell r="H461">
            <v>0</v>
          </cell>
          <cell r="I461">
            <v>0</v>
          </cell>
        </row>
        <row r="462">
          <cell r="I462">
            <v>784061.32044000016</v>
          </cell>
        </row>
        <row r="463">
          <cell r="I463">
            <v>784061.32044000016</v>
          </cell>
        </row>
        <row r="464">
          <cell r="I464">
            <v>546657.9259400001</v>
          </cell>
          <cell r="J464" t="str">
            <v xml:space="preserve">Займы полученные </v>
          </cell>
        </row>
        <row r="465">
          <cell r="I465">
            <v>237403.39449999999</v>
          </cell>
          <cell r="J465" t="str">
            <v xml:space="preserve">Займы полученные </v>
          </cell>
        </row>
        <row r="466">
          <cell r="I466">
            <v>0</v>
          </cell>
          <cell r="J466" t="str">
            <v xml:space="preserve">Займы полученные </v>
          </cell>
        </row>
        <row r="467">
          <cell r="I467">
            <v>0</v>
          </cell>
          <cell r="J467" t="str">
            <v xml:space="preserve">Займы полученные 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H476">
            <v>16798525.372530043</v>
          </cell>
          <cell r="I476">
            <v>16798525.372530043</v>
          </cell>
        </row>
        <row r="477">
          <cell r="I477">
            <v>16798768.697400086</v>
          </cell>
        </row>
        <row r="478">
          <cell r="I478">
            <v>15683046.632370085</v>
          </cell>
        </row>
        <row r="479">
          <cell r="I479">
            <v>193833.29366999958</v>
          </cell>
          <cell r="J479" t="str">
            <v xml:space="preserve">Вклады привлеченные </v>
          </cell>
        </row>
        <row r="480">
          <cell r="I480">
            <v>2351.75</v>
          </cell>
          <cell r="J480" t="str">
            <v xml:space="preserve">Вклады привлеченные </v>
          </cell>
        </row>
        <row r="481">
          <cell r="I481">
            <v>1110844.3653199971</v>
          </cell>
          <cell r="J481" t="str">
            <v xml:space="preserve">Вклады привлеченные </v>
          </cell>
        </row>
        <row r="482">
          <cell r="I482">
            <v>13436900.338570058</v>
          </cell>
          <cell r="J482" t="str">
            <v xml:space="preserve">Вклады привлеченные </v>
          </cell>
        </row>
        <row r="483">
          <cell r="I483">
            <v>47060.453999999998</v>
          </cell>
          <cell r="J483" t="str">
            <v xml:space="preserve">Вклады привлеченные </v>
          </cell>
        </row>
        <row r="484">
          <cell r="I484">
            <v>681542.57364000008</v>
          </cell>
          <cell r="J484" t="str">
            <v xml:space="preserve">Вклады привлеченные </v>
          </cell>
        </row>
        <row r="485">
          <cell r="I485">
            <v>191835.96341999969</v>
          </cell>
          <cell r="J485" t="str">
            <v xml:space="preserve">Вклады привлеченные </v>
          </cell>
        </row>
        <row r="486">
          <cell r="I486">
            <v>18677.893749999814</v>
          </cell>
          <cell r="J486" t="str">
            <v xml:space="preserve">Вклады привлеченные </v>
          </cell>
        </row>
        <row r="487">
          <cell r="I487">
            <v>13654.398100000002</v>
          </cell>
        </row>
        <row r="488">
          <cell r="I488">
            <v>13654.398100000002</v>
          </cell>
        </row>
        <row r="489">
          <cell r="I489">
            <v>11331.245480000001</v>
          </cell>
        </row>
        <row r="490">
          <cell r="I490">
            <v>0</v>
          </cell>
          <cell r="J490" t="str">
            <v xml:space="preserve">Вклады привлеченные </v>
          </cell>
        </row>
        <row r="491">
          <cell r="I491">
            <v>0</v>
          </cell>
          <cell r="J491" t="str">
            <v xml:space="preserve">Вклады привлеченные </v>
          </cell>
        </row>
        <row r="492">
          <cell r="I492">
            <v>0</v>
          </cell>
          <cell r="J492" t="str">
            <v xml:space="preserve">Вклады привлеченные </v>
          </cell>
        </row>
        <row r="493">
          <cell r="I493">
            <v>11331.245480000001</v>
          </cell>
          <cell r="J493" t="str">
            <v xml:space="preserve">Вклады привлеченные </v>
          </cell>
        </row>
        <row r="494">
          <cell r="I494">
            <v>2323.1526199999998</v>
          </cell>
        </row>
        <row r="495">
          <cell r="I495">
            <v>0</v>
          </cell>
          <cell r="J495" t="str">
            <v xml:space="preserve">Вклады привлеченные </v>
          </cell>
        </row>
        <row r="496">
          <cell r="I496">
            <v>0</v>
          </cell>
          <cell r="J496" t="str">
            <v xml:space="preserve">Вклады привлеченные </v>
          </cell>
        </row>
        <row r="497">
          <cell r="I497">
            <v>0</v>
          </cell>
          <cell r="J497" t="str">
            <v xml:space="preserve">Вклады привлеченные </v>
          </cell>
        </row>
        <row r="498">
          <cell r="I498">
            <v>2323.1526199999998</v>
          </cell>
          <cell r="J498" t="str">
            <v xml:space="preserve">Вклады привлеченные 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  <cell r="J501" t="str">
            <v xml:space="preserve">Вклады привлеченные </v>
          </cell>
        </row>
        <row r="502">
          <cell r="I502">
            <v>0</v>
          </cell>
          <cell r="J502" t="str">
            <v xml:space="preserve">Вклады привлеченные </v>
          </cell>
        </row>
        <row r="503">
          <cell r="I503">
            <v>0</v>
          </cell>
          <cell r="J503" t="str">
            <v xml:space="preserve">Вклады привлеченные </v>
          </cell>
        </row>
        <row r="504">
          <cell r="I504">
            <v>0</v>
          </cell>
          <cell r="J504" t="str">
            <v xml:space="preserve">Вклады привлеченные </v>
          </cell>
        </row>
        <row r="505">
          <cell r="I505">
            <v>0</v>
          </cell>
          <cell r="J505" t="str">
            <v xml:space="preserve">Вклады привлеченные </v>
          </cell>
        </row>
        <row r="506">
          <cell r="I506">
            <v>0</v>
          </cell>
          <cell r="J506" t="str">
            <v xml:space="preserve">Вклады привлеченные </v>
          </cell>
        </row>
        <row r="507">
          <cell r="I507">
            <v>0</v>
          </cell>
          <cell r="J507" t="str">
            <v xml:space="preserve">Вклады привлеченные </v>
          </cell>
        </row>
        <row r="508">
          <cell r="I508">
            <v>0</v>
          </cell>
          <cell r="J508" t="str">
            <v xml:space="preserve">Вклады привлеченные </v>
          </cell>
        </row>
        <row r="509">
          <cell r="I509">
            <v>0</v>
          </cell>
          <cell r="J509" t="str">
            <v xml:space="preserve">Вклады привлеченные 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  <cell r="J512" t="str">
            <v xml:space="preserve">Вклады привлеченные </v>
          </cell>
        </row>
        <row r="513">
          <cell r="I513">
            <v>0</v>
          </cell>
          <cell r="J513" t="str">
            <v xml:space="preserve">Вклады привлеченные </v>
          </cell>
        </row>
        <row r="514">
          <cell r="I514">
            <v>0</v>
          </cell>
          <cell r="J514" t="str">
            <v xml:space="preserve">Вклады привлеченные </v>
          </cell>
        </row>
        <row r="515">
          <cell r="I515">
            <v>0</v>
          </cell>
          <cell r="J515" t="str">
            <v xml:space="preserve">Вклады привлеченные </v>
          </cell>
        </row>
        <row r="516">
          <cell r="I516">
            <v>0</v>
          </cell>
          <cell r="J516" t="str">
            <v xml:space="preserve">Вклады привлеченные </v>
          </cell>
        </row>
        <row r="517">
          <cell r="I517">
            <v>0</v>
          </cell>
          <cell r="J517" t="str">
            <v xml:space="preserve">Вклады привлеченные </v>
          </cell>
        </row>
        <row r="518">
          <cell r="I518">
            <v>0</v>
          </cell>
          <cell r="J518" t="str">
            <v xml:space="preserve">Вклады привлеченные </v>
          </cell>
        </row>
        <row r="519">
          <cell r="I519">
            <v>0</v>
          </cell>
          <cell r="J519" t="str">
            <v xml:space="preserve">Вклады привлеченные </v>
          </cell>
        </row>
        <row r="520">
          <cell r="I520">
            <v>0</v>
          </cell>
          <cell r="J520" t="str">
            <v xml:space="preserve">Вклады привлеченные </v>
          </cell>
        </row>
        <row r="521">
          <cell r="I521">
            <v>0</v>
          </cell>
          <cell r="J521" t="str">
            <v xml:space="preserve">Вклады привлеченные </v>
          </cell>
        </row>
        <row r="522">
          <cell r="I522">
            <v>0</v>
          </cell>
          <cell r="J522" t="str">
            <v xml:space="preserve">Вклады привлеченные </v>
          </cell>
        </row>
        <row r="523">
          <cell r="I523">
            <v>0</v>
          </cell>
          <cell r="J523" t="str">
            <v xml:space="preserve">Вклады привлеченные 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  <cell r="J526" t="str">
            <v xml:space="preserve">Вклады привлеченные </v>
          </cell>
        </row>
        <row r="527">
          <cell r="I527">
            <v>0</v>
          </cell>
          <cell r="J527" t="str">
            <v xml:space="preserve">Вклады привлеченные </v>
          </cell>
        </row>
        <row r="528">
          <cell r="I528">
            <v>0</v>
          </cell>
          <cell r="J528" t="str">
            <v xml:space="preserve">Вклады привлеченные </v>
          </cell>
        </row>
        <row r="529">
          <cell r="I529">
            <v>0</v>
          </cell>
          <cell r="J529" t="str">
            <v xml:space="preserve">Вклады привлеченные </v>
          </cell>
        </row>
        <row r="530">
          <cell r="I530">
            <v>0</v>
          </cell>
          <cell r="J530" t="str">
            <v xml:space="preserve">Вклады привлеченные </v>
          </cell>
        </row>
        <row r="531">
          <cell r="I531">
            <v>0</v>
          </cell>
          <cell r="J531" t="str">
            <v xml:space="preserve">Вклады привлеченные </v>
          </cell>
        </row>
        <row r="532">
          <cell r="I532">
            <v>0</v>
          </cell>
          <cell r="J532" t="str">
            <v xml:space="preserve">Вклады привлеченные </v>
          </cell>
        </row>
        <row r="533">
          <cell r="I533">
            <v>0</v>
          </cell>
          <cell r="J533" t="str">
            <v xml:space="preserve">Вклады привлеченные </v>
          </cell>
        </row>
        <row r="534">
          <cell r="I534">
            <v>0</v>
          </cell>
          <cell r="J534" t="str">
            <v xml:space="preserve">Вклады привлеченные </v>
          </cell>
        </row>
        <row r="535">
          <cell r="I535">
            <v>0</v>
          </cell>
          <cell r="J535" t="str">
            <v xml:space="preserve">Вклады привлеченные </v>
          </cell>
        </row>
        <row r="536">
          <cell r="I536">
            <v>0</v>
          </cell>
          <cell r="J536" t="str">
            <v xml:space="preserve">Вклады привлеченные </v>
          </cell>
        </row>
        <row r="537">
          <cell r="I537">
            <v>0</v>
          </cell>
          <cell r="J537" t="str">
            <v xml:space="preserve">Вклады привлеченные </v>
          </cell>
        </row>
        <row r="538">
          <cell r="I538">
            <v>1102067.6669300015</v>
          </cell>
        </row>
        <row r="539">
          <cell r="I539">
            <v>1099205.8554300014</v>
          </cell>
          <cell r="J539" t="str">
            <v xml:space="preserve">Вклады привлеченные </v>
          </cell>
        </row>
        <row r="540">
          <cell r="I540">
            <v>2861.8114999999998</v>
          </cell>
          <cell r="J540" t="str">
            <v xml:space="preserve">Вклады привлеченные </v>
          </cell>
        </row>
        <row r="541">
          <cell r="H541">
            <v>0</v>
          </cell>
          <cell r="I541">
            <v>0</v>
          </cell>
          <cell r="J541" t="str">
            <v>Операция «РЕПО»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G544">
            <v>243.32487000000003</v>
          </cell>
          <cell r="I544">
            <v>-243.32487000000003</v>
          </cell>
        </row>
        <row r="545">
          <cell r="I545">
            <v>0</v>
          </cell>
          <cell r="J545" t="str">
            <v xml:space="preserve">Займы полученные </v>
          </cell>
        </row>
        <row r="546">
          <cell r="I546">
            <v>-243.32487000000003</v>
          </cell>
          <cell r="J546" t="str">
            <v xml:space="preserve">Займы полученные </v>
          </cell>
        </row>
        <row r="547">
          <cell r="I547">
            <v>504754.64592999872</v>
          </cell>
        </row>
        <row r="548">
          <cell r="I548">
            <v>-0.34349999995902181</v>
          </cell>
        </row>
        <row r="549">
          <cell r="I549">
            <v>-0.34349999995902181</v>
          </cell>
          <cell r="J549" t="str">
            <v>Текущее налоговое обязательство</v>
          </cell>
        </row>
        <row r="550">
          <cell r="I550">
            <v>0</v>
          </cell>
          <cell r="J550" t="str">
            <v>Текущее налоговое обязательство</v>
          </cell>
        </row>
        <row r="551">
          <cell r="I551">
            <v>0</v>
          </cell>
          <cell r="J551" t="str">
            <v>Текущее налоговое обязательство</v>
          </cell>
        </row>
        <row r="552">
          <cell r="I552">
            <v>101353.44689999998</v>
          </cell>
        </row>
        <row r="553">
          <cell r="I553">
            <v>101353.44689999998</v>
          </cell>
        </row>
        <row r="554">
          <cell r="I554">
            <v>101353.44689999998</v>
          </cell>
          <cell r="J554" t="str">
            <v>Текущее налоговое обязательство</v>
          </cell>
        </row>
        <row r="555">
          <cell r="I555">
            <v>0</v>
          </cell>
          <cell r="J555" t="str">
            <v>Текущее налоговое обязательство</v>
          </cell>
        </row>
        <row r="556">
          <cell r="I556">
            <v>0</v>
          </cell>
          <cell r="J556" t="str">
            <v>Текущее налоговое обязательство</v>
          </cell>
        </row>
        <row r="557">
          <cell r="I557">
            <v>304683.02805999946</v>
          </cell>
        </row>
        <row r="558">
          <cell r="I558">
            <v>304683.02805999946</v>
          </cell>
        </row>
        <row r="559">
          <cell r="I559">
            <v>11681.503220000071</v>
          </cell>
          <cell r="J559" t="str">
            <v>Текущее налоговое обязательство</v>
          </cell>
        </row>
        <row r="560">
          <cell r="I560">
            <v>293001.52483999985</v>
          </cell>
          <cell r="J560" t="str">
            <v>Текущее налоговое обязательство</v>
          </cell>
        </row>
        <row r="561">
          <cell r="I561">
            <v>0</v>
          </cell>
          <cell r="J561" t="str">
            <v>Текущее налоговое обязательство</v>
          </cell>
        </row>
        <row r="562">
          <cell r="I562">
            <v>96870.550479999976</v>
          </cell>
          <cell r="J562" t="str">
            <v>Текущее налоговое обязательство</v>
          </cell>
        </row>
        <row r="563">
          <cell r="I563">
            <v>0</v>
          </cell>
          <cell r="J563" t="str">
            <v>Текущее налоговое обязательство</v>
          </cell>
        </row>
        <row r="564">
          <cell r="I564">
            <v>0</v>
          </cell>
          <cell r="J564" t="str">
            <v>Текущее налоговое обязательство</v>
          </cell>
        </row>
        <row r="565">
          <cell r="I565">
            <v>0</v>
          </cell>
          <cell r="J565" t="str">
            <v>Текущее налоговое обязательство</v>
          </cell>
        </row>
        <row r="566">
          <cell r="I566">
            <v>1847.9639900000038</v>
          </cell>
        </row>
        <row r="567">
          <cell r="I567">
            <v>0</v>
          </cell>
          <cell r="J567" t="str">
            <v>Текущее налоговое обязательство</v>
          </cell>
        </row>
        <row r="568">
          <cell r="I568">
            <v>0</v>
          </cell>
          <cell r="J568" t="str">
            <v>Текущее налоговое обязательство</v>
          </cell>
        </row>
        <row r="569">
          <cell r="I569">
            <v>0.47700000000008913</v>
          </cell>
          <cell r="J569" t="str">
            <v>Текущее налоговое обязательство</v>
          </cell>
        </row>
        <row r="570">
          <cell r="I570">
            <v>1847.4869900000003</v>
          </cell>
          <cell r="J570" t="str">
            <v>Текущее налоговое обязательство</v>
          </cell>
        </row>
        <row r="571">
          <cell r="I571">
            <v>0</v>
          </cell>
          <cell r="J571" t="str">
            <v>Текущее налоговое обязательство</v>
          </cell>
        </row>
        <row r="572">
          <cell r="I572">
            <v>0</v>
          </cell>
          <cell r="J572" t="str">
            <v>Текущее налоговое обязательство</v>
          </cell>
        </row>
        <row r="573">
          <cell r="I573">
            <v>0</v>
          </cell>
          <cell r="J573" t="str">
            <v>Текущее налоговое обязательство</v>
          </cell>
        </row>
        <row r="574">
          <cell r="H574">
            <v>216920.82403999986</v>
          </cell>
          <cell r="I574">
            <v>216920.82403999986</v>
          </cell>
        </row>
        <row r="575">
          <cell r="I575">
            <v>66446.6738799999</v>
          </cell>
        </row>
        <row r="576">
          <cell r="I576">
            <v>0</v>
          </cell>
          <cell r="J576" t="str">
            <v>Кредиторская задолженность</v>
          </cell>
        </row>
        <row r="577">
          <cell r="I577">
            <v>0</v>
          </cell>
          <cell r="J577" t="str">
            <v>Кредиторская задолженность</v>
          </cell>
        </row>
        <row r="578">
          <cell r="I578">
            <v>66446.6738799999</v>
          </cell>
          <cell r="J578" t="str">
            <v>Кредиторская задолженность</v>
          </cell>
        </row>
        <row r="579">
          <cell r="I579">
            <v>150474.15016000019</v>
          </cell>
        </row>
        <row r="580">
          <cell r="I580">
            <v>150474.15016000019</v>
          </cell>
          <cell r="J580" t="str">
            <v>Кредиторская задолженность</v>
          </cell>
        </row>
        <row r="581">
          <cell r="I581">
            <v>0</v>
          </cell>
          <cell r="J581" t="str">
            <v>Кредиторская задолженность</v>
          </cell>
        </row>
        <row r="582">
          <cell r="H582">
            <v>5768567.8908896446</v>
          </cell>
          <cell r="I582">
            <v>5768567.8908896446</v>
          </cell>
        </row>
        <row r="583">
          <cell r="I583">
            <v>955483.90250000171</v>
          </cell>
        </row>
        <row r="584">
          <cell r="I584">
            <v>955483.9025000009</v>
          </cell>
        </row>
        <row r="585">
          <cell r="I585">
            <v>934474.89829000086</v>
          </cell>
          <cell r="J585" t="str">
            <v>Кредиторская задолженность</v>
          </cell>
        </row>
        <row r="586">
          <cell r="I586">
            <v>21009.004209999999</v>
          </cell>
          <cell r="J586" t="str">
            <v>Кредиторская задолженность</v>
          </cell>
        </row>
        <row r="587">
          <cell r="I587">
            <v>0</v>
          </cell>
          <cell r="J587" t="str">
            <v>Кредиторская задолженность</v>
          </cell>
        </row>
        <row r="588">
          <cell r="I588">
            <v>0</v>
          </cell>
          <cell r="J588" t="str">
            <v>Кредиторская задолженность</v>
          </cell>
        </row>
        <row r="589">
          <cell r="I589">
            <v>0</v>
          </cell>
          <cell r="J589" t="str">
            <v>Кредиторская задолженность</v>
          </cell>
        </row>
        <row r="590">
          <cell r="I590">
            <v>0</v>
          </cell>
          <cell r="J590" t="str">
            <v>Кредиторская задолженность</v>
          </cell>
        </row>
        <row r="591">
          <cell r="I591">
            <v>0</v>
          </cell>
          <cell r="J591" t="str">
            <v>Кредиторская задолженность</v>
          </cell>
        </row>
        <row r="592">
          <cell r="I592">
            <v>0</v>
          </cell>
          <cell r="J592" t="str">
            <v>Кредиторская задолженность</v>
          </cell>
        </row>
        <row r="593">
          <cell r="I593">
            <v>0</v>
          </cell>
          <cell r="J593" t="str">
            <v>Кредиторская задолженность</v>
          </cell>
        </row>
        <row r="594">
          <cell r="I594">
            <v>0</v>
          </cell>
          <cell r="J594" t="str">
            <v>Кредиторская задолженность</v>
          </cell>
        </row>
        <row r="595">
          <cell r="I595">
            <v>0</v>
          </cell>
        </row>
        <row r="596">
          <cell r="I596">
            <v>0</v>
          </cell>
          <cell r="J596" t="str">
            <v>Кредиторская задолженность</v>
          </cell>
        </row>
        <row r="597">
          <cell r="I597">
            <v>0</v>
          </cell>
          <cell r="J597" t="str">
            <v>Кредиторская задолженность</v>
          </cell>
        </row>
        <row r="598">
          <cell r="I598">
            <v>0</v>
          </cell>
        </row>
        <row r="599">
          <cell r="I599">
            <v>0</v>
          </cell>
          <cell r="J599" t="str">
            <v>Кредиторская задолженность</v>
          </cell>
        </row>
        <row r="600">
          <cell r="I600">
            <v>0</v>
          </cell>
          <cell r="J600" t="str">
            <v>Кредиторская задолженность</v>
          </cell>
        </row>
        <row r="601">
          <cell r="I601">
            <v>0</v>
          </cell>
          <cell r="J601" t="str">
            <v>Кредиторская задолженность</v>
          </cell>
        </row>
        <row r="602">
          <cell r="I602">
            <v>0</v>
          </cell>
          <cell r="J602" t="str">
            <v>Кредиторская задолженность</v>
          </cell>
        </row>
        <row r="603">
          <cell r="I603">
            <v>1181268.2242100015</v>
          </cell>
        </row>
        <row r="604">
          <cell r="I604">
            <v>0</v>
          </cell>
          <cell r="J604" t="str">
            <v>Кредиторская задолженность</v>
          </cell>
        </row>
        <row r="605">
          <cell r="I605">
            <v>754407.67281000013</v>
          </cell>
          <cell r="J605" t="str">
            <v>Кредиторская задолженность</v>
          </cell>
        </row>
        <row r="606">
          <cell r="I606">
            <v>415673.79939999967</v>
          </cell>
          <cell r="J606" t="str">
            <v>Кредиторская задолженность</v>
          </cell>
        </row>
        <row r="607">
          <cell r="I607">
            <v>11186.752</v>
          </cell>
          <cell r="J607" t="str">
            <v>Кредиторская задолженность</v>
          </cell>
        </row>
        <row r="608">
          <cell r="I608">
            <v>823.90917999999965</v>
          </cell>
        </row>
        <row r="609">
          <cell r="I609">
            <v>0</v>
          </cell>
          <cell r="J609" t="str">
            <v>Прочие обязательства</v>
          </cell>
        </row>
        <row r="610">
          <cell r="I610">
            <v>823.90917999999965</v>
          </cell>
          <cell r="J610" t="str">
            <v>Прочие обязательства</v>
          </cell>
        </row>
        <row r="611">
          <cell r="I611">
            <v>366002.4791</v>
          </cell>
        </row>
        <row r="612">
          <cell r="I612">
            <v>257197.4791</v>
          </cell>
          <cell r="J612" t="str">
            <v>Кредиторская задолженность</v>
          </cell>
        </row>
        <row r="613">
          <cell r="I613">
            <v>108805</v>
          </cell>
          <cell r="J613" t="str">
            <v>Кредиторская задолженность</v>
          </cell>
        </row>
        <row r="614">
          <cell r="H614">
            <v>71982.210210000019</v>
          </cell>
          <cell r="I614">
            <v>71982.210210000019</v>
          </cell>
        </row>
        <row r="615">
          <cell r="I615">
            <v>0</v>
          </cell>
          <cell r="J615" t="str">
            <v>Операция «РЕПО»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71358.341069999966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71358.341069999966</v>
          </cell>
          <cell r="J622" t="str">
            <v xml:space="preserve">Займы полученные 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  <cell r="J629" t="str">
            <v xml:space="preserve">Займы полученные </v>
          </cell>
        </row>
        <row r="630">
          <cell r="I630">
            <v>0</v>
          </cell>
          <cell r="J630" t="str">
            <v xml:space="preserve">Займы полученные 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H633">
            <v>623.86914000000002</v>
          </cell>
          <cell r="I633">
            <v>623.86914000000002</v>
          </cell>
        </row>
        <row r="634">
          <cell r="I634">
            <v>623.86914000000002</v>
          </cell>
        </row>
        <row r="635">
          <cell r="I635">
            <v>623.86914000000002</v>
          </cell>
        </row>
        <row r="636">
          <cell r="I636">
            <v>562.65845999999999</v>
          </cell>
        </row>
        <row r="637">
          <cell r="I637">
            <v>0</v>
          </cell>
          <cell r="J637" t="str">
            <v xml:space="preserve">Вклады привлеченные </v>
          </cell>
        </row>
        <row r="638">
          <cell r="I638">
            <v>0</v>
          </cell>
          <cell r="J638" t="str">
            <v xml:space="preserve">Вклады привлеченные </v>
          </cell>
        </row>
        <row r="639">
          <cell r="I639">
            <v>0</v>
          </cell>
          <cell r="J639" t="str">
            <v xml:space="preserve">Вклады привлеченные </v>
          </cell>
        </row>
        <row r="640">
          <cell r="I640">
            <v>562.65845999999999</v>
          </cell>
          <cell r="J640" t="str">
            <v xml:space="preserve">Вклады привлеченные </v>
          </cell>
        </row>
        <row r="641">
          <cell r="I641">
            <v>61.210679999999996</v>
          </cell>
        </row>
        <row r="642">
          <cell r="I642">
            <v>0</v>
          </cell>
          <cell r="J642" t="str">
            <v xml:space="preserve">Вклады привлеченные </v>
          </cell>
        </row>
        <row r="643">
          <cell r="I643">
            <v>0</v>
          </cell>
          <cell r="J643" t="str">
            <v xml:space="preserve">Вклады привлеченные </v>
          </cell>
        </row>
        <row r="644">
          <cell r="I644">
            <v>0</v>
          </cell>
          <cell r="J644" t="str">
            <v xml:space="preserve">Вклады привлеченные </v>
          </cell>
        </row>
        <row r="645">
          <cell r="I645">
            <v>61.210679999999996</v>
          </cell>
          <cell r="J645" t="str">
            <v xml:space="preserve">Вклады привлеченные 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  <cell r="J648" t="str">
            <v xml:space="preserve">Вклады привлеченные </v>
          </cell>
        </row>
        <row r="649">
          <cell r="I649">
            <v>0</v>
          </cell>
          <cell r="J649" t="str">
            <v xml:space="preserve">Вклады привлеченные </v>
          </cell>
        </row>
        <row r="650">
          <cell r="I650">
            <v>0</v>
          </cell>
          <cell r="J650" t="str">
            <v xml:space="preserve">Вклады привлеченные </v>
          </cell>
        </row>
        <row r="651">
          <cell r="I651">
            <v>0</v>
          </cell>
          <cell r="J651" t="str">
            <v xml:space="preserve">Вклады привлеченные </v>
          </cell>
        </row>
        <row r="652">
          <cell r="I652">
            <v>0</v>
          </cell>
        </row>
        <row r="653">
          <cell r="I653">
            <v>0</v>
          </cell>
          <cell r="J653" t="str">
            <v xml:space="preserve">Вклады привлеченные </v>
          </cell>
        </row>
        <row r="654">
          <cell r="I654">
            <v>0</v>
          </cell>
          <cell r="J654" t="str">
            <v xml:space="preserve">Вклады привлеченные </v>
          </cell>
        </row>
        <row r="655">
          <cell r="I655">
            <v>0</v>
          </cell>
          <cell r="J655" t="str">
            <v xml:space="preserve">Вклады привлеченные </v>
          </cell>
        </row>
        <row r="656">
          <cell r="I656">
            <v>0</v>
          </cell>
          <cell r="J656" t="str">
            <v xml:space="preserve">Вклады привлеченные 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  <cell r="J659" t="str">
            <v xml:space="preserve">Вклады привлеченные </v>
          </cell>
        </row>
        <row r="660">
          <cell r="I660">
            <v>0</v>
          </cell>
          <cell r="J660" t="str">
            <v xml:space="preserve">Вклады привлеченные </v>
          </cell>
        </row>
        <row r="661">
          <cell r="I661">
            <v>0</v>
          </cell>
          <cell r="J661" t="str">
            <v xml:space="preserve">Вклады привлеченные </v>
          </cell>
        </row>
        <row r="662">
          <cell r="I662">
            <v>0</v>
          </cell>
          <cell r="J662" t="str">
            <v xml:space="preserve">Вклады привлеченные </v>
          </cell>
        </row>
        <row r="663">
          <cell r="I663">
            <v>0</v>
          </cell>
          <cell r="J663" t="str">
            <v xml:space="preserve">Вклады привлеченные </v>
          </cell>
        </row>
        <row r="664">
          <cell r="I664">
            <v>0</v>
          </cell>
          <cell r="J664" t="str">
            <v xml:space="preserve">Вклады привлеченные </v>
          </cell>
        </row>
        <row r="665">
          <cell r="I665">
            <v>0</v>
          </cell>
          <cell r="J665" t="str">
            <v xml:space="preserve">Вклады привлеченные </v>
          </cell>
        </row>
        <row r="666">
          <cell r="I666">
            <v>0</v>
          </cell>
          <cell r="J666" t="str">
            <v xml:space="preserve">Вклады привлеченные </v>
          </cell>
        </row>
        <row r="667">
          <cell r="I667">
            <v>0</v>
          </cell>
          <cell r="J667" t="str">
            <v xml:space="preserve">Вклады привлеченные </v>
          </cell>
        </row>
        <row r="668">
          <cell r="I668">
            <v>0</v>
          </cell>
          <cell r="J668" t="str">
            <v xml:space="preserve">Вклады привлеченные </v>
          </cell>
        </row>
        <row r="669">
          <cell r="I669">
            <v>0</v>
          </cell>
          <cell r="J669" t="str">
            <v xml:space="preserve">Вклады привлеченные </v>
          </cell>
        </row>
        <row r="670">
          <cell r="I670">
            <v>0</v>
          </cell>
          <cell r="J670" t="str">
            <v xml:space="preserve">Вклады привлеченные 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  <cell r="J673" t="str">
            <v xml:space="preserve">Вклады привлеченные </v>
          </cell>
        </row>
        <row r="674">
          <cell r="I674">
            <v>0</v>
          </cell>
          <cell r="J674" t="str">
            <v xml:space="preserve">Вклады привлеченные </v>
          </cell>
        </row>
        <row r="675">
          <cell r="I675">
            <v>0</v>
          </cell>
          <cell r="J675" t="str">
            <v xml:space="preserve">Вклады привлеченные </v>
          </cell>
        </row>
        <row r="676">
          <cell r="I676">
            <v>0</v>
          </cell>
          <cell r="J676" t="str">
            <v xml:space="preserve">Вклады привлеченные </v>
          </cell>
        </row>
        <row r="677">
          <cell r="I677">
            <v>0</v>
          </cell>
          <cell r="J677" t="str">
            <v xml:space="preserve">Вклады привлеченные </v>
          </cell>
        </row>
        <row r="678">
          <cell r="I678">
            <v>0</v>
          </cell>
          <cell r="J678" t="str">
            <v xml:space="preserve">Вклады привлеченные </v>
          </cell>
        </row>
        <row r="679">
          <cell r="I679">
            <v>0</v>
          </cell>
          <cell r="J679" t="str">
            <v xml:space="preserve">Вклады привлеченные </v>
          </cell>
        </row>
        <row r="680">
          <cell r="I680">
            <v>0</v>
          </cell>
          <cell r="J680" t="str">
            <v xml:space="preserve">Вклады привлеченные </v>
          </cell>
        </row>
        <row r="681">
          <cell r="I681">
            <v>0</v>
          </cell>
          <cell r="J681" t="str">
            <v xml:space="preserve">Вклады привлеченные </v>
          </cell>
        </row>
        <row r="682">
          <cell r="I682">
            <v>0</v>
          </cell>
          <cell r="J682" t="str">
            <v xml:space="preserve">Вклады привлеченные </v>
          </cell>
        </row>
        <row r="683">
          <cell r="I683">
            <v>0</v>
          </cell>
          <cell r="J683" t="str">
            <v xml:space="preserve">Вклады привлеченные </v>
          </cell>
        </row>
        <row r="684">
          <cell r="I684">
            <v>0</v>
          </cell>
          <cell r="J684" t="str">
            <v xml:space="preserve">Вклады привлеченные </v>
          </cell>
        </row>
        <row r="685">
          <cell r="I685">
            <v>3193007.1656895541</v>
          </cell>
        </row>
        <row r="686">
          <cell r="I686">
            <v>8067.7607299983501</v>
          </cell>
        </row>
        <row r="687">
          <cell r="I687">
            <v>3599.2147299982607</v>
          </cell>
          <cell r="J687" t="str">
            <v>Кредиторская задолженность</v>
          </cell>
        </row>
        <row r="688">
          <cell r="I688">
            <v>0</v>
          </cell>
          <cell r="J688" t="str">
            <v>Кредиторская задолженность</v>
          </cell>
        </row>
        <row r="689">
          <cell r="I689">
            <v>0.71600000000000819</v>
          </cell>
          <cell r="J689" t="str">
            <v>Кредиторская задолженность</v>
          </cell>
        </row>
        <row r="690">
          <cell r="I690">
            <v>4467.8300000000745</v>
          </cell>
          <cell r="J690" t="str">
            <v>Кредиторская задолженность</v>
          </cell>
        </row>
        <row r="691">
          <cell r="I691">
            <v>0</v>
          </cell>
          <cell r="J691" t="str">
            <v>Кредиторская задолженность</v>
          </cell>
        </row>
        <row r="692">
          <cell r="I692">
            <v>679125.08015000075</v>
          </cell>
          <cell r="J692" t="str">
            <v>Кредиторская задолженность</v>
          </cell>
        </row>
        <row r="693">
          <cell r="I693">
            <v>2557.6473800000094</v>
          </cell>
          <cell r="J693" t="str">
            <v>Кредиторская задолженность</v>
          </cell>
        </row>
        <row r="694">
          <cell r="I694">
            <v>0</v>
          </cell>
          <cell r="J694" t="str">
            <v>Прочие обязательства</v>
          </cell>
        </row>
        <row r="695">
          <cell r="I695">
            <v>1384141.0081895536</v>
          </cell>
        </row>
        <row r="696">
          <cell r="I696">
            <v>1028060.6750495434</v>
          </cell>
        </row>
        <row r="697">
          <cell r="I697">
            <v>142078.87728999928</v>
          </cell>
          <cell r="J697" t="str">
            <v>Прочие обязательства</v>
          </cell>
        </row>
        <row r="698">
          <cell r="I698">
            <v>17109.708779999986</v>
          </cell>
          <cell r="J698" t="str">
            <v>Прочие обязательства</v>
          </cell>
        </row>
        <row r="699">
          <cell r="I699">
            <v>564014.25430999999</v>
          </cell>
          <cell r="J699" t="str">
            <v>Прочие обязательства</v>
          </cell>
        </row>
        <row r="700">
          <cell r="I700">
            <v>22144.717859864235</v>
          </cell>
          <cell r="J700" t="str">
            <v>Прочие обязательства</v>
          </cell>
        </row>
        <row r="701">
          <cell r="I701">
            <v>39124.895089999773</v>
          </cell>
          <cell r="J701" t="str">
            <v>Прочие обязательства</v>
          </cell>
        </row>
        <row r="702">
          <cell r="I702">
            <v>231711.61214999948</v>
          </cell>
          <cell r="J702" t="str">
            <v>Прочие обязательства</v>
          </cell>
        </row>
        <row r="703">
          <cell r="I703">
            <v>3024.5682000000161</v>
          </cell>
          <cell r="J703" t="str">
            <v>Прочие обязательства</v>
          </cell>
        </row>
        <row r="704">
          <cell r="I704">
            <v>8852.0413699150085</v>
          </cell>
          <cell r="J704" t="str">
            <v>Прочие обязательства</v>
          </cell>
        </row>
        <row r="705">
          <cell r="I705">
            <v>0</v>
          </cell>
          <cell r="J705" t="str">
            <v>Прочие обязательства</v>
          </cell>
        </row>
        <row r="706">
          <cell r="I706">
            <v>100260.17685000598</v>
          </cell>
          <cell r="J706" t="str">
            <v>Прочие обязательства</v>
          </cell>
        </row>
        <row r="707">
          <cell r="I707">
            <v>147553.81336999964</v>
          </cell>
          <cell r="J707" t="str">
            <v>Прочие обязательства</v>
          </cell>
        </row>
        <row r="708">
          <cell r="I708">
            <v>17028.341869999189</v>
          </cell>
        </row>
        <row r="709">
          <cell r="I709">
            <v>17026.763809999451</v>
          </cell>
          <cell r="J709" t="str">
            <v>Прочие обязательства</v>
          </cell>
        </row>
        <row r="710">
          <cell r="I710">
            <v>1.578060000014375</v>
          </cell>
          <cell r="J710" t="str">
            <v>Прочие обязательства</v>
          </cell>
        </row>
        <row r="711">
          <cell r="I711">
            <v>1</v>
          </cell>
        </row>
        <row r="712">
          <cell r="I712">
            <v>0</v>
          </cell>
          <cell r="J712" t="str">
            <v>Прочие обязательства</v>
          </cell>
        </row>
        <row r="713">
          <cell r="I713">
            <v>1</v>
          </cell>
          <cell r="J713" t="str">
            <v>Прочие обязательства</v>
          </cell>
        </row>
        <row r="714">
          <cell r="I714">
            <v>0</v>
          </cell>
        </row>
        <row r="715">
          <cell r="I715">
            <v>0</v>
          </cell>
          <cell r="J715" t="str">
            <v>Прочие обязательства</v>
          </cell>
        </row>
        <row r="716">
          <cell r="I716">
            <v>0</v>
          </cell>
          <cell r="J716" t="str">
            <v>Прочие обязательства</v>
          </cell>
        </row>
        <row r="717">
          <cell r="I717">
            <v>4908.4325700000045</v>
          </cell>
        </row>
        <row r="718">
          <cell r="I718">
            <v>0</v>
          </cell>
          <cell r="J718" t="str">
            <v>Прочие обязательства</v>
          </cell>
        </row>
        <row r="719">
          <cell r="I719">
            <v>-1.4210854715202004E-14</v>
          </cell>
          <cell r="J719" t="str">
            <v>Прочие обязательства</v>
          </cell>
        </row>
        <row r="720">
          <cell r="I720">
            <v>4814.6584900000016</v>
          </cell>
          <cell r="J720" t="str">
            <v>Прочие обязательства</v>
          </cell>
        </row>
        <row r="721">
          <cell r="I721">
            <v>0</v>
          </cell>
          <cell r="J721" t="str">
            <v>Прочие обязательства</v>
          </cell>
        </row>
        <row r="722">
          <cell r="I722">
            <v>93.77408000000014</v>
          </cell>
          <cell r="J722" t="str">
            <v>Прочие обязательства</v>
          </cell>
        </row>
        <row r="723">
          <cell r="I723">
            <v>116.35793999999987</v>
          </cell>
        </row>
        <row r="724">
          <cell r="I724">
            <v>0</v>
          </cell>
          <cell r="J724" t="str">
            <v>Прочие обязательства</v>
          </cell>
        </row>
        <row r="725">
          <cell r="I725">
            <v>16.725000000000023</v>
          </cell>
          <cell r="J725" t="str">
            <v>Прочие обязательства</v>
          </cell>
        </row>
        <row r="726">
          <cell r="I726">
            <v>97.992889999999989</v>
          </cell>
          <cell r="J726" t="str">
            <v>Прочие обязательства</v>
          </cell>
        </row>
        <row r="727">
          <cell r="I727">
            <v>1.6400499999999951</v>
          </cell>
          <cell r="J727" t="str">
            <v>Прочие обязательства</v>
          </cell>
        </row>
        <row r="728">
          <cell r="I728">
            <v>80484.147580005229</v>
          </cell>
          <cell r="J728" t="str">
            <v>Прочие обязательства</v>
          </cell>
        </row>
        <row r="729">
          <cell r="I729">
            <v>5728.062960000243</v>
          </cell>
        </row>
        <row r="730">
          <cell r="I730">
            <v>5728.062960000243</v>
          </cell>
          <cell r="J730" t="str">
            <v>Прочие обязательства</v>
          </cell>
        </row>
        <row r="731">
          <cell r="I731">
            <v>0</v>
          </cell>
          <cell r="J731" t="str">
            <v>Прочие обязательства</v>
          </cell>
        </row>
        <row r="732">
          <cell r="I732">
            <v>796913.12491000025</v>
          </cell>
        </row>
        <row r="733">
          <cell r="I733">
            <v>0</v>
          </cell>
          <cell r="J733" t="str">
            <v>Прочие обязательства</v>
          </cell>
        </row>
        <row r="734">
          <cell r="I734">
            <v>2375.5554100000081</v>
          </cell>
          <cell r="J734" t="str">
            <v>Прочие обязательства</v>
          </cell>
        </row>
        <row r="735">
          <cell r="I735">
            <v>3694.4744999999966</v>
          </cell>
          <cell r="J735" t="str">
            <v>Кредиторская задолженность</v>
          </cell>
        </row>
        <row r="736">
          <cell r="I736">
            <v>247.93659999999997</v>
          </cell>
          <cell r="J736" t="str">
            <v>Кредиторская задолженность</v>
          </cell>
        </row>
        <row r="737">
          <cell r="I737">
            <v>512230.48045999999</v>
          </cell>
          <cell r="J737" t="str">
            <v>Кредиторская задолженность</v>
          </cell>
        </row>
        <row r="738">
          <cell r="I738">
            <v>14459.198860000004</v>
          </cell>
          <cell r="J738" t="str">
            <v>Кредиторская задолженность</v>
          </cell>
        </row>
        <row r="739">
          <cell r="I739">
            <v>253068.35576000001</v>
          </cell>
          <cell r="J739" t="str">
            <v>Кредиторская задолженность</v>
          </cell>
        </row>
        <row r="740">
          <cell r="I740">
            <v>5972.6011599999838</v>
          </cell>
          <cell r="J740" t="str">
            <v>Кредиторская задолженность</v>
          </cell>
        </row>
        <row r="741">
          <cell r="I741">
            <v>0</v>
          </cell>
          <cell r="J741" t="str">
            <v>Прочие обязательства</v>
          </cell>
        </row>
        <row r="742">
          <cell r="I742">
            <v>0</v>
          </cell>
          <cell r="J742" t="str">
            <v>Прочие обязательства</v>
          </cell>
        </row>
        <row r="743">
          <cell r="I743">
            <v>4864.5221599999932</v>
          </cell>
          <cell r="J743" t="str">
            <v>Кредиторская задолженность</v>
          </cell>
        </row>
        <row r="744">
          <cell r="I744">
            <v>317657.94171000086</v>
          </cell>
          <cell r="J744" t="str">
            <v>Кредиторская задолженность</v>
          </cell>
        </row>
        <row r="745">
          <cell r="I745">
            <v>0</v>
          </cell>
          <cell r="J745" t="str">
            <v>Прочие обязательства</v>
          </cell>
        </row>
        <row r="746">
          <cell r="I746">
            <v>4544.6026200000015</v>
          </cell>
          <cell r="J746" t="str">
            <v>Кредиторская задолженность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I752">
            <v>0</v>
          </cell>
          <cell r="J752" t="str">
            <v>Прочие обязательства</v>
          </cell>
        </row>
        <row r="753">
          <cell r="I753">
            <v>0</v>
          </cell>
          <cell r="J753" t="str">
            <v>Прочие обязательства</v>
          </cell>
        </row>
        <row r="754">
          <cell r="H754">
            <v>13426133.25590992</v>
          </cell>
          <cell r="I754">
            <v>13426133.25590992</v>
          </cell>
        </row>
        <row r="755">
          <cell r="I755">
            <v>2011859.1405291557</v>
          </cell>
        </row>
        <row r="756">
          <cell r="I756">
            <v>792881.3494386673</v>
          </cell>
          <cell r="J756" t="str">
            <v>Кредиторская задолженность</v>
          </cell>
        </row>
        <row r="757">
          <cell r="I757">
            <v>211362.6462199986</v>
          </cell>
          <cell r="J757" t="str">
            <v>Кредиторская задолженность</v>
          </cell>
        </row>
        <row r="758">
          <cell r="I758">
            <v>661191.97228001058</v>
          </cell>
          <cell r="J758" t="str">
            <v>Кредиторская задолженность</v>
          </cell>
        </row>
        <row r="759">
          <cell r="I759">
            <v>275225.33638999611</v>
          </cell>
          <cell r="J759" t="str">
            <v>Кредиторская задолженность</v>
          </cell>
        </row>
        <row r="760">
          <cell r="I760">
            <v>69970.400199994445</v>
          </cell>
          <cell r="J760" t="str">
            <v>Кредиторская задолженность</v>
          </cell>
        </row>
        <row r="761">
          <cell r="I761">
            <v>1227.435999999987</v>
          </cell>
          <cell r="J761" t="str">
            <v>Кредиторская задолженность</v>
          </cell>
        </row>
        <row r="762">
          <cell r="I762">
            <v>317079.32845000923</v>
          </cell>
        </row>
        <row r="763">
          <cell r="I763">
            <v>4417.8305699992925</v>
          </cell>
          <cell r="J763" t="str">
            <v>Кредиторская задолженность</v>
          </cell>
        </row>
        <row r="764">
          <cell r="I764">
            <v>311606.27839999646</v>
          </cell>
          <cell r="J764" t="str">
            <v>Кредиторская задолженность</v>
          </cell>
        </row>
        <row r="765">
          <cell r="I765">
            <v>807.04748000204563</v>
          </cell>
          <cell r="J765" t="str">
            <v>Кредиторская задолженность</v>
          </cell>
        </row>
        <row r="766">
          <cell r="I766">
            <v>0</v>
          </cell>
          <cell r="J766" t="str">
            <v>Кредиторская задолженность</v>
          </cell>
        </row>
        <row r="767">
          <cell r="I767">
            <v>0</v>
          </cell>
          <cell r="J767" t="str">
            <v>Кредиторская задолженность</v>
          </cell>
        </row>
        <row r="768">
          <cell r="I768">
            <v>248.172</v>
          </cell>
          <cell r="J768" t="str">
            <v>Кредиторская задолженность</v>
          </cell>
        </row>
        <row r="769">
          <cell r="H769">
            <v>6167432.9792099874</v>
          </cell>
          <cell r="I769">
            <v>6167432.9792099874</v>
          </cell>
        </row>
        <row r="770">
          <cell r="I770">
            <v>2053112.3666499853</v>
          </cell>
          <cell r="J770" t="str">
            <v xml:space="preserve">Вклады привлеченные </v>
          </cell>
        </row>
        <row r="771">
          <cell r="I771">
            <v>2208635.7094800025</v>
          </cell>
          <cell r="J771" t="str">
            <v xml:space="preserve">Вклады привлеченные </v>
          </cell>
        </row>
        <row r="772">
          <cell r="I772">
            <v>1713780.2026499994</v>
          </cell>
          <cell r="J772" t="str">
            <v xml:space="preserve">Вклады привлеченные </v>
          </cell>
        </row>
        <row r="773">
          <cell r="I773">
            <v>191904.70042999997</v>
          </cell>
          <cell r="J773" t="str">
            <v xml:space="preserve">Вклады привлеченные </v>
          </cell>
        </row>
        <row r="774">
          <cell r="I774">
            <v>42118.437919961289</v>
          </cell>
        </row>
        <row r="775">
          <cell r="I775">
            <v>0</v>
          </cell>
          <cell r="J775" t="str">
            <v>Кредиторская задолженность</v>
          </cell>
        </row>
        <row r="776">
          <cell r="I776">
            <v>0</v>
          </cell>
          <cell r="J776" t="str">
            <v>Кредиторская задолженность</v>
          </cell>
        </row>
        <row r="777">
          <cell r="I777">
            <v>0</v>
          </cell>
          <cell r="J777" t="str">
            <v>Кредиторская задолженность</v>
          </cell>
        </row>
        <row r="778">
          <cell r="I778">
            <v>0</v>
          </cell>
          <cell r="J778" t="str">
            <v>Кредиторская задолженность</v>
          </cell>
        </row>
        <row r="779">
          <cell r="I779">
            <v>0</v>
          </cell>
          <cell r="J779" t="str">
            <v>Кредиторская задолженность</v>
          </cell>
        </row>
        <row r="780">
          <cell r="I780">
            <v>-0.60800004005432129</v>
          </cell>
          <cell r="J780" t="str">
            <v>Кредиторская задолженность</v>
          </cell>
        </row>
        <row r="781">
          <cell r="I781">
            <v>0</v>
          </cell>
          <cell r="J781" t="str">
            <v>Кредиторская задолженность</v>
          </cell>
        </row>
        <row r="782">
          <cell r="I782">
            <v>0</v>
          </cell>
          <cell r="J782" t="str">
            <v>Кредиторская задолженность</v>
          </cell>
        </row>
        <row r="783">
          <cell r="I783">
            <v>0</v>
          </cell>
          <cell r="J783" t="str">
            <v>Кредиторская задолженность</v>
          </cell>
        </row>
        <row r="784">
          <cell r="I784">
            <v>42119.045920001343</v>
          </cell>
          <cell r="J784" t="str">
            <v>Кредиторская задолженность</v>
          </cell>
        </row>
        <row r="785">
          <cell r="I785">
            <v>550817.2702600006</v>
          </cell>
          <cell r="J785" t="str">
            <v>Прочие обязательства</v>
          </cell>
        </row>
        <row r="786">
          <cell r="I786">
            <v>0</v>
          </cell>
        </row>
        <row r="787">
          <cell r="I787">
            <v>0</v>
          </cell>
          <cell r="J787" t="str">
            <v>Прочие обязательства</v>
          </cell>
        </row>
        <row r="788">
          <cell r="I788">
            <v>0</v>
          </cell>
          <cell r="J788" t="str">
            <v>Прочие обязательства</v>
          </cell>
        </row>
        <row r="789">
          <cell r="I789">
            <v>0</v>
          </cell>
          <cell r="J789" t="str">
            <v>Прочие обязательства</v>
          </cell>
        </row>
        <row r="790">
          <cell r="H790">
            <v>2622793.7681799899</v>
          </cell>
          <cell r="I790">
            <v>2622793.28647999</v>
          </cell>
        </row>
        <row r="791">
          <cell r="I791">
            <v>2616967.8999199867</v>
          </cell>
          <cell r="J791" t="str">
            <v xml:space="preserve">Вклады привлеченные </v>
          </cell>
        </row>
        <row r="792">
          <cell r="I792">
            <v>0</v>
          </cell>
          <cell r="J792" t="str">
            <v xml:space="preserve">Вклады привлеченные </v>
          </cell>
        </row>
        <row r="793">
          <cell r="I793">
            <v>0.4740000031888485</v>
          </cell>
          <cell r="J793" t="str">
            <v xml:space="preserve">Вклады привлеченные </v>
          </cell>
        </row>
        <row r="794">
          <cell r="I794">
            <v>0</v>
          </cell>
          <cell r="J794" t="str">
            <v xml:space="preserve">Вклады привлеченные </v>
          </cell>
        </row>
        <row r="795">
          <cell r="I795">
            <v>-0.2996999999459149</v>
          </cell>
        </row>
        <row r="796">
          <cell r="I796">
            <v>-0.48169999994570389</v>
          </cell>
          <cell r="J796" t="str">
            <v xml:space="preserve">Вклады привлеченные </v>
          </cell>
        </row>
        <row r="797">
          <cell r="I797">
            <v>0.181999999999789</v>
          </cell>
          <cell r="J797" t="str">
            <v xml:space="preserve">Вклады привлеченные </v>
          </cell>
        </row>
        <row r="798">
          <cell r="I798">
            <v>5825.2122599999857</v>
          </cell>
        </row>
        <row r="799">
          <cell r="I799">
            <v>5817.2122599999857</v>
          </cell>
          <cell r="J799" t="str">
            <v>Кредиторская задолженность</v>
          </cell>
        </row>
        <row r="800">
          <cell r="I800">
            <v>8</v>
          </cell>
          <cell r="J800" t="str">
            <v>Кредиторская задолженность</v>
          </cell>
        </row>
        <row r="801">
          <cell r="I801">
            <v>0</v>
          </cell>
          <cell r="J801" t="str">
            <v>Прочие обязательства</v>
          </cell>
        </row>
        <row r="802">
          <cell r="I802">
            <v>930.76743000012357</v>
          </cell>
          <cell r="J802" t="str">
            <v>Кредиторская задолженность</v>
          </cell>
        </row>
        <row r="803">
          <cell r="H803">
            <v>526</v>
          </cell>
          <cell r="I803">
            <v>526</v>
          </cell>
          <cell r="J803" t="str">
            <v xml:space="preserve">Вклады привлеченные </v>
          </cell>
        </row>
        <row r="804">
          <cell r="I804">
            <v>34687.681689999998</v>
          </cell>
        </row>
        <row r="805">
          <cell r="I805">
            <v>5030.2311300000874</v>
          </cell>
          <cell r="J805" t="str">
            <v>Прочие обязательства</v>
          </cell>
        </row>
        <row r="806">
          <cell r="I806">
            <v>29219.600560000006</v>
          </cell>
        </row>
        <row r="807">
          <cell r="I807">
            <v>29219.600560000006</v>
          </cell>
          <cell r="J807" t="str">
            <v>Прочие обязательства</v>
          </cell>
        </row>
        <row r="808">
          <cell r="I808">
            <v>0</v>
          </cell>
          <cell r="J808" t="str">
            <v>Прочие обязательства</v>
          </cell>
        </row>
        <row r="809">
          <cell r="I809">
            <v>437.84999999997672</v>
          </cell>
        </row>
        <row r="810">
          <cell r="I810">
            <v>437.84999999997672</v>
          </cell>
          <cell r="J810" t="str">
            <v>Прочие обязательства</v>
          </cell>
        </row>
        <row r="811">
          <cell r="I811">
            <v>0</v>
          </cell>
          <cell r="J811" t="str">
            <v>Прочие обязательства</v>
          </cell>
        </row>
        <row r="812">
          <cell r="I812">
            <v>0</v>
          </cell>
          <cell r="J812" t="str">
            <v>Прочие обязательства</v>
          </cell>
        </row>
        <row r="813">
          <cell r="I813">
            <v>0</v>
          </cell>
          <cell r="J813" t="str">
            <v>Прочие обязательства</v>
          </cell>
        </row>
        <row r="814">
          <cell r="I814">
            <v>386226.58647000231</v>
          </cell>
        </row>
        <row r="815">
          <cell r="I815">
            <v>136145.45604999992</v>
          </cell>
          <cell r="J815" t="str">
            <v>Прочие обязательства</v>
          </cell>
        </row>
        <row r="816">
          <cell r="I816">
            <v>3648.4186300002038</v>
          </cell>
          <cell r="J816" t="str">
            <v>Прочие обязательства</v>
          </cell>
        </row>
        <row r="817">
          <cell r="I817">
            <v>246432.71179000102</v>
          </cell>
          <cell r="J817" t="str">
            <v>Прочие обязательства</v>
          </cell>
        </row>
        <row r="818">
          <cell r="I818">
            <v>699060.34862000123</v>
          </cell>
        </row>
        <row r="819">
          <cell r="I819">
            <v>698730.28927000239</v>
          </cell>
          <cell r="J819" t="str">
            <v>Прочие обязательства</v>
          </cell>
        </row>
        <row r="820">
          <cell r="I820">
            <v>0</v>
          </cell>
          <cell r="J820" t="str">
            <v>Прочие обязательства</v>
          </cell>
        </row>
        <row r="821">
          <cell r="I821">
            <v>330.05934999999954</v>
          </cell>
          <cell r="J821" t="str">
            <v>Прочие обязательства</v>
          </cell>
        </row>
        <row r="822">
          <cell r="I822">
            <v>0</v>
          </cell>
          <cell r="J822" t="str">
            <v>Прочие обязательства</v>
          </cell>
        </row>
        <row r="823">
          <cell r="I823">
            <v>0</v>
          </cell>
          <cell r="J823" t="str">
            <v>Прочие обязательства</v>
          </cell>
        </row>
        <row r="824">
          <cell r="I824">
            <v>0</v>
          </cell>
          <cell r="J824" t="str">
            <v>Прочие обязательства</v>
          </cell>
        </row>
        <row r="825">
          <cell r="I825">
            <v>0</v>
          </cell>
          <cell r="J825" t="str">
            <v>Прочие обязательства</v>
          </cell>
        </row>
        <row r="826">
          <cell r="I826">
            <v>592601.428849997</v>
          </cell>
        </row>
        <row r="827">
          <cell r="I827">
            <v>4</v>
          </cell>
          <cell r="J827" t="str">
            <v>Прочие обязательства</v>
          </cell>
        </row>
        <row r="828">
          <cell r="I828">
            <v>535158.79130999744</v>
          </cell>
        </row>
        <row r="829">
          <cell r="I829">
            <v>125.54067000001669</v>
          </cell>
          <cell r="J829" t="str">
            <v>Прочие обязательства</v>
          </cell>
        </row>
        <row r="830">
          <cell r="I830">
            <v>125.46063000010327</v>
          </cell>
          <cell r="J830" t="str">
            <v>Прочие обязательства</v>
          </cell>
        </row>
        <row r="831">
          <cell r="I831">
            <v>101.92995999986306</v>
          </cell>
          <cell r="J831" t="str">
            <v>Прочие обязательства</v>
          </cell>
        </row>
        <row r="832">
          <cell r="I832">
            <v>110.37693000002764</v>
          </cell>
          <cell r="J832" t="str">
            <v>Прочие обязательства</v>
          </cell>
        </row>
        <row r="833">
          <cell r="I833">
            <v>103.05621999991126</v>
          </cell>
          <cell r="J833" t="str">
            <v>Прочие обязательства</v>
          </cell>
        </row>
        <row r="834">
          <cell r="I834">
            <v>105.62211000011303</v>
          </cell>
          <cell r="J834" t="str">
            <v>Прочие обязательства</v>
          </cell>
        </row>
        <row r="835">
          <cell r="I835">
            <v>29.695589999901131</v>
          </cell>
          <cell r="J835" t="str">
            <v>Прочие обязательства</v>
          </cell>
        </row>
        <row r="836">
          <cell r="I836">
            <v>31.630000000121072</v>
          </cell>
          <cell r="J836" t="str">
            <v>Прочие обязательства</v>
          </cell>
        </row>
        <row r="837">
          <cell r="I837">
            <v>-0.46325000002980232</v>
          </cell>
          <cell r="J837" t="str">
            <v>Прочие обязательства</v>
          </cell>
        </row>
        <row r="838">
          <cell r="I838">
            <v>189278.77354000008</v>
          </cell>
          <cell r="J838" t="str">
            <v>Прочие обязательства</v>
          </cell>
        </row>
        <row r="839">
          <cell r="I839">
            <v>190146.19094</v>
          </cell>
          <cell r="J839" t="str">
            <v>Прочие обязательства</v>
          </cell>
        </row>
        <row r="840">
          <cell r="I840">
            <v>155000.97797000001</v>
          </cell>
          <cell r="J840" t="str">
            <v>Прочие обязательства</v>
          </cell>
        </row>
        <row r="841">
          <cell r="I841">
            <v>57438.637539999982</v>
          </cell>
          <cell r="J841" t="str">
            <v>Прочие обязательства</v>
          </cell>
        </row>
        <row r="842">
          <cell r="H842">
            <v>3922937.4245400005</v>
          </cell>
          <cell r="I842">
            <v>3922937.4245400005</v>
          </cell>
        </row>
        <row r="843">
          <cell r="I843">
            <v>1195007.64273</v>
          </cell>
        </row>
        <row r="844">
          <cell r="I844">
            <v>714792.74341999996</v>
          </cell>
          <cell r="J844" t="str">
            <v xml:space="preserve">Займы полученные </v>
          </cell>
        </row>
        <row r="845">
          <cell r="I845">
            <v>480214.89930999995</v>
          </cell>
          <cell r="J845" t="str">
            <v xml:space="preserve">Займы полученные </v>
          </cell>
        </row>
        <row r="846">
          <cell r="I846">
            <v>0</v>
          </cell>
        </row>
        <row r="847">
          <cell r="I847">
            <v>-1234.1753900000001</v>
          </cell>
        </row>
        <row r="848">
          <cell r="I848">
            <v>-1234.1753900000001</v>
          </cell>
          <cell r="J848" t="str">
            <v xml:space="preserve">Займы полученные 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1588961.6762000003</v>
          </cell>
        </row>
        <row r="853">
          <cell r="H853">
            <v>942424.20979000023</v>
          </cell>
          <cell r="I853">
            <v>942424.20979000023</v>
          </cell>
        </row>
        <row r="854">
          <cell r="I854">
            <v>942424.20979000023</v>
          </cell>
        </row>
        <row r="855">
          <cell r="I855">
            <v>0</v>
          </cell>
          <cell r="J855" t="str">
            <v>Кредиторская задолженность</v>
          </cell>
        </row>
        <row r="856">
          <cell r="I856">
            <v>942424.20979000023</v>
          </cell>
          <cell r="J856" t="str">
            <v>Кредиторская задолженность</v>
          </cell>
        </row>
        <row r="857">
          <cell r="I857">
            <v>0</v>
          </cell>
          <cell r="J857" t="str">
            <v>Кредиторская задолженность</v>
          </cell>
        </row>
        <row r="858">
          <cell r="I858">
            <v>0</v>
          </cell>
          <cell r="J858" t="str">
            <v>Кредиторская задолженность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H866">
            <v>0</v>
          </cell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634310.71001000004</v>
          </cell>
        </row>
        <row r="870">
          <cell r="I870">
            <v>218972.90776999999</v>
          </cell>
        </row>
        <row r="871">
          <cell r="I871">
            <v>0</v>
          </cell>
          <cell r="J871" t="str">
            <v xml:space="preserve">Займы полученные </v>
          </cell>
        </row>
        <row r="872">
          <cell r="I872">
            <v>218972.90776999999</v>
          </cell>
          <cell r="J872" t="str">
            <v xml:space="preserve">Займы полученные </v>
          </cell>
        </row>
        <row r="873">
          <cell r="I873">
            <v>3193.80224</v>
          </cell>
        </row>
        <row r="874">
          <cell r="H874">
            <v>3193.80224</v>
          </cell>
          <cell r="I874">
            <v>3193.80224</v>
          </cell>
        </row>
        <row r="875">
          <cell r="I875">
            <v>3193.80224</v>
          </cell>
        </row>
        <row r="876">
          <cell r="I876">
            <v>3158.2422700000002</v>
          </cell>
        </row>
        <row r="877">
          <cell r="I877">
            <v>26.842400000000001</v>
          </cell>
          <cell r="J877" t="str">
            <v xml:space="preserve">Вклады привлеченные </v>
          </cell>
        </row>
        <row r="878">
          <cell r="I878">
            <v>592.67408</v>
          </cell>
          <cell r="J878" t="str">
            <v xml:space="preserve">Вклады привлеченные </v>
          </cell>
        </row>
        <row r="879">
          <cell r="I879">
            <v>2538.72579</v>
          </cell>
          <cell r="J879" t="str">
            <v xml:space="preserve">Вклады привлеченные </v>
          </cell>
        </row>
        <row r="880">
          <cell r="I880">
            <v>35.559970000000007</v>
          </cell>
        </row>
        <row r="881">
          <cell r="I881">
            <v>34.158630000000002</v>
          </cell>
          <cell r="J881" t="str">
            <v xml:space="preserve">Вклады привлеченные </v>
          </cell>
        </row>
        <row r="882">
          <cell r="I882">
            <v>1.4013400000000003</v>
          </cell>
          <cell r="J882" t="str">
            <v xml:space="preserve">Вклады привлеченные </v>
          </cell>
        </row>
        <row r="883">
          <cell r="I883">
            <v>0</v>
          </cell>
          <cell r="J883" t="str">
            <v xml:space="preserve">Вклады привлеченные </v>
          </cell>
        </row>
        <row r="884">
          <cell r="I884">
            <v>0</v>
          </cell>
        </row>
        <row r="885">
          <cell r="I885">
            <v>0</v>
          </cell>
          <cell r="J885" t="str">
            <v xml:space="preserve">Вклады привлеченные 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  <cell r="J888" t="str">
            <v xml:space="preserve">Вклады привлеченные </v>
          </cell>
        </row>
        <row r="889">
          <cell r="I889">
            <v>0</v>
          </cell>
          <cell r="J889" t="str">
            <v xml:space="preserve">Вклады привлеченные </v>
          </cell>
        </row>
        <row r="890">
          <cell r="I890">
            <v>0</v>
          </cell>
          <cell r="J890" t="str">
            <v xml:space="preserve">Вклады привлеченные </v>
          </cell>
        </row>
        <row r="891">
          <cell r="I891">
            <v>0</v>
          </cell>
        </row>
        <row r="892">
          <cell r="I892">
            <v>0</v>
          </cell>
          <cell r="J892" t="str">
            <v xml:space="preserve">Вклады привлеченные </v>
          </cell>
        </row>
        <row r="893">
          <cell r="I893">
            <v>0</v>
          </cell>
          <cell r="J893" t="str">
            <v xml:space="preserve">Вклады привлеченные </v>
          </cell>
        </row>
        <row r="894">
          <cell r="I894">
            <v>0</v>
          </cell>
          <cell r="J894" t="str">
            <v xml:space="preserve">Вклады привлеченные </v>
          </cell>
        </row>
        <row r="895">
          <cell r="I895">
            <v>0</v>
          </cell>
        </row>
        <row r="896">
          <cell r="I896">
            <v>0</v>
          </cell>
          <cell r="J896" t="str">
            <v xml:space="preserve">Вклады привлеченные 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H905">
            <v>412144</v>
          </cell>
          <cell r="I905">
            <v>412144</v>
          </cell>
          <cell r="J905" t="str">
            <v>Прочие обязательства</v>
          </cell>
        </row>
        <row r="906">
          <cell r="I906">
            <v>12226.756400000002</v>
          </cell>
        </row>
        <row r="907">
          <cell r="H907">
            <v>12226.756400000002</v>
          </cell>
          <cell r="I907">
            <v>12226.756400000002</v>
          </cell>
        </row>
        <row r="908">
          <cell r="I908">
            <v>12226.756400000002</v>
          </cell>
        </row>
        <row r="909">
          <cell r="I909">
            <v>11545.78183</v>
          </cell>
        </row>
        <row r="910">
          <cell r="I910">
            <v>902</v>
          </cell>
          <cell r="J910" t="str">
            <v xml:space="preserve">Вклады привлеченные </v>
          </cell>
        </row>
        <row r="911">
          <cell r="I911">
            <v>5602.7938100000001</v>
          </cell>
          <cell r="J911" t="str">
            <v xml:space="preserve">Вклады привлеченные </v>
          </cell>
        </row>
        <row r="912">
          <cell r="I912">
            <v>5040.9880200000007</v>
          </cell>
          <cell r="J912" t="str">
            <v xml:space="preserve">Вклады привлеченные </v>
          </cell>
        </row>
        <row r="913">
          <cell r="I913">
            <v>680.97456999999997</v>
          </cell>
        </row>
        <row r="914">
          <cell r="I914">
            <v>649</v>
          </cell>
          <cell r="J914" t="str">
            <v xml:space="preserve">Вклады привлеченные </v>
          </cell>
        </row>
        <row r="915">
          <cell r="I915">
            <v>31.97457</v>
          </cell>
          <cell r="J915" t="str">
            <v xml:space="preserve">Вклады привлеченные </v>
          </cell>
        </row>
        <row r="916">
          <cell r="I916">
            <v>0</v>
          </cell>
          <cell r="J916" t="str">
            <v xml:space="preserve">Вклады привлеченные </v>
          </cell>
        </row>
        <row r="917">
          <cell r="I917">
            <v>0</v>
          </cell>
        </row>
        <row r="918">
          <cell r="I918">
            <v>0</v>
          </cell>
          <cell r="J918" t="str">
            <v xml:space="preserve">Вклады привлеченные 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  <cell r="J921" t="str">
            <v xml:space="preserve">Вклады привлеченные </v>
          </cell>
        </row>
        <row r="922">
          <cell r="I922">
            <v>0</v>
          </cell>
          <cell r="J922" t="str">
            <v xml:space="preserve">Вклады привлеченные </v>
          </cell>
        </row>
        <row r="923">
          <cell r="I923">
            <v>0</v>
          </cell>
          <cell r="J923" t="str">
            <v xml:space="preserve">Вклады привлеченные </v>
          </cell>
        </row>
        <row r="924">
          <cell r="I924">
            <v>0</v>
          </cell>
        </row>
        <row r="925">
          <cell r="I925">
            <v>0</v>
          </cell>
          <cell r="J925" t="str">
            <v xml:space="preserve">Вклады привлеченные </v>
          </cell>
        </row>
        <row r="926">
          <cell r="I926">
            <v>0</v>
          </cell>
          <cell r="J926" t="str">
            <v xml:space="preserve">Вклады привлеченные </v>
          </cell>
        </row>
        <row r="927">
          <cell r="I927">
            <v>0</v>
          </cell>
          <cell r="J927" t="str">
            <v xml:space="preserve">Вклады привлеченные </v>
          </cell>
        </row>
        <row r="928">
          <cell r="I928">
            <v>0</v>
          </cell>
        </row>
        <row r="929">
          <cell r="I929">
            <v>0</v>
          </cell>
          <cell r="J929" t="str">
            <v xml:space="preserve">Вклады привлеченные 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1140202.281</v>
          </cell>
        </row>
        <row r="936">
          <cell r="I936">
            <v>1140202.281</v>
          </cell>
          <cell r="J936" t="str">
            <v xml:space="preserve">Отложенное налоговое обязательство </v>
          </cell>
        </row>
        <row r="937">
          <cell r="H937">
            <v>0</v>
          </cell>
          <cell r="I937">
            <v>0</v>
          </cell>
        </row>
        <row r="938">
          <cell r="I938">
            <v>0</v>
          </cell>
        </row>
        <row r="939">
          <cell r="I939">
            <v>0</v>
          </cell>
          <cell r="J939" t="str">
            <v>Прочие обязательства</v>
          </cell>
        </row>
        <row r="940">
          <cell r="I940">
            <v>0</v>
          </cell>
          <cell r="J940" t="str">
            <v>Прочие обязательства</v>
          </cell>
        </row>
        <row r="941">
          <cell r="I941">
            <v>0</v>
          </cell>
          <cell r="J941" t="str">
            <v>Прочие обязательства</v>
          </cell>
        </row>
        <row r="942">
          <cell r="I942">
            <v>0</v>
          </cell>
          <cell r="J942" t="str">
            <v>Прочие обязательства</v>
          </cell>
        </row>
        <row r="943">
          <cell r="I943">
            <v>0</v>
          </cell>
          <cell r="J943" t="str">
            <v>Прочие обязательства</v>
          </cell>
        </row>
        <row r="944">
          <cell r="I944">
            <v>0</v>
          </cell>
          <cell r="J944" t="str">
            <v>Прочие обязательства</v>
          </cell>
        </row>
        <row r="945">
          <cell r="I945">
            <v>41421900.734277725</v>
          </cell>
        </row>
        <row r="946">
          <cell r="H946">
            <v>32539069.0459329</v>
          </cell>
          <cell r="I946">
            <v>32539069.0459329</v>
          </cell>
        </row>
        <row r="947">
          <cell r="I947">
            <v>29966484</v>
          </cell>
        </row>
        <row r="948">
          <cell r="I948">
            <v>0</v>
          </cell>
          <cell r="J948" t="str">
            <v xml:space="preserve">      привилегированные акции </v>
          </cell>
        </row>
        <row r="949">
          <cell r="I949">
            <v>29966484</v>
          </cell>
          <cell r="J949" t="str">
            <v xml:space="preserve">      простые акции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  <cell r="J955" t="str">
            <v>Премии (дополнительный оплаченный капитал)</v>
          </cell>
        </row>
        <row r="956">
          <cell r="I956">
            <v>-1074801.8278899998</v>
          </cell>
        </row>
        <row r="957">
          <cell r="I957">
            <v>480587</v>
          </cell>
          <cell r="J957" t="str">
            <v>Резервный капитал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-1662607.4278899999</v>
          </cell>
          <cell r="J960" t="str">
            <v>Прочие резервы</v>
          </cell>
        </row>
        <row r="961">
          <cell r="I961">
            <v>30734.6</v>
          </cell>
          <cell r="J961" t="str">
            <v>Прочие резервы</v>
          </cell>
        </row>
        <row r="962">
          <cell r="I962">
            <v>76484</v>
          </cell>
          <cell r="J962" t="str">
            <v>Прочие резервы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3647386.8738229005</v>
          </cell>
          <cell r="J968" t="str">
            <v xml:space="preserve">Нераспределенная прибыль (непокрытый убыток)          </v>
          </cell>
        </row>
        <row r="969">
          <cell r="I969">
            <v>2096459.4738229001</v>
          </cell>
          <cell r="J969" t="str">
            <v xml:space="preserve">     отчетного периода</v>
          </cell>
        </row>
        <row r="970">
          <cell r="I970">
            <v>1577220.4000000001</v>
          </cell>
          <cell r="J970" t="str">
            <v xml:space="preserve">     предыдущих лет</v>
          </cell>
        </row>
        <row r="971">
          <cell r="I971">
            <v>23938743.399999999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-22361523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-26293</v>
          </cell>
          <cell r="J978" t="str">
            <v xml:space="preserve">     предыдущих лет</v>
          </cell>
        </row>
        <row r="979">
          <cell r="I979">
            <v>0</v>
          </cell>
        </row>
        <row r="980">
          <cell r="I980">
            <v>3.7791267037391663E-2</v>
          </cell>
        </row>
      </sheetData>
      <sheetData sheetId="1">
        <row r="4">
          <cell r="A4" t="str">
            <v>Акционерное общество "Казпочта"</v>
          </cell>
        </row>
        <row r="7">
          <cell r="A7" t="str">
            <v xml:space="preserve"> по состоянию на "01" октября 2016 года</v>
          </cell>
        </row>
        <row r="74">
          <cell r="C74" t="str">
            <v>Мусин Б.Б.</v>
          </cell>
        </row>
        <row r="76">
          <cell r="C76" t="str">
            <v>Батыршаева Г.Б.</v>
          </cell>
        </row>
        <row r="80">
          <cell r="C80" t="str">
            <v>"20" октября  2016 года</v>
          </cell>
        </row>
      </sheetData>
      <sheetData sheetId="2">
        <row r="8">
          <cell r="F8">
            <v>182883</v>
          </cell>
        </row>
        <row r="9">
          <cell r="F9">
            <v>49</v>
          </cell>
          <cell r="I9" t="str">
            <v>Доход от реализации готовой продукции (работ, услуг)</v>
          </cell>
        </row>
        <row r="10">
          <cell r="F10">
            <v>1172</v>
          </cell>
          <cell r="I10" t="str">
            <v>Доход от реализации готовой продукции (работ, услуг)</v>
          </cell>
        </row>
        <row r="11">
          <cell r="F11">
            <v>68972</v>
          </cell>
          <cell r="I11" t="str">
            <v>Доход от реализации готовой продукции (работ, услуг)</v>
          </cell>
        </row>
        <row r="12">
          <cell r="F12">
            <v>9727</v>
          </cell>
          <cell r="I12" t="str">
            <v>Доход от реализации готовой продукции (работ, услуг)</v>
          </cell>
        </row>
        <row r="13">
          <cell r="F13">
            <v>0</v>
          </cell>
          <cell r="I13" t="str">
            <v>Доход от реализации готовой продукции (работ, услуг)</v>
          </cell>
        </row>
        <row r="14">
          <cell r="F14">
            <v>75052</v>
          </cell>
          <cell r="I14" t="str">
            <v>Доход от реализации готовой продукции (работ, услуг)</v>
          </cell>
        </row>
        <row r="15">
          <cell r="F15">
            <v>15944</v>
          </cell>
          <cell r="I15" t="str">
            <v>Доход от реализации готовой продукции (работ, услуг)</v>
          </cell>
        </row>
        <row r="16">
          <cell r="F16">
            <v>9122</v>
          </cell>
          <cell r="I16" t="str">
            <v>Доход от реализации готовой продукции (работ, услуг)</v>
          </cell>
        </row>
        <row r="17">
          <cell r="F17">
            <v>0</v>
          </cell>
          <cell r="I17" t="str">
            <v>Доход от реализации готовой продукции (работ, услуг)</v>
          </cell>
        </row>
        <row r="18">
          <cell r="F18">
            <v>2922</v>
          </cell>
          <cell r="I18" t="str">
            <v>Доход от реализации готовой продукции (работ, услуг)</v>
          </cell>
        </row>
        <row r="19">
          <cell r="F19">
            <v>9</v>
          </cell>
          <cell r="I19" t="str">
            <v>Доход от реализации готовой продукции (работ, услуг)</v>
          </cell>
        </row>
        <row r="20">
          <cell r="F20">
            <v>0</v>
          </cell>
          <cell r="I20" t="str">
            <v>Доход от реализации готовой продукции (работ, услуг)</v>
          </cell>
        </row>
        <row r="21">
          <cell r="F21">
            <v>-127</v>
          </cell>
          <cell r="I21" t="str">
            <v>Доход от реализации готовой продукции (работ, услуг)</v>
          </cell>
        </row>
        <row r="22">
          <cell r="F22">
            <v>15</v>
          </cell>
          <cell r="I22" t="str">
            <v>Доход от реализации готовой продукции (работ, услуг)</v>
          </cell>
        </row>
        <row r="23">
          <cell r="F23">
            <v>26</v>
          </cell>
          <cell r="I23" t="str">
            <v>Доход от реализации готовой продукции (работ, услуг)</v>
          </cell>
        </row>
        <row r="24">
          <cell r="F24">
            <v>26763941.125074901</v>
          </cell>
        </row>
        <row r="26">
          <cell r="F26">
            <v>3537878</v>
          </cell>
        </row>
        <row r="27">
          <cell r="F27">
            <v>2105402</v>
          </cell>
        </row>
        <row r="28">
          <cell r="F28">
            <v>2000328</v>
          </cell>
        </row>
        <row r="29">
          <cell r="F29">
            <v>744177</v>
          </cell>
          <cell r="I29" t="str">
            <v>Доход от реализации готовой продукции (работ, услуг)</v>
          </cell>
        </row>
        <row r="30">
          <cell r="F30">
            <v>742667</v>
          </cell>
          <cell r="I30" t="str">
            <v>Доход от реализации готовой продукции (работ, услуг)</v>
          </cell>
        </row>
        <row r="31">
          <cell r="F31">
            <v>6670</v>
          </cell>
          <cell r="I31" t="str">
            <v>Доход от реализации готовой продукции (работ, услуг)</v>
          </cell>
        </row>
        <row r="32">
          <cell r="F32">
            <v>126358</v>
          </cell>
          <cell r="I32" t="str">
            <v>Доход от реализации готовой продукции (работ, услуг)</v>
          </cell>
        </row>
        <row r="33">
          <cell r="F33">
            <v>380404</v>
          </cell>
          <cell r="I33" t="str">
            <v>Доход от реализации готовой продукции (работ, услуг)</v>
          </cell>
        </row>
        <row r="34">
          <cell r="F34">
            <v>52</v>
          </cell>
          <cell r="I34" t="str">
            <v>Доход от реализации готовой продукции (работ, услуг)</v>
          </cell>
        </row>
        <row r="35">
          <cell r="F35">
            <v>0</v>
          </cell>
          <cell r="I35" t="str">
            <v>Доход от реализации готовой продукции (работ, услуг)</v>
          </cell>
        </row>
        <row r="36">
          <cell r="F36">
            <v>0</v>
          </cell>
          <cell r="I36" t="str">
            <v>Доход от реализации готовой продукции (работ, услуг)</v>
          </cell>
        </row>
        <row r="37">
          <cell r="F37">
            <v>0</v>
          </cell>
          <cell r="I37" t="str">
            <v>Доход от реализации готовой продукции (работ, услуг)</v>
          </cell>
        </row>
        <row r="38">
          <cell r="F38">
            <v>0</v>
          </cell>
          <cell r="I38" t="str">
            <v>Доход от реализации готовой продукции (работ, услуг)</v>
          </cell>
        </row>
        <row r="39">
          <cell r="F39">
            <v>0</v>
          </cell>
          <cell r="I39" t="str">
            <v>Доход от реализации готовой продукции (работ, услуг)</v>
          </cell>
        </row>
        <row r="40">
          <cell r="F40">
            <v>93313</v>
          </cell>
        </row>
        <row r="41">
          <cell r="F41">
            <v>0</v>
          </cell>
          <cell r="I41" t="str">
            <v>Доход от реализации готовой продукции (работ, услуг)</v>
          </cell>
        </row>
        <row r="42">
          <cell r="F42">
            <v>87006</v>
          </cell>
          <cell r="I42" t="str">
            <v>Доход от реализации готовой продукции (работ, услуг)</v>
          </cell>
        </row>
        <row r="43">
          <cell r="F43">
            <v>909</v>
          </cell>
          <cell r="I43" t="str">
            <v>Доход от реализации готовой продукции (работ, услуг)</v>
          </cell>
        </row>
        <row r="44">
          <cell r="F44">
            <v>1132</v>
          </cell>
          <cell r="I44" t="str">
            <v>Доход от реализации готовой продукции (работ, услуг)</v>
          </cell>
        </row>
        <row r="45">
          <cell r="F45">
            <v>4265</v>
          </cell>
          <cell r="I45" t="str">
            <v>Доход от реализации готовой продукции (работ, услуг)</v>
          </cell>
        </row>
        <row r="46">
          <cell r="F46">
            <v>1</v>
          </cell>
          <cell r="I46" t="str">
            <v>Доход от реализации готовой продукции (работ, услуг)</v>
          </cell>
        </row>
        <row r="47">
          <cell r="F47">
            <v>0</v>
          </cell>
          <cell r="I47" t="str">
            <v>Доход от реализации готовой продукции (работ, услуг)</v>
          </cell>
        </row>
        <row r="48">
          <cell r="F48">
            <v>0</v>
          </cell>
          <cell r="I48" t="str">
            <v>Доход от реализации готовой продукции (работ, услуг)</v>
          </cell>
        </row>
        <row r="49">
          <cell r="F49">
            <v>0</v>
          </cell>
          <cell r="I49" t="str">
            <v>Доход от реализации готовой продукции (работ, услуг)</v>
          </cell>
        </row>
        <row r="50">
          <cell r="F50">
            <v>0</v>
          </cell>
          <cell r="I50" t="str">
            <v>Доход от реализации готовой продукции (работ, услуг)</v>
          </cell>
        </row>
        <row r="51">
          <cell r="F51">
            <v>0</v>
          </cell>
          <cell r="I51" t="str">
            <v>Доход от реализации готовой продукции (работ, услуг)</v>
          </cell>
        </row>
        <row r="52">
          <cell r="F52">
            <v>11761</v>
          </cell>
        </row>
        <row r="53">
          <cell r="F53">
            <v>0</v>
          </cell>
          <cell r="I53" t="str">
            <v>Доход от реализации готовой продукции (работ, услуг)</v>
          </cell>
        </row>
        <row r="54">
          <cell r="F54">
            <v>10789</v>
          </cell>
          <cell r="I54" t="str">
            <v>Доход от реализации готовой продукции (работ, услуг)</v>
          </cell>
        </row>
        <row r="55">
          <cell r="F55">
            <v>167</v>
          </cell>
          <cell r="I55" t="str">
            <v>Доход от реализации готовой продукции (работ, услуг)</v>
          </cell>
        </row>
        <row r="56">
          <cell r="F56">
            <v>95</v>
          </cell>
          <cell r="I56" t="str">
            <v>Доход от реализации готовой продукции (работ, услуг)</v>
          </cell>
        </row>
        <row r="57">
          <cell r="F57">
            <v>710</v>
          </cell>
          <cell r="I57" t="str">
            <v>Доход от реализации готовой продукции (работ, услуг)</v>
          </cell>
        </row>
        <row r="58">
          <cell r="F58">
            <v>0</v>
          </cell>
          <cell r="I58" t="str">
            <v>Доход от реализации готовой продукции (работ, услуг)</v>
          </cell>
        </row>
        <row r="59">
          <cell r="F59">
            <v>0</v>
          </cell>
          <cell r="I59" t="str">
            <v>Доход от реализации готовой продукции (работ, услуг)</v>
          </cell>
        </row>
        <row r="60">
          <cell r="F60">
            <v>0</v>
          </cell>
          <cell r="I60" t="str">
            <v>Доход от реализации готовой продукции (работ, услуг)</v>
          </cell>
        </row>
        <row r="61">
          <cell r="F61">
            <v>0</v>
          </cell>
          <cell r="I61" t="str">
            <v>Доход от реализации готовой продукции (работ, услуг)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78810</v>
          </cell>
        </row>
        <row r="65">
          <cell r="F65">
            <v>37135</v>
          </cell>
          <cell r="I65" t="str">
            <v>Доход от реализации готовой продукции (работ, услуг)</v>
          </cell>
        </row>
        <row r="66">
          <cell r="F66">
            <v>41675</v>
          </cell>
          <cell r="I66" t="str">
            <v>Доход от реализации готовой продукции (работ, услуг)</v>
          </cell>
        </row>
        <row r="67">
          <cell r="F67">
            <v>0</v>
          </cell>
          <cell r="I67" t="str">
            <v>Доход от реализации готовой продукции (работ, услуг)</v>
          </cell>
        </row>
        <row r="68">
          <cell r="F68">
            <v>0</v>
          </cell>
          <cell r="I68" t="str">
            <v>Доход от реализации готовой продукции (работ, услуг)</v>
          </cell>
        </row>
        <row r="69">
          <cell r="F69">
            <v>0</v>
          </cell>
          <cell r="I69" t="str">
            <v>Доход от реализации готовой продукции (работ, услуг)</v>
          </cell>
        </row>
        <row r="70">
          <cell r="F70">
            <v>0</v>
          </cell>
          <cell r="I70" t="str">
            <v>Доход от реализации готовой продукции (работ, услуг)</v>
          </cell>
        </row>
        <row r="71">
          <cell r="F71">
            <v>0</v>
          </cell>
          <cell r="I71" t="str">
            <v>Доход от реализации готовой продукции (работ, услуг)</v>
          </cell>
        </row>
        <row r="72">
          <cell r="F72">
            <v>307872</v>
          </cell>
        </row>
        <row r="73">
          <cell r="F73">
            <v>275658</v>
          </cell>
        </row>
        <row r="74">
          <cell r="F74">
            <v>990</v>
          </cell>
          <cell r="I74" t="str">
            <v>Доход от реализации готовой продукции (работ, услуг)</v>
          </cell>
        </row>
        <row r="75">
          <cell r="F75">
            <v>61857</v>
          </cell>
          <cell r="I75" t="str">
            <v>Доход от реализации готовой продукции (работ, услуг)</v>
          </cell>
        </row>
        <row r="76">
          <cell r="F76">
            <v>137784</v>
          </cell>
          <cell r="I76" t="str">
            <v>Доход от реализации готовой продукции (работ, услуг)</v>
          </cell>
        </row>
        <row r="77">
          <cell r="F77">
            <v>2423</v>
          </cell>
          <cell r="I77" t="str">
            <v>Доход от реализации готовой продукции (работ, услуг)</v>
          </cell>
        </row>
        <row r="78">
          <cell r="F78">
            <v>14724</v>
          </cell>
          <cell r="I78" t="str">
            <v>Доход от реализации готовой продукции (работ, услуг)</v>
          </cell>
        </row>
        <row r="79">
          <cell r="F79">
            <v>57880</v>
          </cell>
          <cell r="I79" t="str">
            <v>Доход от реализации готовой продукции (работ, услуг)</v>
          </cell>
        </row>
        <row r="80">
          <cell r="F80">
            <v>0</v>
          </cell>
          <cell r="I80" t="str">
            <v>Доход от реализации готовой продукции (работ, услуг)</v>
          </cell>
        </row>
        <row r="81">
          <cell r="F81">
            <v>0</v>
          </cell>
          <cell r="I81" t="str">
            <v>Доход от реализации готовой продукции (работ, услуг)</v>
          </cell>
        </row>
        <row r="82">
          <cell r="F82">
            <v>0</v>
          </cell>
          <cell r="I82" t="str">
            <v>Доход от реализации готовой продукции (работ, услуг)</v>
          </cell>
        </row>
        <row r="83">
          <cell r="F83">
            <v>0</v>
          </cell>
          <cell r="I83" t="str">
            <v>Доход от реализации готовой продукции (работ, услуг)</v>
          </cell>
        </row>
        <row r="84">
          <cell r="F84">
            <v>0</v>
          </cell>
          <cell r="I84" t="str">
            <v>Доход от реализации готовой продукции (работ, услуг)</v>
          </cell>
        </row>
        <row r="85">
          <cell r="F85">
            <v>23475</v>
          </cell>
        </row>
        <row r="86">
          <cell r="F86">
            <v>0</v>
          </cell>
          <cell r="I86" t="str">
            <v>Доход от реализации готовой продукции (работ, услуг)</v>
          </cell>
        </row>
        <row r="87">
          <cell r="F87">
            <v>22200</v>
          </cell>
          <cell r="I87" t="str">
            <v>Доход от реализации готовой продукции (работ, услуг)</v>
          </cell>
        </row>
        <row r="88">
          <cell r="F88">
            <v>351</v>
          </cell>
          <cell r="I88" t="str">
            <v>Доход от реализации готовой продукции (работ, услуг)</v>
          </cell>
        </row>
        <row r="89">
          <cell r="F89">
            <v>924</v>
          </cell>
          <cell r="I89" t="str">
            <v>Доход от реализации готовой продукции (работ, услуг)</v>
          </cell>
        </row>
        <row r="90">
          <cell r="F90">
            <v>0</v>
          </cell>
          <cell r="I90" t="str">
            <v>Доход от реализации готовой продукции (работ, услуг)</v>
          </cell>
        </row>
        <row r="91">
          <cell r="F91">
            <v>0</v>
          </cell>
          <cell r="I91" t="str">
            <v>Доход от реализации готовой продукции (работ, услуг)</v>
          </cell>
        </row>
        <row r="92">
          <cell r="F92">
            <v>0</v>
          </cell>
          <cell r="I92" t="str">
            <v>Доход от реализации готовой продукции (работ, услуг)</v>
          </cell>
        </row>
        <row r="93">
          <cell r="F93">
            <v>8739</v>
          </cell>
        </row>
        <row r="94">
          <cell r="F94">
            <v>0</v>
          </cell>
          <cell r="I94" t="str">
            <v>Доход от реализации готовой продукции (работ, услуг)</v>
          </cell>
        </row>
        <row r="95">
          <cell r="F95">
            <v>8149</v>
          </cell>
          <cell r="I95" t="str">
            <v>Доход от реализации готовой продукции (работ, услуг)</v>
          </cell>
        </row>
        <row r="96">
          <cell r="F96">
            <v>0</v>
          </cell>
          <cell r="I96" t="str">
            <v>Доход от реализации готовой продукции (работ, услуг)</v>
          </cell>
        </row>
        <row r="97">
          <cell r="F97">
            <v>590</v>
          </cell>
          <cell r="I97" t="str">
            <v>Доход от реализации готовой продукции (работ, услуг)</v>
          </cell>
        </row>
        <row r="98">
          <cell r="F98">
            <v>0</v>
          </cell>
          <cell r="I98" t="str">
            <v>Доход от реализации готовой продукции (работ, услуг)</v>
          </cell>
        </row>
        <row r="99">
          <cell r="F99">
            <v>0</v>
          </cell>
          <cell r="I99" t="str">
            <v>Доход от реализации готовой продукции (работ, услуг)</v>
          </cell>
        </row>
        <row r="100">
          <cell r="F100">
            <v>22</v>
          </cell>
        </row>
        <row r="101">
          <cell r="F101">
            <v>19</v>
          </cell>
        </row>
        <row r="102">
          <cell r="F102">
            <v>0</v>
          </cell>
          <cell r="I102" t="str">
            <v>Доход от реализации готовой продукции (работ, услуг)</v>
          </cell>
        </row>
        <row r="103">
          <cell r="F103">
            <v>19</v>
          </cell>
          <cell r="I103" t="str">
            <v>Доход от реализации готовой продукции (работ, услуг)</v>
          </cell>
        </row>
        <row r="104">
          <cell r="F104">
            <v>0</v>
          </cell>
          <cell r="I104" t="str">
            <v>Доход от реализации готовой продукции (работ, услуг)</v>
          </cell>
        </row>
        <row r="105">
          <cell r="F105">
            <v>0</v>
          </cell>
          <cell r="I105" t="str">
            <v>Доход от реализации готовой продукции (работ, услуг)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1</v>
          </cell>
        </row>
        <row r="109">
          <cell r="F109">
            <v>0</v>
          </cell>
          <cell r="I109" t="str">
            <v>Доход от реализации готовой продукции (работ, услуг)</v>
          </cell>
        </row>
        <row r="110">
          <cell r="F110">
            <v>1</v>
          </cell>
          <cell r="I110" t="str">
            <v>Доход от реализации готовой продукции (работ, услуг)</v>
          </cell>
        </row>
        <row r="111">
          <cell r="F111">
            <v>0</v>
          </cell>
          <cell r="I111" t="str">
            <v>Доход от реализации готовой продукции (работ, услуг)</v>
          </cell>
        </row>
        <row r="112">
          <cell r="F112">
            <v>0</v>
          </cell>
          <cell r="I112" t="str">
            <v>Доход от реализации готовой продукции (работ, услуг)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2</v>
          </cell>
        </row>
        <row r="116">
          <cell r="F116">
            <v>0</v>
          </cell>
          <cell r="I116" t="str">
            <v>Доход от реализации готовой продукции (работ, услуг)</v>
          </cell>
        </row>
        <row r="117">
          <cell r="F117">
            <v>2</v>
          </cell>
          <cell r="I117" t="str">
            <v>Доход от реализации готовой продукции (работ, услуг)</v>
          </cell>
        </row>
        <row r="118">
          <cell r="F118">
            <v>0</v>
          </cell>
          <cell r="I118" t="str">
            <v>Доход от реализации готовой продукции (работ, услуг)</v>
          </cell>
        </row>
        <row r="119">
          <cell r="F119">
            <v>0</v>
          </cell>
          <cell r="I119" t="str">
            <v>Доход от реализации готовой продукции (работ, услуг)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664303</v>
          </cell>
        </row>
        <row r="123">
          <cell r="F123">
            <v>102122</v>
          </cell>
          <cell r="I123" t="str">
            <v>Доход от реализации готовой продукции (работ, услуг)</v>
          </cell>
        </row>
        <row r="124">
          <cell r="F124">
            <v>205581</v>
          </cell>
          <cell r="I124" t="str">
            <v>Доход от реализации готовой продукции (работ, услуг)</v>
          </cell>
        </row>
        <row r="125">
          <cell r="F125">
            <v>356600</v>
          </cell>
          <cell r="I125" t="str">
            <v>Доход от реализации готовой продукции (работ, услуг)</v>
          </cell>
        </row>
        <row r="126">
          <cell r="F126">
            <v>0</v>
          </cell>
        </row>
        <row r="127">
          <cell r="F127">
            <v>0</v>
          </cell>
          <cell r="I127" t="str">
            <v>Доход от реализации готовой продукции (работ, услуг)</v>
          </cell>
        </row>
        <row r="128">
          <cell r="F128">
            <v>0</v>
          </cell>
          <cell r="I128" t="str">
            <v>Доход от реализации готовой продукции (работ, услуг)</v>
          </cell>
        </row>
        <row r="129">
          <cell r="F129">
            <v>248</v>
          </cell>
          <cell r="I129" t="str">
            <v>Доход от реализации готовой продукции (работ, услуг)</v>
          </cell>
        </row>
        <row r="130">
          <cell r="F130">
            <v>345618</v>
          </cell>
          <cell r="I130" t="str">
            <v>Доход от реализации готовой продукции (работ, услуг)</v>
          </cell>
        </row>
        <row r="131">
          <cell r="F131">
            <v>23911</v>
          </cell>
          <cell r="I131" t="str">
            <v>Доход от реализации готовой продукции (работ, услуг)</v>
          </cell>
        </row>
        <row r="132">
          <cell r="F132">
            <v>11692</v>
          </cell>
          <cell r="I132" t="str">
            <v>Доход от реализации готовой продукции (работ, услуг)</v>
          </cell>
        </row>
        <row r="133">
          <cell r="F133">
            <v>3487</v>
          </cell>
          <cell r="I133" t="str">
            <v>Доход от реализации готовой продукции (работ, услуг)</v>
          </cell>
        </row>
        <row r="134">
          <cell r="F134">
            <v>2480026</v>
          </cell>
        </row>
        <row r="135">
          <cell r="F135">
            <v>1555560</v>
          </cell>
        </row>
        <row r="136">
          <cell r="F136">
            <v>953359</v>
          </cell>
          <cell r="I136" t="str">
            <v>Доход от реализации готовой продукции (работ, услуг)</v>
          </cell>
        </row>
        <row r="137">
          <cell r="F137">
            <v>601127</v>
          </cell>
          <cell r="I137" t="str">
            <v>Доход от реализации готовой продукции (работ, услуг)</v>
          </cell>
        </row>
        <row r="138">
          <cell r="F138">
            <v>1074</v>
          </cell>
          <cell r="I138" t="str">
            <v>Доход от реализации готовой продукции (работ, услуг)</v>
          </cell>
        </row>
        <row r="139">
          <cell r="F139">
            <v>0</v>
          </cell>
        </row>
        <row r="140">
          <cell r="F140">
            <v>312524</v>
          </cell>
        </row>
        <row r="141">
          <cell r="F141">
            <v>168079</v>
          </cell>
        </row>
        <row r="142">
          <cell r="F142">
            <v>116612</v>
          </cell>
          <cell r="I142" t="str">
            <v>Доход от реализации готовой продукции (работ, услуг)</v>
          </cell>
        </row>
        <row r="143">
          <cell r="F143">
            <v>51467</v>
          </cell>
          <cell r="I143" t="str">
            <v>Доход от реализации готовой продукции (работ, услуг)</v>
          </cell>
        </row>
        <row r="144">
          <cell r="F144">
            <v>144445</v>
          </cell>
        </row>
        <row r="145">
          <cell r="F145">
            <v>119261</v>
          </cell>
          <cell r="I145" t="str">
            <v>Доход от реализации готовой продукции (работ, услуг)</v>
          </cell>
        </row>
        <row r="146">
          <cell r="F146">
            <v>25184</v>
          </cell>
          <cell r="I146" t="str">
            <v>Доход от реализации готовой продукции (работ, услуг)</v>
          </cell>
        </row>
        <row r="147">
          <cell r="F147">
            <v>611565</v>
          </cell>
        </row>
        <row r="148">
          <cell r="F148">
            <v>315638</v>
          </cell>
          <cell r="I148" t="str">
            <v>Доход от реализации готовой продукции (работ, услуг)</v>
          </cell>
        </row>
        <row r="149">
          <cell r="F149">
            <v>158007</v>
          </cell>
          <cell r="I149" t="str">
            <v>Доход от реализации готовой продукции (работ, услуг)</v>
          </cell>
        </row>
        <row r="150">
          <cell r="F150">
            <v>17876</v>
          </cell>
          <cell r="I150" t="str">
            <v>Доход от реализации готовой продукции (работ, услуг)</v>
          </cell>
        </row>
        <row r="151">
          <cell r="F151">
            <v>120044</v>
          </cell>
          <cell r="I151" t="str">
            <v>Доход от реализации готовой продукции (работ, услуг)</v>
          </cell>
        </row>
        <row r="152">
          <cell r="F152">
            <v>0</v>
          </cell>
          <cell r="I152" t="str">
            <v>Доход от реализации готовой продукции (работ, услуг)</v>
          </cell>
        </row>
        <row r="153">
          <cell r="F153">
            <v>355</v>
          </cell>
          <cell r="I153" t="str">
            <v>Доход от реализации готовой продукции (работ, услуг)</v>
          </cell>
        </row>
        <row r="154">
          <cell r="F154">
            <v>22</v>
          </cell>
          <cell r="I154" t="str">
            <v>Доход от реализации готовой продукции (работ, услуг)</v>
          </cell>
        </row>
        <row r="155">
          <cell r="F155">
            <v>865772</v>
          </cell>
        </row>
        <row r="156">
          <cell r="F156">
            <v>592226</v>
          </cell>
        </row>
        <row r="157">
          <cell r="F157">
            <v>437594</v>
          </cell>
          <cell r="I157" t="str">
            <v>Доход от реализации готовой продукции (работ, услуг)</v>
          </cell>
        </row>
        <row r="158">
          <cell r="F158">
            <v>15812</v>
          </cell>
          <cell r="I158" t="str">
            <v>Доход от реализации готовой продукции (работ, услуг)</v>
          </cell>
        </row>
        <row r="159">
          <cell r="F159">
            <v>130151</v>
          </cell>
          <cell r="I159" t="str">
            <v>Доход от реализации готовой продукции (работ, услуг)</v>
          </cell>
        </row>
        <row r="160">
          <cell r="F160">
            <v>8669</v>
          </cell>
          <cell r="I160" t="str">
            <v>Доход от реализации готовой продукции (работ, услуг)</v>
          </cell>
        </row>
        <row r="161">
          <cell r="F161">
            <v>262338</v>
          </cell>
        </row>
        <row r="162">
          <cell r="F162">
            <v>187455</v>
          </cell>
          <cell r="I162" t="str">
            <v>Доход от реализации готовой продукции (работ, услуг)</v>
          </cell>
        </row>
        <row r="163">
          <cell r="F163">
            <v>1390</v>
          </cell>
          <cell r="I163" t="str">
            <v>Доход от реализации готовой продукции (работ, услуг)</v>
          </cell>
        </row>
        <row r="164">
          <cell r="F164">
            <v>71529</v>
          </cell>
          <cell r="I164" t="str">
            <v>Доход от реализации готовой продукции (работ, услуг)</v>
          </cell>
        </row>
        <row r="165">
          <cell r="F165">
            <v>1964</v>
          </cell>
          <cell r="I165" t="str">
            <v>Доход от реализации готовой продукции (работ, услуг)</v>
          </cell>
        </row>
        <row r="166">
          <cell r="F166">
            <v>11208</v>
          </cell>
        </row>
        <row r="167">
          <cell r="F167">
            <v>10256</v>
          </cell>
          <cell r="I167" t="str">
            <v>Доход от реализации готовой продукции (работ, услуг)</v>
          </cell>
        </row>
        <row r="168">
          <cell r="F168">
            <v>8</v>
          </cell>
          <cell r="I168" t="str">
            <v>Доход от реализации готовой продукции (работ, услуг)</v>
          </cell>
        </row>
        <row r="169">
          <cell r="F169">
            <v>931</v>
          </cell>
          <cell r="I169" t="str">
            <v>Доход от реализации готовой продукции (работ, услуг)</v>
          </cell>
        </row>
        <row r="170">
          <cell r="F170">
            <v>13</v>
          </cell>
          <cell r="I170" t="str">
            <v>Доход от реализации готовой продукции (работ, услуг)</v>
          </cell>
        </row>
        <row r="171">
          <cell r="F171">
            <v>1810387</v>
          </cell>
        </row>
        <row r="172">
          <cell r="F172">
            <v>1190332</v>
          </cell>
          <cell r="I172" t="str">
            <v>Доход от реализации готовой продукции (работ, услуг)</v>
          </cell>
        </row>
        <row r="173">
          <cell r="F173">
            <v>22360</v>
          </cell>
          <cell r="I173" t="str">
            <v>Доход от реализации готовой продукции (работ, услуг)</v>
          </cell>
        </row>
        <row r="174">
          <cell r="F174">
            <v>336306</v>
          </cell>
          <cell r="I174" t="str">
            <v>Доход от реализации готовой продукции (работ, услуг)</v>
          </cell>
        </row>
        <row r="175">
          <cell r="F175">
            <v>1429</v>
          </cell>
          <cell r="I175" t="str">
            <v>Доход от реализации готовой продукции (работ, услуг)</v>
          </cell>
        </row>
        <row r="176">
          <cell r="F176">
            <v>102626</v>
          </cell>
        </row>
        <row r="177">
          <cell r="F177">
            <v>573</v>
          </cell>
          <cell r="I177" t="str">
            <v>Доход от реализации готовой продукции (работ, услуг)</v>
          </cell>
        </row>
        <row r="178">
          <cell r="F178">
            <v>31725</v>
          </cell>
          <cell r="I178" t="str">
            <v>Доход от реализации готовой продукции (работ, услуг)</v>
          </cell>
        </row>
        <row r="179">
          <cell r="F179">
            <v>27260</v>
          </cell>
          <cell r="I179" t="str">
            <v>Доход от реализации готовой продукции (работ, услуг)</v>
          </cell>
        </row>
        <row r="180">
          <cell r="F180">
            <v>624</v>
          </cell>
          <cell r="I180" t="str">
            <v>Доход от реализации готовой продукции (работ, услуг)</v>
          </cell>
        </row>
        <row r="181">
          <cell r="F181">
            <v>31636</v>
          </cell>
          <cell r="I181" t="str">
            <v>Доход от реализации готовой продукции (работ, услуг)</v>
          </cell>
        </row>
        <row r="182">
          <cell r="F182">
            <v>10808</v>
          </cell>
          <cell r="I182" t="str">
            <v>Доход от реализации готовой продукции (работ, услуг)</v>
          </cell>
        </row>
        <row r="183">
          <cell r="F183">
            <v>157334</v>
          </cell>
        </row>
        <row r="184">
          <cell r="F184">
            <v>138010</v>
          </cell>
          <cell r="I184" t="str">
            <v>Доход от реализации готовой продукции (работ, услуг)</v>
          </cell>
        </row>
        <row r="185">
          <cell r="F185">
            <v>19324</v>
          </cell>
          <cell r="I185" t="str">
            <v>Доход от реализации готовой продукции (работ, услуг)</v>
          </cell>
        </row>
        <row r="186">
          <cell r="F186">
            <v>2395771</v>
          </cell>
        </row>
        <row r="187">
          <cell r="F187">
            <v>1474971</v>
          </cell>
        </row>
        <row r="188">
          <cell r="F188">
            <v>47989</v>
          </cell>
          <cell r="I188" t="str">
            <v>Доход от реализации готовой продукции (работ, услуг)</v>
          </cell>
        </row>
        <row r="189">
          <cell r="F189">
            <v>70146</v>
          </cell>
          <cell r="I189" t="str">
            <v>Доход от реализации готовой продукции (работ, услуг)</v>
          </cell>
        </row>
        <row r="190">
          <cell r="F190">
            <v>1356836</v>
          </cell>
          <cell r="I190" t="str">
            <v>Доход от реализации готовой продукции (работ, услуг)</v>
          </cell>
        </row>
        <row r="191">
          <cell r="F191">
            <v>0</v>
          </cell>
          <cell r="I191" t="str">
            <v>Доход от реализации готовой продукции (работ, услуг)</v>
          </cell>
        </row>
        <row r="192">
          <cell r="F192">
            <v>578740</v>
          </cell>
        </row>
        <row r="193">
          <cell r="F193">
            <v>0</v>
          </cell>
          <cell r="I193" t="str">
            <v>Доход от реализации готовой продукции (работ, услуг)</v>
          </cell>
        </row>
        <row r="194">
          <cell r="F194">
            <v>0</v>
          </cell>
          <cell r="I194" t="str">
            <v>Доход от реализации готовой продукции (работ, услуг)</v>
          </cell>
        </row>
        <row r="195">
          <cell r="F195">
            <v>578740</v>
          </cell>
          <cell r="I195" t="str">
            <v>Доход от реализации готовой продукции (работ, услуг)</v>
          </cell>
        </row>
        <row r="196">
          <cell r="F196">
            <v>0</v>
          </cell>
          <cell r="I196" t="str">
            <v>Доход от реализации готовой продукции (работ, услуг)</v>
          </cell>
        </row>
        <row r="197">
          <cell r="F197">
            <v>21992</v>
          </cell>
          <cell r="I197" t="str">
            <v>Доход от реализации готовой продукции (работ, услуг)</v>
          </cell>
        </row>
        <row r="198">
          <cell r="F198">
            <v>319998</v>
          </cell>
        </row>
        <row r="199">
          <cell r="F199">
            <v>0</v>
          </cell>
          <cell r="I199" t="str">
            <v>Доход от реализации готовой продукции (работ, услуг)</v>
          </cell>
        </row>
        <row r="200">
          <cell r="F200">
            <v>27</v>
          </cell>
          <cell r="I200" t="str">
            <v>Доход от реализации готовой продукции (работ, услуг)</v>
          </cell>
        </row>
        <row r="201">
          <cell r="F201">
            <v>319971</v>
          </cell>
          <cell r="I201" t="str">
            <v>Доход от реализации готовой продукции (работ, услуг)</v>
          </cell>
        </row>
        <row r="202">
          <cell r="F202">
            <v>70</v>
          </cell>
          <cell r="I202" t="str">
            <v>Доход от реализации готовой продукции (работ, услуг)</v>
          </cell>
        </row>
        <row r="203">
          <cell r="F203">
            <v>1686735</v>
          </cell>
        </row>
        <row r="204">
          <cell r="F204">
            <v>0</v>
          </cell>
          <cell r="I204" t="str">
            <v>Доход от реализации готовой продукции (работ, услуг)</v>
          </cell>
        </row>
        <row r="205">
          <cell r="F205">
            <v>30278</v>
          </cell>
          <cell r="I205" t="str">
            <v>Доход от реализации готовой продукции (работ, услуг)</v>
          </cell>
        </row>
        <row r="206">
          <cell r="F206">
            <v>16400</v>
          </cell>
          <cell r="I206" t="str">
            <v>Доход от реализации готовой продукции (работ, услуг)</v>
          </cell>
        </row>
        <row r="207">
          <cell r="F207">
            <v>48210</v>
          </cell>
          <cell r="I207" t="str">
            <v>Доход от реализации готовой продукции (работ, услуг)</v>
          </cell>
        </row>
        <row r="208">
          <cell r="F208">
            <v>1496</v>
          </cell>
          <cell r="I208" t="str">
            <v>Доход от реализации готовой продукции (работ, услуг)</v>
          </cell>
        </row>
        <row r="209">
          <cell r="F209">
            <v>940</v>
          </cell>
          <cell r="I209" t="str">
            <v>Доход от реализации готовой продукции (работ, услуг)</v>
          </cell>
        </row>
        <row r="210">
          <cell r="F210">
            <v>21883</v>
          </cell>
          <cell r="I210" t="str">
            <v>Доход от реализации готовой продукции (работ, услуг)</v>
          </cell>
        </row>
        <row r="211">
          <cell r="F211">
            <v>458</v>
          </cell>
          <cell r="I211" t="str">
            <v>Доход от реализации готовой продукции (работ, услуг)</v>
          </cell>
        </row>
        <row r="212">
          <cell r="F212">
            <v>536</v>
          </cell>
          <cell r="I212" t="str">
            <v>Доход от реализации готовой продукции (работ, услуг)</v>
          </cell>
        </row>
        <row r="213">
          <cell r="F213">
            <v>0</v>
          </cell>
          <cell r="I213" t="str">
            <v>Доход от реализации готовой продукции (работ, услуг)</v>
          </cell>
        </row>
        <row r="214">
          <cell r="F214">
            <v>1566534</v>
          </cell>
          <cell r="I214" t="str">
            <v>Доход от реализации готовой продукции (работ, услуг)</v>
          </cell>
        </row>
        <row r="215">
          <cell r="F215">
            <v>9554</v>
          </cell>
          <cell r="I215" t="str">
            <v>Доход от реализации готовой продукции (работ, услуг)</v>
          </cell>
        </row>
        <row r="216">
          <cell r="F216">
            <v>0</v>
          </cell>
          <cell r="I216" t="str">
            <v>Доход от реализации готовой продукции (работ, услуг)</v>
          </cell>
        </row>
        <row r="217">
          <cell r="F217">
            <v>307679.12507489999</v>
          </cell>
        </row>
        <row r="218">
          <cell r="F218">
            <v>0</v>
          </cell>
          <cell r="I218" t="str">
            <v>Доход от реализации готовой продукции (работ, услуг)</v>
          </cell>
        </row>
        <row r="219">
          <cell r="F219">
            <v>0</v>
          </cell>
          <cell r="I219" t="str">
            <v>Доход от реализации готовой продукции (работ, услуг)</v>
          </cell>
        </row>
        <row r="220">
          <cell r="F220">
            <v>0</v>
          </cell>
          <cell r="I220" t="str">
            <v>Доход от реализации готовой продукции (работ, услуг)</v>
          </cell>
        </row>
        <row r="221">
          <cell r="F221">
            <v>5</v>
          </cell>
          <cell r="I221" t="str">
            <v>Доход от реализации готовой продукции (работ, услуг)</v>
          </cell>
        </row>
        <row r="222">
          <cell r="F222">
            <v>307674.12507489999</v>
          </cell>
          <cell r="I222" t="str">
            <v>Доход от реализации готовой продукции (работ, услуг)</v>
          </cell>
        </row>
        <row r="223">
          <cell r="F223">
            <v>111530</v>
          </cell>
        </row>
        <row r="224">
          <cell r="F224">
            <v>97623</v>
          </cell>
          <cell r="I224" t="str">
            <v>Доход от реализации готовой продукции (работ, услуг)</v>
          </cell>
        </row>
        <row r="225">
          <cell r="F225">
            <v>417</v>
          </cell>
          <cell r="I225" t="str">
            <v>Доход от реализации готовой продукции (работ, услуг)</v>
          </cell>
        </row>
        <row r="226">
          <cell r="F226">
            <v>0</v>
          </cell>
          <cell r="I226" t="str">
            <v>Доход от реализации готовой продукции (работ, услуг)</v>
          </cell>
        </row>
        <row r="227">
          <cell r="F227">
            <v>0</v>
          </cell>
          <cell r="I227" t="str">
            <v>Доход от реализации готовой продукции (работ, услуг)</v>
          </cell>
        </row>
        <row r="228">
          <cell r="F228">
            <v>726</v>
          </cell>
          <cell r="I228" t="str">
            <v>Доход от реализации готовой продукции (работ, услуг)</v>
          </cell>
        </row>
        <row r="229">
          <cell r="F229">
            <v>12764</v>
          </cell>
          <cell r="I229" t="str">
            <v>Доход от реализации готовой продукции (работ, услуг)</v>
          </cell>
        </row>
        <row r="230">
          <cell r="F230">
            <v>696976</v>
          </cell>
        </row>
        <row r="231">
          <cell r="F231">
            <v>217608</v>
          </cell>
          <cell r="I231" t="str">
            <v xml:space="preserve">     доходы от осуществления переводных операций</v>
          </cell>
        </row>
        <row r="232">
          <cell r="F232">
            <v>300746</v>
          </cell>
          <cell r="I232" t="str">
            <v xml:space="preserve">     доходы от осуществления переводных операций</v>
          </cell>
        </row>
        <row r="233">
          <cell r="F233">
            <v>21142</v>
          </cell>
          <cell r="I233" t="str">
            <v xml:space="preserve">     доходы от осуществления переводных операций</v>
          </cell>
        </row>
        <row r="234">
          <cell r="F234">
            <v>0</v>
          </cell>
          <cell r="I234" t="str">
            <v xml:space="preserve">     доходы от осуществления переводных операций</v>
          </cell>
        </row>
        <row r="235">
          <cell r="F235">
            <v>0</v>
          </cell>
          <cell r="I235" t="str">
            <v xml:space="preserve">     доходы от осуществления переводных операций</v>
          </cell>
        </row>
        <row r="236">
          <cell r="F236">
            <v>135032</v>
          </cell>
          <cell r="I236" t="str">
            <v xml:space="preserve">     доходы от осуществления переводных операций</v>
          </cell>
        </row>
        <row r="237">
          <cell r="F237">
            <v>21256</v>
          </cell>
          <cell r="I237" t="str">
            <v xml:space="preserve">     доходы от осуществления переводных операций</v>
          </cell>
        </row>
        <row r="238">
          <cell r="F238">
            <v>1061</v>
          </cell>
          <cell r="I238" t="str">
            <v xml:space="preserve">     доходы от осуществления переводных операций</v>
          </cell>
        </row>
        <row r="239">
          <cell r="F239">
            <v>131</v>
          </cell>
          <cell r="I239" t="str">
            <v xml:space="preserve">     доходы от осуществления переводных операций</v>
          </cell>
        </row>
        <row r="240">
          <cell r="F240">
            <v>4623608</v>
          </cell>
        </row>
        <row r="241">
          <cell r="F241">
            <v>1463564</v>
          </cell>
          <cell r="I241" t="str">
            <v>Прочие доходы, связанные с финансовой деятельностью</v>
          </cell>
        </row>
        <row r="242">
          <cell r="F242">
            <v>1434880</v>
          </cell>
          <cell r="I242" t="str">
            <v>Прочие доходы, связанные с финансовой деятельностью</v>
          </cell>
        </row>
        <row r="243">
          <cell r="F243">
            <v>447436</v>
          </cell>
          <cell r="I243" t="str">
            <v>Прочие доходы, связанные с финансовой деятельностью</v>
          </cell>
        </row>
        <row r="244">
          <cell r="F244">
            <v>623454</v>
          </cell>
          <cell r="I244" t="str">
            <v>Прочие доходы, связанные с финансовой деятельностью</v>
          </cell>
        </row>
        <row r="245">
          <cell r="F245">
            <v>241043</v>
          </cell>
          <cell r="I245" t="str">
            <v>Прочие доходы, связанные с финансовой деятельностью</v>
          </cell>
        </row>
        <row r="246">
          <cell r="F246">
            <v>0</v>
          </cell>
          <cell r="I246" t="str">
            <v>Прочие доходы, связанные с финансовой деятельностью</v>
          </cell>
        </row>
        <row r="247">
          <cell r="F247">
            <v>193814</v>
          </cell>
          <cell r="I247" t="str">
            <v>Прочие доходы, связанные с финансовой деятельностью</v>
          </cell>
        </row>
        <row r="248">
          <cell r="F248">
            <v>32703</v>
          </cell>
          <cell r="I248" t="str">
            <v>Прочие доходы, связанные с финансовой деятельностью</v>
          </cell>
        </row>
        <row r="249">
          <cell r="F249">
            <v>184675</v>
          </cell>
          <cell r="I249" t="str">
            <v>Прочие доходы, связанные с финансовой деятельностью</v>
          </cell>
        </row>
        <row r="250">
          <cell r="F250">
            <v>1600</v>
          </cell>
          <cell r="I250" t="str">
            <v>Прочие доходы, связанные с финансовой деятельностью</v>
          </cell>
        </row>
        <row r="251">
          <cell r="F251">
            <v>395</v>
          </cell>
          <cell r="I251" t="str">
            <v>Прочие доходы, связанные с финансовой деятельностью</v>
          </cell>
        </row>
        <row r="252">
          <cell r="F252">
            <v>40</v>
          </cell>
          <cell r="I252" t="str">
            <v>Прочие доходы, связанные с финансовой деятельностью</v>
          </cell>
        </row>
        <row r="253">
          <cell r="F253">
            <v>4</v>
          </cell>
          <cell r="I253" t="str">
            <v>Прочие доходы, связанные с финансовой деятельностью</v>
          </cell>
        </row>
        <row r="254">
          <cell r="F254">
            <v>5947467</v>
          </cell>
        </row>
        <row r="255">
          <cell r="F255">
            <v>608919</v>
          </cell>
          <cell r="I255" t="str">
            <v>Прочие доходы, связанные с финансовой деятельностью</v>
          </cell>
        </row>
        <row r="256">
          <cell r="F256">
            <v>4468135</v>
          </cell>
          <cell r="I256" t="str">
            <v>Прочие доходы, связанные с финансовой деятельностью</v>
          </cell>
        </row>
        <row r="257">
          <cell r="F257">
            <v>204814</v>
          </cell>
          <cell r="I257" t="str">
            <v>Прочие доходы, связанные с финансовой деятельностью</v>
          </cell>
        </row>
        <row r="258">
          <cell r="F258">
            <v>371</v>
          </cell>
          <cell r="I258" t="str">
            <v>Прочие доходы, связанные с финансовой деятельностью</v>
          </cell>
        </row>
        <row r="259">
          <cell r="F259">
            <v>427487</v>
          </cell>
          <cell r="I259" t="str">
            <v>Прочие доходы, связанные с финансовой деятельностью</v>
          </cell>
        </row>
        <row r="260">
          <cell r="F260">
            <v>148315</v>
          </cell>
          <cell r="I260" t="str">
            <v>Прочие доходы, связанные с финансовой деятельностью</v>
          </cell>
        </row>
        <row r="261">
          <cell r="F261">
            <v>89426</v>
          </cell>
          <cell r="I261" t="str">
            <v>Прочие доходы, связанные с финансовой деятельностью</v>
          </cell>
        </row>
        <row r="262">
          <cell r="F262">
            <v>486566</v>
          </cell>
        </row>
        <row r="263">
          <cell r="F263">
            <v>480464</v>
          </cell>
          <cell r="I263" t="str">
            <v xml:space="preserve">     доходы от осуществления инкассации</v>
          </cell>
        </row>
        <row r="264">
          <cell r="F264">
            <v>1245</v>
          </cell>
          <cell r="I264" t="str">
            <v xml:space="preserve">     доходы от осуществления инкассации</v>
          </cell>
        </row>
        <row r="265">
          <cell r="F265">
            <v>0</v>
          </cell>
          <cell r="I265" t="str">
            <v xml:space="preserve">     доходы от осуществления инкассации</v>
          </cell>
        </row>
        <row r="266">
          <cell r="F266">
            <v>4857</v>
          </cell>
          <cell r="I266" t="str">
            <v xml:space="preserve">     доходы от осуществления инкассации</v>
          </cell>
        </row>
        <row r="267">
          <cell r="F267">
            <v>461286</v>
          </cell>
        </row>
        <row r="268">
          <cell r="F268">
            <v>444225</v>
          </cell>
          <cell r="I268" t="str">
            <v xml:space="preserve">     доходы от осуществления кассовых операций</v>
          </cell>
        </row>
        <row r="269">
          <cell r="F269">
            <v>713</v>
          </cell>
          <cell r="I269" t="str">
            <v xml:space="preserve">     доходы от осуществления кассовых операций</v>
          </cell>
        </row>
        <row r="270">
          <cell r="F270">
            <v>16348</v>
          </cell>
          <cell r="I270" t="str">
            <v xml:space="preserve">     доходы от осуществления кассовых операций</v>
          </cell>
        </row>
        <row r="271">
          <cell r="F271">
            <v>0</v>
          </cell>
          <cell r="I271" t="str">
            <v xml:space="preserve">     доходы от осуществления кассовых операций</v>
          </cell>
        </row>
        <row r="272">
          <cell r="F272">
            <v>318373</v>
          </cell>
        </row>
        <row r="273">
          <cell r="F273">
            <v>69222</v>
          </cell>
        </row>
        <row r="274">
          <cell r="F274">
            <v>42727</v>
          </cell>
          <cell r="I274" t="str">
            <v>Прочие доходы, связанные с финансовой деятельностью</v>
          </cell>
        </row>
        <row r="275">
          <cell r="F275">
            <v>26495</v>
          </cell>
          <cell r="I275" t="str">
            <v>Прочие доходы, связанные с финансовой деятельностью</v>
          </cell>
        </row>
        <row r="276">
          <cell r="F276">
            <v>249137</v>
          </cell>
        </row>
        <row r="277">
          <cell r="F277">
            <v>44599</v>
          </cell>
          <cell r="I277" t="str">
            <v>Прочие доходы, связанные с финансовой деятельностью</v>
          </cell>
        </row>
        <row r="278">
          <cell r="F278">
            <v>119246</v>
          </cell>
          <cell r="I278" t="str">
            <v>Прочие доходы, связанные с финансовой деятельностью</v>
          </cell>
        </row>
        <row r="279">
          <cell r="F279">
            <v>82943</v>
          </cell>
          <cell r="I279" t="str">
            <v>Прочие доходы, связанные с финансовой деятельностью</v>
          </cell>
        </row>
        <row r="280">
          <cell r="F280">
            <v>2266</v>
          </cell>
          <cell r="I280" t="str">
            <v>Прочие доходы, связанные с финансовой деятельностью</v>
          </cell>
        </row>
        <row r="281">
          <cell r="F281">
            <v>0</v>
          </cell>
          <cell r="I281" t="str">
            <v>Прочие доходы, связанные с финансовой деятельностью</v>
          </cell>
        </row>
        <row r="282">
          <cell r="F282">
            <v>83</v>
          </cell>
          <cell r="I282" t="str">
            <v>Прочие доходы, связанные с финансовой деятельностью</v>
          </cell>
        </row>
        <row r="283">
          <cell r="F283">
            <v>0</v>
          </cell>
        </row>
        <row r="284">
          <cell r="F284">
            <v>0</v>
          </cell>
          <cell r="I284" t="str">
            <v>Прочие доходы, связанные с финансовой деятельностью</v>
          </cell>
        </row>
        <row r="285">
          <cell r="F285">
            <v>0</v>
          </cell>
        </row>
        <row r="286">
          <cell r="F286">
            <v>0</v>
          </cell>
          <cell r="I286" t="str">
            <v>Прочие доходы, связанные с финансовой деятельностью</v>
          </cell>
        </row>
        <row r="287">
          <cell r="F287">
            <v>0</v>
          </cell>
          <cell r="I287" t="str">
            <v>Прочие доходы, связанные с финансовой деятельностью</v>
          </cell>
        </row>
        <row r="288">
          <cell r="F288">
            <v>0</v>
          </cell>
          <cell r="I288" t="str">
            <v>Прочие доходы, связанные с финансовой деятельностью</v>
          </cell>
        </row>
        <row r="289">
          <cell r="F289">
            <v>0</v>
          </cell>
          <cell r="I289" t="str">
            <v>Прочие доходы, связанные с финансовой деятельностью</v>
          </cell>
        </row>
        <row r="290">
          <cell r="F290">
            <v>0</v>
          </cell>
          <cell r="I290" t="str">
            <v>Прочие доходы, связанные с финансовой деятельностью</v>
          </cell>
        </row>
        <row r="291">
          <cell r="F291">
            <v>14</v>
          </cell>
          <cell r="I291" t="str">
            <v>Прочие доходы, связанные с финансовой деятельностью</v>
          </cell>
        </row>
        <row r="292">
          <cell r="F292">
            <v>48598</v>
          </cell>
        </row>
        <row r="293">
          <cell r="F293">
            <v>15201</v>
          </cell>
          <cell r="I293" t="str">
            <v xml:space="preserve">    доходы (расходы) от купли/продажи финансовых активов (нетто)</v>
          </cell>
        </row>
        <row r="294">
          <cell r="F294">
            <v>33397</v>
          </cell>
          <cell r="I294" t="str">
            <v xml:space="preserve">    доходы (расходы) от купли/продажи финансовых активов (нетто)</v>
          </cell>
        </row>
        <row r="295">
          <cell r="F295">
            <v>531952</v>
          </cell>
        </row>
        <row r="296">
          <cell r="F296">
            <v>511085</v>
          </cell>
          <cell r="I296" t="str">
            <v>Прочие доходы, связанные с финансовой деятельностью</v>
          </cell>
        </row>
        <row r="297">
          <cell r="F297">
            <v>20867</v>
          </cell>
          <cell r="I297" t="str">
            <v>Прочие доходы, связанные с финансовой деятельностью</v>
          </cell>
        </row>
        <row r="298">
          <cell r="F298">
            <v>115972</v>
          </cell>
          <cell r="I298" t="str">
            <v>Прочие доходы, связанные с финансовой деятельностью</v>
          </cell>
        </row>
        <row r="299">
          <cell r="F299">
            <v>2950</v>
          </cell>
        </row>
        <row r="300">
          <cell r="F300">
            <v>138</v>
          </cell>
          <cell r="I300" t="str">
            <v>Прочие доходы, связанные с финансовой деятельностью</v>
          </cell>
        </row>
        <row r="301">
          <cell r="F301">
            <v>2633</v>
          </cell>
          <cell r="I301" t="str">
            <v>Прочие доходы, связанные с финансовой деятельностью</v>
          </cell>
        </row>
        <row r="302">
          <cell r="F302">
            <v>177</v>
          </cell>
          <cell r="I302" t="str">
            <v>Прочие доходы, связанные с финансовой деятельностью</v>
          </cell>
        </row>
        <row r="303">
          <cell r="F303">
            <v>0</v>
          </cell>
          <cell r="I303" t="str">
            <v>Прочие доходы, связанные с финансовой деятельностью</v>
          </cell>
        </row>
        <row r="304">
          <cell r="F304">
            <v>2</v>
          </cell>
          <cell r="I304" t="str">
            <v>Прочие доходы, связанные с финансовой деятельностью</v>
          </cell>
        </row>
        <row r="305">
          <cell r="F305">
            <v>292833</v>
          </cell>
        </row>
        <row r="306">
          <cell r="F306">
            <v>292833</v>
          </cell>
          <cell r="I306" t="str">
            <v>Доход от реализации готовой продукции (работ, услуг)</v>
          </cell>
        </row>
        <row r="307">
          <cell r="F307">
            <v>0</v>
          </cell>
          <cell r="I307" t="str">
            <v>Доход от реализации готовой продукции (работ, услуг)</v>
          </cell>
        </row>
        <row r="308">
          <cell r="F308">
            <v>28541</v>
          </cell>
        </row>
        <row r="309">
          <cell r="F309">
            <v>19509</v>
          </cell>
          <cell r="I309" t="str">
            <v>Прочие доходы, связанные с финансовой деятельностью</v>
          </cell>
        </row>
        <row r="310">
          <cell r="F310">
            <v>8796</v>
          </cell>
          <cell r="I310" t="str">
            <v>Прочие доходы, связанные с финансовой деятельностью</v>
          </cell>
        </row>
        <row r="311">
          <cell r="F311">
            <v>212</v>
          </cell>
          <cell r="I311" t="str">
            <v>Прочие доходы, связанные с финансовой деятельностью</v>
          </cell>
        </row>
        <row r="312">
          <cell r="F312">
            <v>0</v>
          </cell>
          <cell r="I312" t="str">
            <v>Прочие доходы, связанные с финансовой деятельностью</v>
          </cell>
        </row>
        <row r="313">
          <cell r="F313">
            <v>0</v>
          </cell>
          <cell r="I313" t="str">
            <v>Прочие доходы, связанные с финансовой деятельностью</v>
          </cell>
        </row>
        <row r="314">
          <cell r="F314">
            <v>0</v>
          </cell>
          <cell r="I314" t="str">
            <v>Прочие доходы, связанные с финансовой деятельностью</v>
          </cell>
        </row>
        <row r="315">
          <cell r="F315">
            <v>24</v>
          </cell>
          <cell r="I315" t="str">
            <v>Прочие доходы, связанные с финансовой деятельностью</v>
          </cell>
        </row>
        <row r="316">
          <cell r="F316">
            <v>0</v>
          </cell>
          <cell r="I316" t="str">
            <v>Прочие доходы, связанные с финансовой деятельностью</v>
          </cell>
        </row>
        <row r="317">
          <cell r="F317">
            <v>0</v>
          </cell>
          <cell r="I317" t="str">
            <v>Прочие доходы, связанные с финансовой деятельностью</v>
          </cell>
        </row>
        <row r="318">
          <cell r="F318">
            <v>0</v>
          </cell>
        </row>
        <row r="319">
          <cell r="F319">
            <v>0</v>
          </cell>
          <cell r="I319" t="str">
            <v>Доход от реализации готовой продукции (работ, услуг)</v>
          </cell>
        </row>
        <row r="320">
          <cell r="F320">
            <v>-165</v>
          </cell>
        </row>
        <row r="321">
          <cell r="F321">
            <v>0</v>
          </cell>
          <cell r="I321" t="str">
            <v>Доход от реализации готовой продукции (работ, услуг)</v>
          </cell>
        </row>
        <row r="322">
          <cell r="F322">
            <v>-165</v>
          </cell>
          <cell r="I322" t="str">
            <v>Доход от реализации готовой продукции (работ, услуг)</v>
          </cell>
        </row>
        <row r="323">
          <cell r="F323">
            <v>2096552</v>
          </cell>
        </row>
        <row r="324">
          <cell r="F324">
            <v>2096552</v>
          </cell>
        </row>
        <row r="325">
          <cell r="F325">
            <v>28</v>
          </cell>
          <cell r="I325" t="str">
            <v xml:space="preserve">     по корреспондентским и текущим счетам</v>
          </cell>
        </row>
        <row r="326">
          <cell r="F326">
            <v>2096524</v>
          </cell>
        </row>
        <row r="327">
          <cell r="F327">
            <v>337849</v>
          </cell>
          <cell r="I327" t="str">
            <v xml:space="preserve">     по размещенным вкладам</v>
          </cell>
        </row>
        <row r="328">
          <cell r="F328">
            <v>566853</v>
          </cell>
        </row>
        <row r="329">
          <cell r="F329">
            <v>504227</v>
          </cell>
          <cell r="I329" t="str">
            <v xml:space="preserve">     по приобретенным ценным бумагам</v>
          </cell>
        </row>
        <row r="330">
          <cell r="F330">
            <v>62626</v>
          </cell>
          <cell r="I330" t="str">
            <v xml:space="preserve">     по приобретенным ценным бумагам</v>
          </cell>
        </row>
        <row r="331">
          <cell r="F331">
            <v>1161193</v>
          </cell>
        </row>
        <row r="332">
          <cell r="F332">
            <v>1161193</v>
          </cell>
          <cell r="I332" t="str">
            <v xml:space="preserve">     по операциям "обратное РЕПО"</v>
          </cell>
        </row>
        <row r="333">
          <cell r="F333">
            <v>30629</v>
          </cell>
        </row>
        <row r="334">
          <cell r="F334">
            <v>30629</v>
          </cell>
          <cell r="I334" t="str">
            <v xml:space="preserve">     прочие доходы, связанные с получением вознаграждения</v>
          </cell>
        </row>
        <row r="335">
          <cell r="F335">
            <v>0</v>
          </cell>
          <cell r="I335" t="str">
            <v xml:space="preserve">     прочие доходы, связанные с получением вознаграждения</v>
          </cell>
        </row>
        <row r="336">
          <cell r="F336">
            <v>0</v>
          </cell>
          <cell r="I336" t="str">
            <v xml:space="preserve">     по корреспондентским и текущим счетам</v>
          </cell>
        </row>
        <row r="337">
          <cell r="F337">
            <v>0</v>
          </cell>
          <cell r="I337" t="str">
            <v xml:space="preserve">     прочие доходы, связанные с получением вознаграждения</v>
          </cell>
        </row>
        <row r="338">
          <cell r="F338">
            <v>0</v>
          </cell>
          <cell r="I338" t="str">
            <v xml:space="preserve">     прочие доходы, связанные с получением вознаграждения</v>
          </cell>
        </row>
        <row r="339">
          <cell r="F339">
            <v>0</v>
          </cell>
        </row>
        <row r="340">
          <cell r="F340">
            <v>0</v>
          </cell>
          <cell r="I340" t="str">
            <v xml:space="preserve">     прочие доходы, связанные с получением вознаграждения</v>
          </cell>
        </row>
        <row r="341">
          <cell r="F341">
            <v>0</v>
          </cell>
          <cell r="I341" t="str">
            <v xml:space="preserve">     прочие доходы, связанные с получением вознаграждения</v>
          </cell>
        </row>
        <row r="342">
          <cell r="F342">
            <v>0</v>
          </cell>
          <cell r="I342" t="str">
            <v xml:space="preserve">     по предоставленной финансовой аренде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  <cell r="I345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346">
          <cell r="F346">
            <v>0</v>
          </cell>
          <cell r="I346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347">
          <cell r="F347">
            <v>0</v>
          </cell>
        </row>
        <row r="348">
          <cell r="F348">
            <v>0</v>
          </cell>
          <cell r="I348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349">
          <cell r="F349">
            <v>0</v>
          </cell>
          <cell r="I349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350">
          <cell r="F350">
            <v>0</v>
          </cell>
        </row>
        <row r="351">
          <cell r="F351">
            <v>0</v>
          </cell>
          <cell r="I351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352">
          <cell r="F352">
            <v>0</v>
          </cell>
        </row>
        <row r="353">
          <cell r="F353">
            <v>0</v>
          </cell>
          <cell r="I353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354">
          <cell r="F354">
            <v>1078230</v>
          </cell>
        </row>
        <row r="355">
          <cell r="F355">
            <v>199308</v>
          </cell>
        </row>
        <row r="356">
          <cell r="F356">
            <v>0</v>
          </cell>
          <cell r="I356" t="str">
            <v>Доходы от реализации (выбытия) активов</v>
          </cell>
        </row>
        <row r="357">
          <cell r="F357">
            <v>199308</v>
          </cell>
        </row>
        <row r="358">
          <cell r="F358">
            <v>125252</v>
          </cell>
          <cell r="I358" t="str">
            <v>Доходы от реализации (выбытия) активов</v>
          </cell>
        </row>
        <row r="359">
          <cell r="F359">
            <v>0</v>
          </cell>
          <cell r="I359" t="str">
            <v>Доходы от реализации (выбытия) активов</v>
          </cell>
        </row>
        <row r="360">
          <cell r="F360">
            <v>10892</v>
          </cell>
          <cell r="I360" t="str">
            <v>Доходы от реализации (выбытия) активов</v>
          </cell>
        </row>
        <row r="361">
          <cell r="F361">
            <v>0</v>
          </cell>
          <cell r="I361" t="str">
            <v>Доходы от реализации (выбытия) активов</v>
          </cell>
        </row>
        <row r="362">
          <cell r="F362">
            <v>63164</v>
          </cell>
          <cell r="I362" t="str">
            <v>Доходы от реализации (выбытия) активов</v>
          </cell>
        </row>
        <row r="363">
          <cell r="F363">
            <v>0</v>
          </cell>
          <cell r="I363" t="str">
            <v>Доходы от реализации (выбытия) активов</v>
          </cell>
        </row>
        <row r="364">
          <cell r="F364">
            <v>0</v>
          </cell>
          <cell r="I364" t="str">
            <v>Доходы от реализации (выбытия) активов</v>
          </cell>
        </row>
        <row r="365">
          <cell r="F365">
            <v>4393</v>
          </cell>
        </row>
        <row r="366">
          <cell r="F366">
            <v>3570</v>
          </cell>
          <cell r="I366" t="str">
            <v>Прочие доходы</v>
          </cell>
        </row>
        <row r="367">
          <cell r="F367">
            <v>823</v>
          </cell>
          <cell r="I367" t="str">
            <v>Прочие доходы</v>
          </cell>
        </row>
        <row r="368">
          <cell r="F368">
            <v>0</v>
          </cell>
          <cell r="I368" t="str">
            <v>Прочие доходы</v>
          </cell>
        </row>
        <row r="369">
          <cell r="F369">
            <v>58743</v>
          </cell>
        </row>
        <row r="370">
          <cell r="F370">
            <v>0</v>
          </cell>
          <cell r="I370" t="str">
            <v>Прочие доходы</v>
          </cell>
        </row>
        <row r="371">
          <cell r="F371">
            <v>0</v>
          </cell>
          <cell r="I371" t="str">
            <v>Прочие доходы</v>
          </cell>
        </row>
        <row r="372">
          <cell r="F372">
            <v>48232</v>
          </cell>
        </row>
        <row r="373">
          <cell r="F373">
            <v>0</v>
          </cell>
          <cell r="I373" t="str">
            <v>Прочие доходы</v>
          </cell>
        </row>
        <row r="374">
          <cell r="F374">
            <v>46665</v>
          </cell>
          <cell r="I374" t="str">
            <v>Прочие доходы</v>
          </cell>
        </row>
        <row r="375">
          <cell r="F375">
            <v>1567</v>
          </cell>
          <cell r="I375" t="str">
            <v>Прочие доходы</v>
          </cell>
        </row>
        <row r="376">
          <cell r="F376">
            <v>0</v>
          </cell>
          <cell r="I376" t="str">
            <v>Прочие доходы</v>
          </cell>
        </row>
        <row r="377">
          <cell r="F377">
            <v>10511</v>
          </cell>
          <cell r="I377" t="str">
            <v>Прочие доходы</v>
          </cell>
        </row>
        <row r="378">
          <cell r="F378">
            <v>376807</v>
          </cell>
        </row>
        <row r="379">
          <cell r="F379">
            <v>376807</v>
          </cell>
          <cell r="I379" t="str">
            <v>Доходы (расходы) от переоценки иностранной валюты (нетто)</v>
          </cell>
        </row>
        <row r="380">
          <cell r="F380">
            <v>0</v>
          </cell>
          <cell r="I380" t="str">
            <v>Доходы (расходы) от переоценки иностранной валюты (нетто)</v>
          </cell>
        </row>
        <row r="381">
          <cell r="F381">
            <v>378775</v>
          </cell>
        </row>
        <row r="382">
          <cell r="F382">
            <v>378775</v>
          </cell>
        </row>
        <row r="383">
          <cell r="F383">
            <v>355976</v>
          </cell>
          <cell r="I383" t="str">
            <v>Доход от реализации готовой продукции (работ, услуг)</v>
          </cell>
        </row>
        <row r="384">
          <cell r="F384">
            <v>15042</v>
          </cell>
          <cell r="I384" t="str">
            <v>Доход от реализации готовой продукции (работ, услуг)</v>
          </cell>
        </row>
        <row r="385">
          <cell r="F385">
            <v>7753</v>
          </cell>
          <cell r="I385" t="str">
            <v>Доход от реализации готовой продукции (работ, услуг)</v>
          </cell>
        </row>
        <row r="386">
          <cell r="F386">
            <v>4</v>
          </cell>
          <cell r="I386" t="str">
            <v>Доход от реализации готовой продукции (работ, услуг)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60204</v>
          </cell>
        </row>
        <row r="391">
          <cell r="F391">
            <v>544</v>
          </cell>
          <cell r="I391" t="str">
            <v>Прочие доходы</v>
          </cell>
        </row>
        <row r="392">
          <cell r="F392">
            <v>1849</v>
          </cell>
          <cell r="I392" t="str">
            <v>Прочие доходы</v>
          </cell>
        </row>
        <row r="393">
          <cell r="F393">
            <v>3586</v>
          </cell>
          <cell r="I393" t="str">
            <v>Прочие доходы</v>
          </cell>
        </row>
        <row r="394">
          <cell r="F394">
            <v>54190</v>
          </cell>
        </row>
        <row r="395">
          <cell r="F395">
            <v>0</v>
          </cell>
          <cell r="I395" t="str">
            <v>Прочие доходы</v>
          </cell>
        </row>
        <row r="396">
          <cell r="F396">
            <v>0</v>
          </cell>
          <cell r="I396" t="str">
            <v>Прочие доходы</v>
          </cell>
        </row>
        <row r="397">
          <cell r="F397">
            <v>0</v>
          </cell>
          <cell r="I397" t="str">
            <v>Прочие доходы</v>
          </cell>
        </row>
        <row r="398">
          <cell r="F398">
            <v>198</v>
          </cell>
          <cell r="I398" t="str">
            <v>Прочие доходы</v>
          </cell>
        </row>
        <row r="399">
          <cell r="F399">
            <v>0</v>
          </cell>
          <cell r="I399" t="str">
            <v>Прочие доходы</v>
          </cell>
        </row>
        <row r="400">
          <cell r="F400">
            <v>635</v>
          </cell>
          <cell r="I400" t="str">
            <v>Прочие доходы</v>
          </cell>
        </row>
        <row r="401">
          <cell r="F401">
            <v>576</v>
          </cell>
          <cell r="I401" t="str">
            <v>Прочие доходы</v>
          </cell>
        </row>
        <row r="402">
          <cell r="F402">
            <v>38271</v>
          </cell>
          <cell r="I402" t="str">
            <v>Прочие доходы</v>
          </cell>
        </row>
        <row r="403">
          <cell r="F403">
            <v>14510</v>
          </cell>
          <cell r="I403" t="str">
            <v>Прочие доходы</v>
          </cell>
        </row>
        <row r="404">
          <cell r="F404">
            <v>35</v>
          </cell>
          <cell r="I404" t="str">
            <v>Прочие доходы</v>
          </cell>
        </row>
        <row r="405">
          <cell r="F405">
            <v>0</v>
          </cell>
          <cell r="I405" t="str">
            <v>Прочие доходы</v>
          </cell>
        </row>
        <row r="406">
          <cell r="F406">
            <v>0</v>
          </cell>
        </row>
        <row r="407">
          <cell r="F407">
            <v>0</v>
          </cell>
          <cell r="I407" t="str">
            <v>Прочие доходы</v>
          </cell>
        </row>
        <row r="408">
          <cell r="F408">
            <v>0</v>
          </cell>
        </row>
        <row r="409">
          <cell r="F409">
            <v>0</v>
          </cell>
          <cell r="I409" t="str">
            <v xml:space="preserve">Доходы от участия в капитале других юридических лиц </v>
          </cell>
        </row>
        <row r="410">
          <cell r="F410">
            <v>0</v>
          </cell>
          <cell r="I410" t="str">
            <v xml:space="preserve">Доходы от участия в капитале других юридических лиц </v>
          </cell>
        </row>
        <row r="411">
          <cell r="F411">
            <v>28024981.651252002</v>
          </cell>
        </row>
        <row r="412">
          <cell r="F412">
            <v>22987396.640752301</v>
          </cell>
        </row>
        <row r="413">
          <cell r="F413">
            <v>20338</v>
          </cell>
        </row>
        <row r="414">
          <cell r="F414">
            <v>20338</v>
          </cell>
        </row>
        <row r="415">
          <cell r="F415">
            <v>0</v>
          </cell>
          <cell r="I415" t="str">
            <v>Себестоимость реализованной готовой продукции (работ, услуг)</v>
          </cell>
        </row>
        <row r="416">
          <cell r="F416">
            <v>0</v>
          </cell>
          <cell r="I416" t="str">
            <v>Себестоимость реализованной готовой продукции (работ, услуг)</v>
          </cell>
        </row>
        <row r="417">
          <cell r="F417">
            <v>0</v>
          </cell>
          <cell r="I417" t="str">
            <v>Себестоимость реализованной готовой продукции (работ, услуг)</v>
          </cell>
        </row>
        <row r="418">
          <cell r="F418">
            <v>0</v>
          </cell>
          <cell r="I418" t="str">
            <v>Себестоимость реализованной готовой продукции (работ, услуг)</v>
          </cell>
        </row>
        <row r="419">
          <cell r="F419">
            <v>20338</v>
          </cell>
          <cell r="I419" t="str">
            <v>Себестоимость реализованной готовой продукции (работ, услуг)</v>
          </cell>
        </row>
        <row r="420">
          <cell r="F420">
            <v>0</v>
          </cell>
          <cell r="I420" t="str">
            <v>Себестоимость реализованной готовой продукции (работ, услуг)</v>
          </cell>
        </row>
        <row r="421">
          <cell r="F421">
            <v>0</v>
          </cell>
          <cell r="I421" t="str">
            <v>Себестоимость реализованной готовой продукции (работ, услуг)</v>
          </cell>
        </row>
        <row r="422">
          <cell r="F422">
            <v>0</v>
          </cell>
          <cell r="I422" t="str">
            <v>Себестоимость реализованной готовой продукции (работ, услуг)</v>
          </cell>
        </row>
        <row r="423">
          <cell r="F423">
            <v>0</v>
          </cell>
          <cell r="I423" t="str">
            <v>Себестоимость реализованной готовой продукции (работ, услуг)</v>
          </cell>
        </row>
        <row r="424">
          <cell r="F424">
            <v>0</v>
          </cell>
          <cell r="I424" t="str">
            <v>Себестоимость реализованной готовой продукции (работ, услуг)</v>
          </cell>
        </row>
        <row r="425">
          <cell r="F425">
            <v>0</v>
          </cell>
          <cell r="I425" t="str">
            <v>Себестоимость реализованной готовой продукции (работ, услуг)</v>
          </cell>
        </row>
        <row r="426">
          <cell r="F426">
            <v>0</v>
          </cell>
          <cell r="I426" t="str">
            <v>Себестоимость реализованной готовой продукции (работ, услуг)</v>
          </cell>
        </row>
        <row r="427">
          <cell r="F427">
            <v>0</v>
          </cell>
          <cell r="I427" t="str">
            <v>Себестоимость реализованной готовой продукции (работ, услуг)</v>
          </cell>
        </row>
        <row r="428">
          <cell r="F428">
            <v>0</v>
          </cell>
          <cell r="I428" t="str">
            <v>Себестоимость реализованной готовой продукции (работ, услуг)</v>
          </cell>
        </row>
        <row r="429">
          <cell r="F429">
            <v>22967058.640752301</v>
          </cell>
        </row>
        <row r="430">
          <cell r="F430">
            <v>0</v>
          </cell>
          <cell r="I430" t="str">
            <v>Себестоимость реализованной готовой продукции (работ, услуг)</v>
          </cell>
        </row>
        <row r="431">
          <cell r="F431">
            <v>728</v>
          </cell>
          <cell r="I431" t="str">
            <v>Себестоимость реализованной готовой продукции (работ, услуг)</v>
          </cell>
        </row>
        <row r="432">
          <cell r="F432">
            <v>35436</v>
          </cell>
        </row>
        <row r="433">
          <cell r="F433">
            <v>31831</v>
          </cell>
          <cell r="I433" t="str">
            <v>Расходы, связанные с реализацией готовой продукции (работ, услуг)</v>
          </cell>
        </row>
        <row r="434">
          <cell r="F434">
            <v>0</v>
          </cell>
          <cell r="I434" t="str">
            <v>Расходы, связанные с реализацией готовой продукции (работ, услуг)</v>
          </cell>
        </row>
        <row r="435">
          <cell r="F435">
            <v>3605</v>
          </cell>
          <cell r="I435" t="str">
            <v>Расходы, связанные с реализацией готовой продукции (работ, услуг)</v>
          </cell>
        </row>
        <row r="436">
          <cell r="F436">
            <v>4268698.1869648993</v>
          </cell>
        </row>
        <row r="437">
          <cell r="F437">
            <v>2372646.8464644998</v>
          </cell>
        </row>
        <row r="438">
          <cell r="F438">
            <v>1653666.8464645001</v>
          </cell>
          <cell r="I438" t="str">
            <v xml:space="preserve"> расходы на оплату труда и командировочные</v>
          </cell>
        </row>
        <row r="439">
          <cell r="F439">
            <v>40380</v>
          </cell>
          <cell r="I439" t="str">
            <v xml:space="preserve"> расходы на оплату труда и командировочные</v>
          </cell>
        </row>
        <row r="440">
          <cell r="F440">
            <v>172114</v>
          </cell>
        </row>
        <row r="441">
          <cell r="F441">
            <v>0</v>
          </cell>
          <cell r="I441" t="str">
            <v xml:space="preserve"> расходы на оплату труда и командировочные</v>
          </cell>
        </row>
        <row r="442">
          <cell r="F442">
            <v>165582</v>
          </cell>
          <cell r="I442" t="str">
            <v xml:space="preserve"> расходы на оплату труда и командировочные</v>
          </cell>
        </row>
        <row r="443">
          <cell r="F443">
            <v>114</v>
          </cell>
          <cell r="I443" t="str">
            <v xml:space="preserve"> расходы на оплату труда и командировочные</v>
          </cell>
        </row>
        <row r="444">
          <cell r="F444">
            <v>0</v>
          </cell>
          <cell r="I444" t="str">
            <v xml:space="preserve"> расходы на оплату труда и командировочные</v>
          </cell>
        </row>
        <row r="445">
          <cell r="F445">
            <v>1435</v>
          </cell>
          <cell r="I445" t="str">
            <v xml:space="preserve"> расходы на оплату труда и командировочные</v>
          </cell>
        </row>
        <row r="446">
          <cell r="F446">
            <v>4983</v>
          </cell>
          <cell r="I446" t="str">
            <v xml:space="preserve"> расходы на оплату труда и командировочные</v>
          </cell>
        </row>
        <row r="447">
          <cell r="F447">
            <v>275844</v>
          </cell>
          <cell r="I447" t="str">
            <v xml:space="preserve"> расходы на оплату труда и командировочные</v>
          </cell>
        </row>
        <row r="448">
          <cell r="F448">
            <v>0</v>
          </cell>
          <cell r="I448" t="str">
            <v xml:space="preserve"> расходы на оплату труда и командировочные</v>
          </cell>
        </row>
        <row r="449">
          <cell r="F449">
            <v>230642</v>
          </cell>
          <cell r="I449" t="str">
            <v xml:space="preserve"> расходы на оплату труда и командировочные</v>
          </cell>
        </row>
        <row r="450">
          <cell r="F450">
            <v>0</v>
          </cell>
          <cell r="I450" t="str">
            <v xml:space="preserve"> расходы на оплату труда и командировочные</v>
          </cell>
        </row>
        <row r="451">
          <cell r="F451">
            <v>105315.4814723</v>
          </cell>
        </row>
        <row r="452">
          <cell r="F452">
            <v>1590</v>
          </cell>
        </row>
        <row r="453">
          <cell r="F453">
            <v>559</v>
          </cell>
          <cell r="I453" t="str">
            <v xml:space="preserve"> расходы на оплату труда и командировочные</v>
          </cell>
        </row>
        <row r="454">
          <cell r="F454">
            <v>729</v>
          </cell>
          <cell r="I454" t="str">
            <v xml:space="preserve"> расходы на оплату труда и командировочные</v>
          </cell>
        </row>
        <row r="455">
          <cell r="F455">
            <v>302</v>
          </cell>
          <cell r="I455" t="str">
            <v xml:space="preserve"> расходы на оплату труда и командировочные</v>
          </cell>
        </row>
        <row r="456">
          <cell r="F456">
            <v>0</v>
          </cell>
          <cell r="I456" t="str">
            <v xml:space="preserve"> расходы на оплату труда и командировочные</v>
          </cell>
        </row>
        <row r="457">
          <cell r="F457">
            <v>11751</v>
          </cell>
        </row>
        <row r="458">
          <cell r="F458">
            <v>449</v>
          </cell>
          <cell r="I458" t="str">
            <v xml:space="preserve"> расходы на оплату труда и командировочные</v>
          </cell>
        </row>
        <row r="459">
          <cell r="F459">
            <v>8550</v>
          </cell>
          <cell r="I459" t="str">
            <v xml:space="preserve"> расходы на оплату труда и командировочные</v>
          </cell>
        </row>
        <row r="460">
          <cell r="F460">
            <v>2752</v>
          </cell>
          <cell r="I460" t="str">
            <v xml:space="preserve"> расходы на оплату труда и командировочные</v>
          </cell>
        </row>
        <row r="461">
          <cell r="F461">
            <v>0</v>
          </cell>
          <cell r="I461" t="str">
            <v xml:space="preserve"> расходы на оплату труда и командировочные</v>
          </cell>
        </row>
        <row r="462">
          <cell r="F462">
            <v>59457</v>
          </cell>
        </row>
        <row r="463">
          <cell r="F463">
            <v>17753</v>
          </cell>
          <cell r="I463" t="str">
            <v xml:space="preserve"> расходы на оплату труда и командировочные</v>
          </cell>
        </row>
        <row r="464">
          <cell r="F464">
            <v>28446</v>
          </cell>
          <cell r="I464" t="str">
            <v xml:space="preserve"> расходы на оплату труда и командировочные</v>
          </cell>
        </row>
        <row r="465">
          <cell r="F465">
            <v>13103</v>
          </cell>
          <cell r="I465" t="str">
            <v xml:space="preserve"> расходы на оплату труда и командировочные</v>
          </cell>
        </row>
        <row r="466">
          <cell r="F466">
            <v>155</v>
          </cell>
          <cell r="I466" t="str">
            <v xml:space="preserve"> расходы на оплату труда и командировочные</v>
          </cell>
        </row>
        <row r="467">
          <cell r="F467">
            <v>0</v>
          </cell>
        </row>
        <row r="468">
          <cell r="F468">
            <v>0</v>
          </cell>
          <cell r="I468" t="str">
            <v xml:space="preserve"> расходы на оплату труда и командировочные</v>
          </cell>
        </row>
        <row r="469">
          <cell r="F469">
            <v>0</v>
          </cell>
          <cell r="I469" t="str">
            <v xml:space="preserve"> расходы на оплату труда и командировочные</v>
          </cell>
        </row>
        <row r="470">
          <cell r="F470">
            <v>0</v>
          </cell>
          <cell r="I470" t="str">
            <v xml:space="preserve"> расходы на оплату труда и командировочные</v>
          </cell>
        </row>
        <row r="471">
          <cell r="F471">
            <v>0</v>
          </cell>
          <cell r="I471" t="str">
            <v xml:space="preserve"> расходы на оплату труда и командировочные</v>
          </cell>
        </row>
        <row r="472">
          <cell r="F472">
            <v>32517.481472300002</v>
          </cell>
        </row>
        <row r="473">
          <cell r="F473">
            <v>19557.9145623</v>
          </cell>
          <cell r="I473" t="str">
            <v xml:space="preserve"> расходы на оплату труда и командировочные</v>
          </cell>
        </row>
        <row r="474">
          <cell r="F474">
            <v>5511.2075800000002</v>
          </cell>
          <cell r="I474" t="str">
            <v xml:space="preserve"> расходы на оплату труда и командировочные</v>
          </cell>
        </row>
        <row r="475">
          <cell r="F475">
            <v>7264.3593300000002</v>
          </cell>
          <cell r="I475" t="str">
            <v xml:space="preserve"> расходы на оплату труда и командировочные</v>
          </cell>
        </row>
        <row r="476">
          <cell r="F476">
            <v>184</v>
          </cell>
          <cell r="I476" t="str">
            <v xml:space="preserve"> расходы на оплату труда и командировочные</v>
          </cell>
        </row>
        <row r="477">
          <cell r="F477">
            <v>9594.7232480000002</v>
          </cell>
        </row>
        <row r="478">
          <cell r="F478">
            <v>9579.3213092000005</v>
          </cell>
          <cell r="I478" t="str">
            <v xml:space="preserve">Прочие расходы </v>
          </cell>
        </row>
        <row r="479">
          <cell r="F479">
            <v>15.401938800000002</v>
          </cell>
          <cell r="I479" t="str">
            <v xml:space="preserve">Прочие расходы </v>
          </cell>
        </row>
        <row r="480">
          <cell r="F480">
            <v>133184.76564500001</v>
          </cell>
        </row>
        <row r="481">
          <cell r="F481">
            <v>467.85059999999999</v>
          </cell>
          <cell r="I481" t="str">
            <v xml:space="preserve">Прочие расходы </v>
          </cell>
        </row>
        <row r="482">
          <cell r="F482">
            <v>18485</v>
          </cell>
          <cell r="I482" t="str">
            <v xml:space="preserve">Прочие расходы </v>
          </cell>
        </row>
        <row r="483">
          <cell r="F483">
            <v>106099.915045</v>
          </cell>
          <cell r="I483" t="str">
            <v xml:space="preserve">Прочие расходы </v>
          </cell>
        </row>
        <row r="484">
          <cell r="F484">
            <v>7516</v>
          </cell>
          <cell r="I484" t="str">
            <v xml:space="preserve">Прочие расходы </v>
          </cell>
        </row>
        <row r="485">
          <cell r="F485">
            <v>616</v>
          </cell>
          <cell r="I485" t="str">
            <v xml:space="preserve">Прочие расходы </v>
          </cell>
        </row>
        <row r="486">
          <cell r="F486">
            <v>241044.74762450001</v>
          </cell>
        </row>
        <row r="487">
          <cell r="F487">
            <v>3706</v>
          </cell>
          <cell r="I487" t="str">
            <v xml:space="preserve">Прочие расходы </v>
          </cell>
        </row>
        <row r="488">
          <cell r="F488">
            <v>8180</v>
          </cell>
        </row>
        <row r="489">
          <cell r="F489">
            <v>0</v>
          </cell>
          <cell r="I489" t="str">
            <v xml:space="preserve">Прочие расходы </v>
          </cell>
        </row>
        <row r="490">
          <cell r="F490">
            <v>0</v>
          </cell>
          <cell r="I490" t="str">
            <v xml:space="preserve">Прочие расходы </v>
          </cell>
        </row>
        <row r="491">
          <cell r="F491">
            <v>2</v>
          </cell>
          <cell r="I491" t="str">
            <v xml:space="preserve">Прочие расходы </v>
          </cell>
        </row>
        <row r="492">
          <cell r="F492">
            <v>8178</v>
          </cell>
          <cell r="I492" t="str">
            <v xml:space="preserve">Прочие расходы </v>
          </cell>
        </row>
        <row r="493">
          <cell r="F493">
            <v>104843</v>
          </cell>
        </row>
        <row r="494">
          <cell r="F494">
            <v>0</v>
          </cell>
        </row>
        <row r="495">
          <cell r="F495">
            <v>0</v>
          </cell>
          <cell r="I495" t="str">
            <v xml:space="preserve">Прочие расходы </v>
          </cell>
        </row>
        <row r="496">
          <cell r="F496">
            <v>0</v>
          </cell>
          <cell r="I496" t="str">
            <v xml:space="preserve">Прочие расходы </v>
          </cell>
        </row>
        <row r="497">
          <cell r="F497">
            <v>0</v>
          </cell>
          <cell r="I497" t="str">
            <v xml:space="preserve">Прочие расходы </v>
          </cell>
        </row>
        <row r="498">
          <cell r="F498">
            <v>3553</v>
          </cell>
          <cell r="I498" t="str">
            <v xml:space="preserve">Прочие расходы </v>
          </cell>
        </row>
        <row r="499">
          <cell r="F499">
            <v>71812</v>
          </cell>
          <cell r="I499" t="str">
            <v xml:space="preserve">Прочие расходы </v>
          </cell>
        </row>
        <row r="500">
          <cell r="F500">
            <v>5789</v>
          </cell>
          <cell r="I500" t="str">
            <v xml:space="preserve">Прочие расходы </v>
          </cell>
        </row>
        <row r="501">
          <cell r="F501">
            <v>23689</v>
          </cell>
          <cell r="I501" t="str">
            <v xml:space="preserve">Прочие расходы </v>
          </cell>
        </row>
        <row r="502">
          <cell r="F502">
            <v>952.41977999999995</v>
          </cell>
        </row>
        <row r="503">
          <cell r="F503">
            <v>0</v>
          </cell>
          <cell r="I503" t="str">
            <v xml:space="preserve">Прочие расходы </v>
          </cell>
        </row>
        <row r="504">
          <cell r="F504">
            <v>952.41977999999995</v>
          </cell>
          <cell r="I504" t="str">
            <v xml:space="preserve">Прочие расходы </v>
          </cell>
        </row>
        <row r="505">
          <cell r="F505">
            <v>12793.894235399999</v>
          </cell>
        </row>
        <row r="506">
          <cell r="F506">
            <v>9587</v>
          </cell>
          <cell r="I506" t="str">
            <v xml:space="preserve">Прочие расходы </v>
          </cell>
        </row>
        <row r="507">
          <cell r="F507">
            <v>2224</v>
          </cell>
          <cell r="I507" t="str">
            <v xml:space="preserve">Прочие расходы </v>
          </cell>
        </row>
        <row r="508">
          <cell r="F508">
            <v>0</v>
          </cell>
          <cell r="I508" t="str">
            <v xml:space="preserve">Прочие расходы </v>
          </cell>
        </row>
        <row r="509">
          <cell r="F509">
            <v>792</v>
          </cell>
          <cell r="I509" t="str">
            <v xml:space="preserve">Прочие расходы </v>
          </cell>
        </row>
        <row r="510">
          <cell r="F510">
            <v>180</v>
          </cell>
          <cell r="I510" t="str">
            <v xml:space="preserve">Прочие расходы </v>
          </cell>
        </row>
        <row r="511">
          <cell r="F511">
            <v>0</v>
          </cell>
          <cell r="I511" t="str">
            <v xml:space="preserve">Прочие расходы </v>
          </cell>
        </row>
        <row r="512">
          <cell r="F512">
            <v>0</v>
          </cell>
          <cell r="I512" t="str">
            <v xml:space="preserve">Прочие расходы </v>
          </cell>
        </row>
        <row r="513">
          <cell r="F513">
            <v>10.894235399999999</v>
          </cell>
          <cell r="I513" t="str">
            <v xml:space="preserve">Прочие расходы </v>
          </cell>
        </row>
        <row r="514">
          <cell r="F514">
            <v>1890</v>
          </cell>
          <cell r="I514" t="str">
            <v xml:space="preserve">Прочие расходы </v>
          </cell>
        </row>
        <row r="515">
          <cell r="F515">
            <v>5071.4336091000005</v>
          </cell>
        </row>
        <row r="516">
          <cell r="F516">
            <v>4530</v>
          </cell>
          <cell r="I516" t="str">
            <v xml:space="preserve">     расходы от осуществления переводных операций</v>
          </cell>
        </row>
        <row r="517">
          <cell r="F517">
            <v>0</v>
          </cell>
          <cell r="I517" t="str">
            <v xml:space="preserve">     расходы от осуществления кассовых операций </v>
          </cell>
        </row>
        <row r="518">
          <cell r="F518">
            <v>37</v>
          </cell>
          <cell r="I518" t="str">
            <v xml:space="preserve">Прочие расходы </v>
          </cell>
        </row>
        <row r="519">
          <cell r="F519">
            <v>504.43360910000001</v>
          </cell>
          <cell r="I519" t="str">
            <v xml:space="preserve">Прочие расходы </v>
          </cell>
        </row>
        <row r="520">
          <cell r="F520">
            <v>203</v>
          </cell>
          <cell r="I520" t="str">
            <v xml:space="preserve">Прочие расходы </v>
          </cell>
        </row>
        <row r="521">
          <cell r="F521">
            <v>8897</v>
          </cell>
          <cell r="I521" t="str">
            <v xml:space="preserve">Прочие расходы </v>
          </cell>
        </row>
        <row r="522">
          <cell r="F522">
            <v>13358</v>
          </cell>
        </row>
        <row r="523">
          <cell r="F523">
            <v>3426</v>
          </cell>
          <cell r="I523" t="str">
            <v xml:space="preserve">Прочие расходы </v>
          </cell>
        </row>
        <row r="524">
          <cell r="F524">
            <v>823</v>
          </cell>
          <cell r="I524" t="str">
            <v xml:space="preserve">Прочие расходы </v>
          </cell>
        </row>
        <row r="525">
          <cell r="F525">
            <v>338</v>
          </cell>
          <cell r="I525" t="str">
            <v xml:space="preserve">Прочие расходы </v>
          </cell>
        </row>
        <row r="526">
          <cell r="F526">
            <v>8771</v>
          </cell>
          <cell r="I526" t="str">
            <v xml:space="preserve">Прочие расходы </v>
          </cell>
        </row>
        <row r="527">
          <cell r="F527">
            <v>6626</v>
          </cell>
        </row>
        <row r="528">
          <cell r="F528">
            <v>6151</v>
          </cell>
          <cell r="I528" t="str">
            <v xml:space="preserve">Прочие расходы </v>
          </cell>
        </row>
        <row r="529">
          <cell r="F529">
            <v>475</v>
          </cell>
          <cell r="I529" t="str">
            <v xml:space="preserve">Прочие расходы </v>
          </cell>
        </row>
        <row r="530">
          <cell r="F530">
            <v>1451</v>
          </cell>
        </row>
        <row r="531">
          <cell r="F531">
            <v>1451</v>
          </cell>
          <cell r="I531" t="str">
            <v xml:space="preserve">Прочие расходы </v>
          </cell>
        </row>
        <row r="532">
          <cell r="F532">
            <v>0</v>
          </cell>
          <cell r="I532" t="str">
            <v xml:space="preserve">Прочие расходы </v>
          </cell>
        </row>
        <row r="533">
          <cell r="F533">
            <v>668</v>
          </cell>
        </row>
        <row r="534">
          <cell r="F534">
            <v>0</v>
          </cell>
          <cell r="I534" t="str">
            <v xml:space="preserve">Прочие расходы </v>
          </cell>
        </row>
        <row r="535">
          <cell r="F535">
            <v>118</v>
          </cell>
          <cell r="I535" t="str">
            <v xml:space="preserve">Прочие расходы </v>
          </cell>
        </row>
        <row r="536">
          <cell r="F536">
            <v>0</v>
          </cell>
          <cell r="I536" t="str">
            <v xml:space="preserve">Прочие расходы </v>
          </cell>
        </row>
        <row r="537">
          <cell r="F537">
            <v>0</v>
          </cell>
          <cell r="I537" t="str">
            <v xml:space="preserve">Прочие расходы </v>
          </cell>
        </row>
        <row r="538">
          <cell r="F538">
            <v>550</v>
          </cell>
          <cell r="I538" t="str">
            <v xml:space="preserve">Прочие расходы </v>
          </cell>
        </row>
        <row r="539">
          <cell r="F539">
            <v>1984</v>
          </cell>
        </row>
        <row r="540">
          <cell r="F540">
            <v>0</v>
          </cell>
          <cell r="I540" t="str">
            <v xml:space="preserve">Прочие расходы </v>
          </cell>
        </row>
        <row r="541">
          <cell r="F541">
            <v>1984</v>
          </cell>
          <cell r="I541" t="str">
            <v xml:space="preserve">Прочие расходы </v>
          </cell>
        </row>
        <row r="542">
          <cell r="F542">
            <v>0</v>
          </cell>
          <cell r="I542" t="str">
            <v xml:space="preserve">Прочие расходы </v>
          </cell>
        </row>
        <row r="543">
          <cell r="F543">
            <v>0</v>
          </cell>
          <cell r="I543" t="str">
            <v xml:space="preserve">Прочие расходы </v>
          </cell>
        </row>
        <row r="544">
          <cell r="F544">
            <v>0</v>
          </cell>
        </row>
        <row r="545">
          <cell r="F545">
            <v>0</v>
          </cell>
          <cell r="I545" t="str">
            <v xml:space="preserve">Прочие расходы </v>
          </cell>
        </row>
        <row r="546">
          <cell r="F546">
            <v>0</v>
          </cell>
          <cell r="I546" t="str">
            <v xml:space="preserve">Прочие расходы </v>
          </cell>
        </row>
        <row r="547">
          <cell r="F547">
            <v>16548</v>
          </cell>
        </row>
        <row r="548">
          <cell r="F548">
            <v>0</v>
          </cell>
          <cell r="I548" t="str">
            <v xml:space="preserve">Прочие расходы </v>
          </cell>
        </row>
        <row r="549">
          <cell r="F549">
            <v>0</v>
          </cell>
          <cell r="I549" t="str">
            <v xml:space="preserve">Прочие расходы </v>
          </cell>
        </row>
        <row r="550">
          <cell r="F550">
            <v>16532</v>
          </cell>
          <cell r="I550" t="str">
            <v xml:space="preserve">Прочие расходы </v>
          </cell>
        </row>
        <row r="551">
          <cell r="F551">
            <v>16</v>
          </cell>
          <cell r="I551" t="str">
            <v xml:space="preserve">Прочие расходы </v>
          </cell>
        </row>
        <row r="552">
          <cell r="F552">
            <v>50879</v>
          </cell>
        </row>
        <row r="553">
          <cell r="F553">
            <v>1687</v>
          </cell>
        </row>
        <row r="554">
          <cell r="F554">
            <v>1687</v>
          </cell>
          <cell r="I554" t="str">
            <v xml:space="preserve">Прочие расходы </v>
          </cell>
        </row>
        <row r="555">
          <cell r="F555">
            <v>0</v>
          </cell>
          <cell r="I555" t="str">
            <v xml:space="preserve">Прочие расходы </v>
          </cell>
        </row>
        <row r="556">
          <cell r="F556">
            <v>0</v>
          </cell>
          <cell r="I556" t="str">
            <v xml:space="preserve">Прочие расходы </v>
          </cell>
        </row>
        <row r="557">
          <cell r="F557">
            <v>0</v>
          </cell>
          <cell r="I557" t="str">
            <v xml:space="preserve">Прочие расходы </v>
          </cell>
        </row>
        <row r="558">
          <cell r="F558">
            <v>22231</v>
          </cell>
        </row>
        <row r="559">
          <cell r="F559">
            <v>10266</v>
          </cell>
          <cell r="I559" t="str">
            <v xml:space="preserve">Прочие расходы </v>
          </cell>
        </row>
        <row r="560">
          <cell r="F560">
            <v>7234</v>
          </cell>
          <cell r="I560" t="str">
            <v xml:space="preserve">Прочие расходы </v>
          </cell>
        </row>
        <row r="561">
          <cell r="F561">
            <v>0</v>
          </cell>
          <cell r="I561" t="str">
            <v xml:space="preserve">Прочие расходы </v>
          </cell>
        </row>
        <row r="562">
          <cell r="F562">
            <v>462</v>
          </cell>
          <cell r="I562" t="str">
            <v xml:space="preserve">Прочие расходы </v>
          </cell>
        </row>
        <row r="563">
          <cell r="F563">
            <v>789</v>
          </cell>
          <cell r="I563" t="str">
            <v xml:space="preserve">Прочие расходы </v>
          </cell>
        </row>
        <row r="564">
          <cell r="F564">
            <v>3480</v>
          </cell>
          <cell r="I564" t="str">
            <v xml:space="preserve">Прочие расходы </v>
          </cell>
        </row>
        <row r="565">
          <cell r="F565">
            <v>1559</v>
          </cell>
          <cell r="I565" t="str">
            <v xml:space="preserve">Прочие расходы </v>
          </cell>
        </row>
        <row r="566">
          <cell r="F566">
            <v>21059</v>
          </cell>
        </row>
        <row r="567">
          <cell r="F567">
            <v>16000</v>
          </cell>
          <cell r="I567" t="str">
            <v xml:space="preserve">Прочие расходы </v>
          </cell>
        </row>
        <row r="568">
          <cell r="F568">
            <v>5059</v>
          </cell>
          <cell r="I568" t="str">
            <v xml:space="preserve">Прочие расходы </v>
          </cell>
        </row>
        <row r="569">
          <cell r="F569">
            <v>4242</v>
          </cell>
          <cell r="I569" t="str">
            <v xml:space="preserve">Прочие расходы </v>
          </cell>
        </row>
        <row r="570">
          <cell r="F570">
            <v>0</v>
          </cell>
          <cell r="I570" t="str">
            <v xml:space="preserve">Прочие расходы </v>
          </cell>
        </row>
        <row r="571">
          <cell r="F571">
            <v>101</v>
          </cell>
          <cell r="I571" t="str">
            <v xml:space="preserve">Прочие расходы </v>
          </cell>
        </row>
        <row r="572">
          <cell r="F572">
            <v>2994</v>
          </cell>
        </row>
        <row r="573">
          <cell r="F573">
            <v>0</v>
          </cell>
          <cell r="I573" t="str">
            <v xml:space="preserve">    доходы (расходы) от купли/продажи финансовых активов (нетто)</v>
          </cell>
        </row>
        <row r="574">
          <cell r="F574">
            <v>-2994</v>
          </cell>
          <cell r="I574" t="str">
            <v xml:space="preserve">    доходы (расходы) от купли/продажи финансовых активов (нетто)</v>
          </cell>
        </row>
        <row r="575">
          <cell r="F575">
            <v>0</v>
          </cell>
          <cell r="I575" t="str">
            <v xml:space="preserve">    доходы (расходы) от купли/продажи финансовых активов (нетто)</v>
          </cell>
        </row>
        <row r="576">
          <cell r="F576">
            <v>215341.46462459999</v>
          </cell>
        </row>
        <row r="577">
          <cell r="F577">
            <v>14301</v>
          </cell>
          <cell r="I577" t="str">
            <v xml:space="preserve">     амортизационные отчисления </v>
          </cell>
        </row>
        <row r="578">
          <cell r="F578">
            <v>171864</v>
          </cell>
          <cell r="I578" t="str">
            <v xml:space="preserve">     амортизационные отчисления </v>
          </cell>
        </row>
        <row r="579">
          <cell r="F579">
            <v>2707</v>
          </cell>
          <cell r="I579" t="str">
            <v xml:space="preserve">     амортизационные отчисления </v>
          </cell>
        </row>
        <row r="580">
          <cell r="F580">
            <v>0</v>
          </cell>
          <cell r="I580" t="str">
            <v xml:space="preserve">     амортизационные отчисления </v>
          </cell>
        </row>
        <row r="581">
          <cell r="F581">
            <v>26469.464624600001</v>
          </cell>
          <cell r="I581" t="str">
            <v xml:space="preserve">     амортизационные отчисления </v>
          </cell>
        </row>
        <row r="582">
          <cell r="F582">
            <v>15845.310488200001</v>
          </cell>
        </row>
        <row r="583">
          <cell r="F583">
            <v>-1426</v>
          </cell>
          <cell r="I583" t="str">
            <v xml:space="preserve">Прочие расходы </v>
          </cell>
        </row>
        <row r="584">
          <cell r="F584">
            <v>4698</v>
          </cell>
          <cell r="I584" t="str">
            <v xml:space="preserve">Прочие расходы </v>
          </cell>
        </row>
        <row r="585">
          <cell r="F585">
            <v>6566</v>
          </cell>
          <cell r="I585" t="str">
            <v xml:space="preserve">Прочие расходы </v>
          </cell>
        </row>
        <row r="586">
          <cell r="F586">
            <v>0</v>
          </cell>
          <cell r="I586" t="str">
            <v xml:space="preserve">Прочие расходы </v>
          </cell>
        </row>
        <row r="587">
          <cell r="F587">
            <v>1045</v>
          </cell>
          <cell r="I587" t="str">
            <v xml:space="preserve">Прочие расходы </v>
          </cell>
        </row>
        <row r="588">
          <cell r="F588">
            <v>4784</v>
          </cell>
          <cell r="I588" t="str">
            <v xml:space="preserve">Прочие расходы </v>
          </cell>
        </row>
        <row r="589">
          <cell r="F589">
            <v>0</v>
          </cell>
          <cell r="I589" t="str">
            <v xml:space="preserve">Прочие расходы </v>
          </cell>
        </row>
        <row r="590">
          <cell r="F590">
            <v>0</v>
          </cell>
          <cell r="I590" t="str">
            <v xml:space="preserve">Прочие расходы </v>
          </cell>
        </row>
        <row r="591">
          <cell r="F591">
            <v>178.31048820000001</v>
          </cell>
          <cell r="I591" t="str">
            <v xml:space="preserve">Прочие расходы </v>
          </cell>
        </row>
        <row r="592">
          <cell r="F592">
            <v>56659.353919499998</v>
          </cell>
        </row>
        <row r="593">
          <cell r="F593">
            <v>2432</v>
          </cell>
          <cell r="I593" t="str">
            <v xml:space="preserve">Прочие расходы </v>
          </cell>
        </row>
        <row r="594">
          <cell r="F594">
            <v>20201</v>
          </cell>
          <cell r="I594" t="str">
            <v xml:space="preserve">Прочие расходы </v>
          </cell>
        </row>
        <row r="595">
          <cell r="F595">
            <v>5136.8811294999996</v>
          </cell>
          <cell r="I595" t="str">
            <v xml:space="preserve">Прочие расходы </v>
          </cell>
        </row>
        <row r="596">
          <cell r="F596">
            <v>20550</v>
          </cell>
          <cell r="I596" t="str">
            <v xml:space="preserve">Прочие расходы </v>
          </cell>
        </row>
        <row r="597">
          <cell r="F597">
            <v>0</v>
          </cell>
          <cell r="I597" t="str">
            <v xml:space="preserve">Прочие расходы </v>
          </cell>
        </row>
        <row r="598">
          <cell r="F598">
            <v>1931</v>
          </cell>
          <cell r="I598" t="str">
            <v xml:space="preserve">Прочие расходы </v>
          </cell>
        </row>
        <row r="599">
          <cell r="F599">
            <v>21</v>
          </cell>
          <cell r="I599" t="str">
            <v xml:space="preserve">Прочие расходы </v>
          </cell>
        </row>
        <row r="600">
          <cell r="F600">
            <v>43.472790000000003</v>
          </cell>
          <cell r="I600" t="str">
            <v xml:space="preserve">Прочие расходы </v>
          </cell>
        </row>
        <row r="601">
          <cell r="F601">
            <v>6344</v>
          </cell>
          <cell r="I601" t="str">
            <v xml:space="preserve">Прочие расходы </v>
          </cell>
        </row>
        <row r="602">
          <cell r="F602">
            <v>38749.821869400002</v>
          </cell>
        </row>
        <row r="603">
          <cell r="F603">
            <v>33816</v>
          </cell>
          <cell r="I603" t="str">
            <v xml:space="preserve">     амортизационные отчисления </v>
          </cell>
        </row>
        <row r="604">
          <cell r="F604">
            <v>0</v>
          </cell>
          <cell r="I604" t="str">
            <v xml:space="preserve">     амортизационные отчисления </v>
          </cell>
        </row>
        <row r="605">
          <cell r="F605">
            <v>4933.8218693999997</v>
          </cell>
          <cell r="I605" t="str">
            <v xml:space="preserve">     амортизационные отчисления </v>
          </cell>
        </row>
        <row r="606">
          <cell r="F606">
            <v>5235.8618419000004</v>
          </cell>
        </row>
        <row r="607">
          <cell r="F607">
            <v>1099.7975100000001</v>
          </cell>
          <cell r="I607" t="str">
            <v xml:space="preserve">Прочие расходы </v>
          </cell>
        </row>
        <row r="608">
          <cell r="F608">
            <v>2533</v>
          </cell>
          <cell r="I608" t="str">
            <v xml:space="preserve">Прочие расходы </v>
          </cell>
        </row>
        <row r="609">
          <cell r="F609">
            <v>1495</v>
          </cell>
          <cell r="I609" t="str">
            <v xml:space="preserve">Прочие расходы </v>
          </cell>
        </row>
        <row r="610">
          <cell r="F610">
            <v>30.447420000000001</v>
          </cell>
          <cell r="I610" t="str">
            <v xml:space="preserve">Прочие расходы </v>
          </cell>
        </row>
        <row r="611">
          <cell r="F611">
            <v>8</v>
          </cell>
          <cell r="I611" t="str">
            <v xml:space="preserve">Прочие расходы </v>
          </cell>
        </row>
        <row r="612">
          <cell r="F612">
            <v>69.616911900000005</v>
          </cell>
          <cell r="I612" t="str">
            <v xml:space="preserve">Прочие расходы </v>
          </cell>
        </row>
        <row r="613">
          <cell r="F613">
            <v>14102</v>
          </cell>
        </row>
        <row r="614">
          <cell r="F614">
            <v>14102</v>
          </cell>
        </row>
        <row r="615">
          <cell r="F615">
            <v>9684</v>
          </cell>
          <cell r="I615" t="str">
            <v xml:space="preserve">Прочие расходы </v>
          </cell>
        </row>
        <row r="616">
          <cell r="F616">
            <v>0</v>
          </cell>
          <cell r="I616" t="str">
            <v xml:space="preserve">Прочие расходы </v>
          </cell>
        </row>
        <row r="617">
          <cell r="F617">
            <v>287</v>
          </cell>
          <cell r="I617" t="str">
            <v xml:space="preserve">Прочие расходы </v>
          </cell>
        </row>
        <row r="618">
          <cell r="F618">
            <v>4131</v>
          </cell>
          <cell r="I618" t="str">
            <v xml:space="preserve">Прочие расходы </v>
          </cell>
        </row>
        <row r="619">
          <cell r="F619">
            <v>0</v>
          </cell>
          <cell r="I619" t="str">
            <v xml:space="preserve">Прочие расходы </v>
          </cell>
        </row>
        <row r="620">
          <cell r="F620">
            <v>872494.07747150003</v>
          </cell>
        </row>
        <row r="621">
          <cell r="F621">
            <v>193092</v>
          </cell>
          <cell r="I621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2">
          <cell r="F622">
            <v>63867.034985699996</v>
          </cell>
          <cell r="I622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3">
          <cell r="F623">
            <v>4864</v>
          </cell>
          <cell r="I623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4">
          <cell r="F624">
            <v>143854</v>
          </cell>
          <cell r="I624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5">
          <cell r="F625">
            <v>26979</v>
          </cell>
          <cell r="I625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6">
          <cell r="F626">
            <v>1</v>
          </cell>
          <cell r="I626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7">
          <cell r="F627">
            <v>6</v>
          </cell>
          <cell r="I627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8">
          <cell r="F628">
            <v>777</v>
          </cell>
          <cell r="I628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29">
          <cell r="F629">
            <v>805</v>
          </cell>
          <cell r="I629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30">
          <cell r="F630">
            <v>15502</v>
          </cell>
          <cell r="I630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31">
          <cell r="F631">
            <v>754</v>
          </cell>
          <cell r="I631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32">
          <cell r="F632">
            <v>1189.0424858000001</v>
          </cell>
          <cell r="I632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33">
          <cell r="F633">
            <v>420804</v>
          </cell>
          <cell r="I633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34">
          <cell r="F634">
            <v>0</v>
          </cell>
          <cell r="I634" t="str">
            <v xml:space="preserve">     расходы по выплате налогов и других обязательных платежей в бюджет (кроме корпоративного подоходного налога)</v>
          </cell>
        </row>
        <row r="635">
          <cell r="F635">
            <v>22995</v>
          </cell>
          <cell r="I635" t="str">
            <v xml:space="preserve">Прочие расходы </v>
          </cell>
        </row>
        <row r="636">
          <cell r="F636">
            <v>0</v>
          </cell>
        </row>
        <row r="637">
          <cell r="F637">
            <v>0</v>
          </cell>
          <cell r="I637" t="str">
            <v xml:space="preserve">Прочие расходы </v>
          </cell>
        </row>
        <row r="638">
          <cell r="F638">
            <v>0</v>
          </cell>
          <cell r="I638" t="str">
            <v xml:space="preserve">Прочие расходы </v>
          </cell>
        </row>
        <row r="639">
          <cell r="F639">
            <v>0</v>
          </cell>
          <cell r="I639" t="str">
            <v xml:space="preserve">Прочие расходы </v>
          </cell>
        </row>
        <row r="640">
          <cell r="F640">
            <v>95738</v>
          </cell>
        </row>
        <row r="641">
          <cell r="F641">
            <v>20299</v>
          </cell>
          <cell r="I641" t="str">
            <v xml:space="preserve">Прочие расходы </v>
          </cell>
        </row>
        <row r="642">
          <cell r="F642">
            <v>3226</v>
          </cell>
          <cell r="I642" t="str">
            <v xml:space="preserve">Прочие расходы </v>
          </cell>
        </row>
        <row r="643">
          <cell r="F643">
            <v>9991</v>
          </cell>
          <cell r="I643" t="str">
            <v xml:space="preserve">Прочие расходы </v>
          </cell>
        </row>
        <row r="644">
          <cell r="F644">
            <v>662</v>
          </cell>
          <cell r="I644" t="str">
            <v xml:space="preserve">Прочие расходы </v>
          </cell>
        </row>
        <row r="645">
          <cell r="F645">
            <v>1691</v>
          </cell>
          <cell r="I645" t="str">
            <v xml:space="preserve">Прочие расходы </v>
          </cell>
        </row>
        <row r="646">
          <cell r="F646">
            <v>59869</v>
          </cell>
          <cell r="I646" t="str">
            <v xml:space="preserve">Прочие расходы </v>
          </cell>
        </row>
        <row r="647">
          <cell r="F647">
            <v>0</v>
          </cell>
          <cell r="I647" t="str">
            <v xml:space="preserve">Прочие расходы </v>
          </cell>
        </row>
        <row r="648">
          <cell r="F648">
            <v>14292.7322955</v>
          </cell>
        </row>
        <row r="649">
          <cell r="F649">
            <v>1639.3336499999998</v>
          </cell>
          <cell r="I649" t="str">
            <v xml:space="preserve">Прочие расходы </v>
          </cell>
        </row>
        <row r="650">
          <cell r="F650">
            <v>62.398645500000008</v>
          </cell>
          <cell r="I650" t="str">
            <v xml:space="preserve">Прочие расходы </v>
          </cell>
        </row>
        <row r="651">
          <cell r="F651">
            <v>12591</v>
          </cell>
          <cell r="I651" t="str">
            <v xml:space="preserve">Прочие расходы </v>
          </cell>
        </row>
        <row r="652">
          <cell r="F652">
            <v>0</v>
          </cell>
          <cell r="I652" t="str">
            <v xml:space="preserve">Прочие расходы </v>
          </cell>
        </row>
        <row r="653">
          <cell r="F653">
            <v>47557</v>
          </cell>
        </row>
        <row r="654">
          <cell r="F654">
            <v>7496</v>
          </cell>
        </row>
        <row r="655">
          <cell r="F655">
            <v>5800</v>
          </cell>
          <cell r="I655" t="str">
            <v xml:space="preserve">Прочие расходы </v>
          </cell>
        </row>
        <row r="656">
          <cell r="F656">
            <v>0</v>
          </cell>
          <cell r="I656" t="str">
            <v xml:space="preserve">Прочие расходы </v>
          </cell>
        </row>
        <row r="657">
          <cell r="F657">
            <v>1696</v>
          </cell>
          <cell r="I657" t="str">
            <v xml:space="preserve">Прочие расходы </v>
          </cell>
        </row>
        <row r="658">
          <cell r="F658">
            <v>9250</v>
          </cell>
          <cell r="I658" t="str">
            <v xml:space="preserve">Прочие расходы </v>
          </cell>
        </row>
        <row r="659">
          <cell r="F659">
            <v>3621</v>
          </cell>
          <cell r="I659" t="str">
            <v xml:space="preserve">Прочие расходы </v>
          </cell>
        </row>
        <row r="660">
          <cell r="F660">
            <v>0</v>
          </cell>
          <cell r="I660" t="str">
            <v xml:space="preserve">Прочие расходы </v>
          </cell>
        </row>
        <row r="661">
          <cell r="F661">
            <v>3852</v>
          </cell>
        </row>
        <row r="662">
          <cell r="F662">
            <v>1254</v>
          </cell>
          <cell r="I662" t="str">
            <v xml:space="preserve">Прочие расходы </v>
          </cell>
        </row>
        <row r="663">
          <cell r="F663">
            <v>2411</v>
          </cell>
          <cell r="I663" t="str">
            <v xml:space="preserve">Прочие расходы </v>
          </cell>
        </row>
        <row r="664">
          <cell r="F664">
            <v>187</v>
          </cell>
          <cell r="I664" t="str">
            <v xml:space="preserve">Прочие расходы </v>
          </cell>
        </row>
        <row r="665">
          <cell r="F665">
            <v>0</v>
          </cell>
          <cell r="I665" t="str">
            <v xml:space="preserve">Прочие расходы </v>
          </cell>
        </row>
        <row r="666">
          <cell r="F666">
            <v>0</v>
          </cell>
          <cell r="I666" t="str">
            <v xml:space="preserve">Прочие расходы </v>
          </cell>
        </row>
        <row r="667">
          <cell r="F667">
            <v>0</v>
          </cell>
          <cell r="I667" t="str">
            <v xml:space="preserve">Прочие расходы </v>
          </cell>
        </row>
        <row r="668">
          <cell r="F668">
            <v>0</v>
          </cell>
          <cell r="I668" t="str">
            <v xml:space="preserve">Прочие расходы </v>
          </cell>
        </row>
        <row r="669">
          <cell r="F669">
            <v>23338</v>
          </cell>
          <cell r="I669" t="str">
            <v xml:space="preserve">Прочие расходы </v>
          </cell>
        </row>
        <row r="670">
          <cell r="F670">
            <v>0</v>
          </cell>
          <cell r="I670" t="str">
            <v xml:space="preserve">Прочие расходы </v>
          </cell>
        </row>
        <row r="671">
          <cell r="F671">
            <v>0</v>
          </cell>
          <cell r="I671" t="str">
            <v xml:space="preserve">Прочие расходы </v>
          </cell>
        </row>
        <row r="672">
          <cell r="F672">
            <v>0</v>
          </cell>
          <cell r="I672" t="str">
            <v xml:space="preserve">Прочие расходы </v>
          </cell>
        </row>
        <row r="673">
          <cell r="F673">
            <v>0</v>
          </cell>
        </row>
        <row r="674">
          <cell r="F674">
            <v>0</v>
          </cell>
          <cell r="I674" t="str">
            <v xml:space="preserve">Прочие расходы </v>
          </cell>
        </row>
        <row r="675">
          <cell r="F675">
            <v>0</v>
          </cell>
          <cell r="I675" t="str">
            <v xml:space="preserve">Прочие расходы </v>
          </cell>
        </row>
        <row r="676">
          <cell r="F676">
            <v>0</v>
          </cell>
          <cell r="I676" t="str">
            <v xml:space="preserve">Прочие расходы </v>
          </cell>
        </row>
        <row r="677">
          <cell r="F677">
            <v>0</v>
          </cell>
          <cell r="I677" t="str">
            <v xml:space="preserve">Прочие расходы </v>
          </cell>
        </row>
        <row r="678">
          <cell r="F678">
            <v>0</v>
          </cell>
          <cell r="I678" t="str">
            <v xml:space="preserve">Прочие расходы </v>
          </cell>
        </row>
        <row r="679">
          <cell r="F679">
            <v>0</v>
          </cell>
          <cell r="I679" t="str">
            <v xml:space="preserve">Прочие расходы </v>
          </cell>
        </row>
        <row r="680">
          <cell r="F680">
            <v>0</v>
          </cell>
          <cell r="I680" t="str">
            <v xml:space="preserve">Прочие расходы </v>
          </cell>
        </row>
        <row r="681">
          <cell r="F681">
            <v>5594</v>
          </cell>
          <cell r="I681" t="str">
            <v xml:space="preserve">Прочие расходы </v>
          </cell>
        </row>
        <row r="682">
          <cell r="F682">
            <v>0</v>
          </cell>
          <cell r="I682" t="str">
            <v xml:space="preserve">Прочие расходы </v>
          </cell>
        </row>
        <row r="683">
          <cell r="F683">
            <v>756</v>
          </cell>
        </row>
        <row r="684">
          <cell r="F684">
            <v>0</v>
          </cell>
          <cell r="I684" t="str">
            <v xml:space="preserve"> расходы на оплату труда и командировочные</v>
          </cell>
        </row>
        <row r="685">
          <cell r="F685">
            <v>756</v>
          </cell>
          <cell r="I685" t="str">
            <v xml:space="preserve">Прочие расходы </v>
          </cell>
        </row>
        <row r="686">
          <cell r="F686">
            <v>0</v>
          </cell>
          <cell r="I686" t="str">
            <v xml:space="preserve">Прочие расходы </v>
          </cell>
        </row>
        <row r="687">
          <cell r="F687">
            <v>287</v>
          </cell>
        </row>
        <row r="688">
          <cell r="F688">
            <v>81</v>
          </cell>
          <cell r="I688" t="str">
            <v xml:space="preserve"> расходы на оплату труда и командировочные</v>
          </cell>
        </row>
        <row r="689">
          <cell r="F689">
            <v>206</v>
          </cell>
          <cell r="I689" t="str">
            <v xml:space="preserve">Прочие расходы </v>
          </cell>
        </row>
        <row r="690">
          <cell r="F690">
            <v>0</v>
          </cell>
          <cell r="I690" t="str">
            <v xml:space="preserve">Прочие расходы </v>
          </cell>
        </row>
        <row r="691">
          <cell r="F691">
            <v>1264</v>
          </cell>
        </row>
        <row r="692">
          <cell r="F692">
            <v>0</v>
          </cell>
          <cell r="I692" t="str">
            <v xml:space="preserve">Прочие расходы </v>
          </cell>
        </row>
        <row r="693">
          <cell r="F693">
            <v>269</v>
          </cell>
          <cell r="I693" t="str">
            <v xml:space="preserve"> расходы на оплату труда и командировочные</v>
          </cell>
        </row>
        <row r="694">
          <cell r="F694">
            <v>178</v>
          </cell>
          <cell r="I694" t="str">
            <v xml:space="preserve">Прочие расходы </v>
          </cell>
        </row>
        <row r="695">
          <cell r="F695">
            <v>71</v>
          </cell>
          <cell r="I695" t="str">
            <v xml:space="preserve">Прочие расходы </v>
          </cell>
        </row>
        <row r="696">
          <cell r="F696">
            <v>482</v>
          </cell>
          <cell r="I696" t="str">
            <v xml:space="preserve">Прочие расходы </v>
          </cell>
        </row>
        <row r="697">
          <cell r="F697">
            <v>0</v>
          </cell>
          <cell r="I697" t="str">
            <v xml:space="preserve">Прочие расходы </v>
          </cell>
        </row>
        <row r="698">
          <cell r="F698">
            <v>121</v>
          </cell>
          <cell r="I698" t="str">
            <v xml:space="preserve">Прочие расходы </v>
          </cell>
        </row>
        <row r="699">
          <cell r="F699">
            <v>143</v>
          </cell>
          <cell r="I699" t="str">
            <v xml:space="preserve">Прочие расходы </v>
          </cell>
        </row>
        <row r="700">
          <cell r="F700">
            <v>285139.54493480001</v>
          </cell>
        </row>
        <row r="701">
          <cell r="F701">
            <v>253282</v>
          </cell>
        </row>
        <row r="702">
          <cell r="F702">
            <v>141442</v>
          </cell>
        </row>
        <row r="703">
          <cell r="F703">
            <v>1237</v>
          </cell>
          <cell r="I703" t="str">
            <v xml:space="preserve">     по привлеченным вкладам </v>
          </cell>
        </row>
        <row r="704">
          <cell r="F704">
            <v>140205</v>
          </cell>
          <cell r="I704" t="str">
            <v xml:space="preserve">     по полученным займам</v>
          </cell>
        </row>
        <row r="705">
          <cell r="F705">
            <v>0</v>
          </cell>
          <cell r="I705" t="str">
            <v xml:space="preserve">     по привлеченным вкладам 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  <cell r="I708" t="str">
            <v xml:space="preserve">     по выпущенным ценным бумагам</v>
          </cell>
        </row>
        <row r="709">
          <cell r="F709">
            <v>0</v>
          </cell>
          <cell r="I709" t="str">
            <v xml:space="preserve">     по операциям "РЕПО"</v>
          </cell>
        </row>
        <row r="710">
          <cell r="F710">
            <v>0</v>
          </cell>
        </row>
        <row r="711">
          <cell r="F711">
            <v>0</v>
          </cell>
          <cell r="I711" t="str">
            <v xml:space="preserve">     по выпущенным ценным бумагам</v>
          </cell>
        </row>
        <row r="712">
          <cell r="F712">
            <v>0</v>
          </cell>
          <cell r="I712" t="str">
            <v xml:space="preserve">     по выпущенным ценным бумагам</v>
          </cell>
        </row>
        <row r="713">
          <cell r="F713">
            <v>779</v>
          </cell>
          <cell r="I713" t="str">
            <v xml:space="preserve">     прочие расходы, связанные с выплатой вознаграждения</v>
          </cell>
        </row>
        <row r="714">
          <cell r="F714">
            <v>0</v>
          </cell>
          <cell r="I714" t="str">
            <v xml:space="preserve">     прочие расходы, связанные с выплатой вознаграждения</v>
          </cell>
        </row>
        <row r="715">
          <cell r="F715">
            <v>111061</v>
          </cell>
          <cell r="I715" t="str">
            <v xml:space="preserve">     прочие расходы, связанные с выплатой вознаграждения</v>
          </cell>
        </row>
        <row r="716">
          <cell r="F716">
            <v>4275</v>
          </cell>
          <cell r="I716" t="str">
            <v xml:space="preserve">     прочие расходы, связанные с выплатой вознаграждения</v>
          </cell>
        </row>
        <row r="717">
          <cell r="F717">
            <v>0</v>
          </cell>
          <cell r="I717" t="str">
            <v xml:space="preserve">     доходы (расходы) от изменения стоимости финансовых активов, оцениваемых  по справедливой стоимости (нетто)</v>
          </cell>
        </row>
        <row r="718">
          <cell r="F718">
            <v>27582.5449348</v>
          </cell>
          <cell r="I718" t="str">
            <v xml:space="preserve">     прочие расходы, связанные с выплатой вознаграждения</v>
          </cell>
        </row>
        <row r="719">
          <cell r="F719">
            <v>89908.278600000005</v>
          </cell>
        </row>
        <row r="720">
          <cell r="F720">
            <v>73627</v>
          </cell>
        </row>
        <row r="721">
          <cell r="F721">
            <v>0</v>
          </cell>
          <cell r="I721" t="str">
            <v>Доходы от реализации (выбытия) активов</v>
          </cell>
        </row>
        <row r="722">
          <cell r="F722">
            <v>-73627</v>
          </cell>
          <cell r="I722" t="str">
            <v>Доходы от реализации (выбытия) активов</v>
          </cell>
        </row>
        <row r="723">
          <cell r="F723">
            <v>0</v>
          </cell>
          <cell r="I723" t="str">
            <v>Доходы от реализации (выбытия) активов</v>
          </cell>
        </row>
        <row r="724">
          <cell r="F724">
            <v>0</v>
          </cell>
          <cell r="I724" t="str">
            <v>Доходы от реализации (выбытия) активов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15387</v>
          </cell>
        </row>
        <row r="731">
          <cell r="F731">
            <v>0</v>
          </cell>
          <cell r="I731" t="str">
            <v>Доходы (расходы) от переоценки иностранной валюты (нетто)</v>
          </cell>
        </row>
        <row r="732">
          <cell r="F732">
            <v>-15387</v>
          </cell>
          <cell r="I732" t="str">
            <v>Доходы (расходы) от переоценки иностранной валюты (нетто)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22.278599999999997</v>
          </cell>
          <cell r="I736" t="str">
            <v xml:space="preserve">Прочие расходы </v>
          </cell>
        </row>
        <row r="737">
          <cell r="F737">
            <v>872</v>
          </cell>
          <cell r="I737" t="str">
            <v xml:space="preserve">Прочие расходы 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  <cell r="I743" t="str">
            <v xml:space="preserve">Доходы от участия в капитале других юридических лиц </v>
          </cell>
        </row>
        <row r="744">
          <cell r="F744">
            <v>0</v>
          </cell>
          <cell r="I744" t="str">
            <v xml:space="preserve">Доходы от участия в капитале других юридических лиц </v>
          </cell>
        </row>
        <row r="745">
          <cell r="F745">
            <v>358403</v>
          </cell>
        </row>
        <row r="746">
          <cell r="F746">
            <v>358403</v>
          </cell>
        </row>
        <row r="747">
          <cell r="F747">
            <v>242780</v>
          </cell>
          <cell r="I747" t="str">
            <v xml:space="preserve">Корпоративный подоходный налог </v>
          </cell>
        </row>
        <row r="748">
          <cell r="F748">
            <v>115623</v>
          </cell>
          <cell r="I748" t="str">
            <v xml:space="preserve">Корпоративный подоходный налог </v>
          </cell>
        </row>
        <row r="749">
          <cell r="F749">
            <v>0</v>
          </cell>
          <cell r="I749" t="str">
            <v xml:space="preserve">Корпоративный подоходный налог </v>
          </cell>
        </row>
        <row r="750">
          <cell r="F750">
            <v>0</v>
          </cell>
          <cell r="I750" t="str">
            <v xml:space="preserve">Корпоративный подоходный налог </v>
          </cell>
        </row>
        <row r="751">
          <cell r="F751">
            <v>22966330.640752301</v>
          </cell>
        </row>
        <row r="752">
          <cell r="F752">
            <v>22948546.640752301</v>
          </cell>
        </row>
        <row r="753">
          <cell r="F753">
            <v>1035994</v>
          </cell>
        </row>
        <row r="754">
          <cell r="F754">
            <v>216305</v>
          </cell>
        </row>
        <row r="755">
          <cell r="F755">
            <v>93862</v>
          </cell>
          <cell r="I755" t="str">
            <v xml:space="preserve">     расходы на материалы</v>
          </cell>
        </row>
        <row r="756">
          <cell r="F756">
            <v>775</v>
          </cell>
          <cell r="I756" t="str">
            <v xml:space="preserve">     расходы на материалы</v>
          </cell>
        </row>
        <row r="757">
          <cell r="F757">
            <v>17890</v>
          </cell>
          <cell r="I757" t="str">
            <v xml:space="preserve">     расходы на материалы</v>
          </cell>
        </row>
        <row r="758">
          <cell r="F758">
            <v>0</v>
          </cell>
          <cell r="I758" t="str">
            <v xml:space="preserve">     расходы на материалы</v>
          </cell>
        </row>
        <row r="759">
          <cell r="F759">
            <v>14825</v>
          </cell>
          <cell r="I759" t="str">
            <v xml:space="preserve">     расходы на материалы</v>
          </cell>
        </row>
        <row r="760">
          <cell r="F760">
            <v>88953</v>
          </cell>
          <cell r="I760" t="str">
            <v xml:space="preserve">     расходы на материалы</v>
          </cell>
        </row>
        <row r="761">
          <cell r="F761">
            <v>59455</v>
          </cell>
        </row>
        <row r="762">
          <cell r="F762">
            <v>21576</v>
          </cell>
          <cell r="I762" t="str">
            <v xml:space="preserve">     расходы на материалы</v>
          </cell>
        </row>
        <row r="763">
          <cell r="F763">
            <v>24554</v>
          </cell>
          <cell r="I763" t="str">
            <v xml:space="preserve">     расходы на материалы</v>
          </cell>
        </row>
        <row r="764">
          <cell r="F764">
            <v>4323</v>
          </cell>
          <cell r="I764" t="str">
            <v xml:space="preserve">     расходы на материалы</v>
          </cell>
        </row>
        <row r="765">
          <cell r="F765">
            <v>2263</v>
          </cell>
          <cell r="I765" t="str">
            <v xml:space="preserve">     расходы на материалы</v>
          </cell>
        </row>
        <row r="766">
          <cell r="F766">
            <v>6739</v>
          </cell>
          <cell r="I766" t="str">
            <v xml:space="preserve">     расходы на материалы</v>
          </cell>
        </row>
        <row r="767">
          <cell r="F767">
            <v>1820</v>
          </cell>
          <cell r="I767" t="str">
            <v xml:space="preserve">     расходы на материалы</v>
          </cell>
        </row>
        <row r="768">
          <cell r="F768">
            <v>758414</v>
          </cell>
        </row>
        <row r="769">
          <cell r="F769">
            <v>754868</v>
          </cell>
          <cell r="I769" t="str">
            <v xml:space="preserve">     расходы на материалы</v>
          </cell>
        </row>
        <row r="770">
          <cell r="F770">
            <v>3546</v>
          </cell>
          <cell r="I770" t="str">
            <v xml:space="preserve">     расходы на материалы</v>
          </cell>
        </row>
        <row r="771">
          <cell r="F771">
            <v>0</v>
          </cell>
          <cell r="I771" t="str">
            <v xml:space="preserve">     расходы на материалы</v>
          </cell>
        </row>
        <row r="772">
          <cell r="F772">
            <v>12344253</v>
          </cell>
        </row>
        <row r="773">
          <cell r="F773">
            <v>8016242</v>
          </cell>
        </row>
        <row r="774">
          <cell r="F774">
            <v>8016242</v>
          </cell>
          <cell r="I774" t="str">
            <v xml:space="preserve">     расходы на оплату труда и командировочные</v>
          </cell>
        </row>
        <row r="775">
          <cell r="F775">
            <v>0</v>
          </cell>
          <cell r="I775" t="str">
            <v xml:space="preserve">     расходы на оплату труда и командировочные</v>
          </cell>
        </row>
        <row r="776">
          <cell r="F776">
            <v>1544137</v>
          </cell>
          <cell r="I776" t="str">
            <v xml:space="preserve">     расходы на оплату труда и командировочные</v>
          </cell>
        </row>
        <row r="777">
          <cell r="F777">
            <v>820358</v>
          </cell>
        </row>
        <row r="778">
          <cell r="F778">
            <v>0</v>
          </cell>
          <cell r="I778" t="str">
            <v xml:space="preserve">     расходы на оплату труда и командировочные</v>
          </cell>
        </row>
        <row r="779">
          <cell r="F779">
            <v>815645</v>
          </cell>
          <cell r="I779" t="str">
            <v xml:space="preserve">     расходы на оплату труда и командировочные</v>
          </cell>
        </row>
        <row r="780">
          <cell r="F780">
            <v>4713</v>
          </cell>
          <cell r="I780" t="str">
            <v xml:space="preserve">     расходы на оплату труда и командировочные</v>
          </cell>
        </row>
        <row r="781">
          <cell r="F781">
            <v>0</v>
          </cell>
          <cell r="I781" t="str">
            <v xml:space="preserve">     расходы на оплату труда и командировочные</v>
          </cell>
        </row>
        <row r="782">
          <cell r="F782">
            <v>791802</v>
          </cell>
          <cell r="I782" t="str">
            <v xml:space="preserve">     расходы на оплату труда и командировочные</v>
          </cell>
        </row>
        <row r="783">
          <cell r="F783">
            <v>0</v>
          </cell>
          <cell r="I783" t="str">
            <v xml:space="preserve">     расходы на оплату труда и командировочные</v>
          </cell>
        </row>
        <row r="784">
          <cell r="F784">
            <v>959314</v>
          </cell>
          <cell r="I784" t="str">
            <v xml:space="preserve">     расходы на оплату труда и командировочные</v>
          </cell>
        </row>
        <row r="785">
          <cell r="F785">
            <v>6330</v>
          </cell>
          <cell r="I785" t="str">
            <v xml:space="preserve">     расходы на оплату труда и командировочные</v>
          </cell>
        </row>
        <row r="786">
          <cell r="F786">
            <v>28052</v>
          </cell>
          <cell r="I786" t="str">
            <v xml:space="preserve">     расходы на оплату труда и командировочные</v>
          </cell>
        </row>
        <row r="787">
          <cell r="F787">
            <v>0</v>
          </cell>
          <cell r="I787" t="str">
            <v xml:space="preserve">     расходы на оплату труда и командировочные</v>
          </cell>
        </row>
        <row r="788">
          <cell r="F788">
            <v>39682</v>
          </cell>
          <cell r="I788" t="str">
            <v xml:space="preserve">     расходы на оплату труда и командировочные</v>
          </cell>
        </row>
        <row r="789">
          <cell r="F789">
            <v>138336</v>
          </cell>
          <cell r="I789" t="str">
            <v xml:space="preserve">     расходы на оплату труда и командировочные</v>
          </cell>
        </row>
        <row r="790">
          <cell r="F790">
            <v>338828</v>
          </cell>
        </row>
        <row r="791">
          <cell r="F791">
            <v>76200</v>
          </cell>
          <cell r="I791" t="str">
            <v>Себестоимость реализованной готовой продукции (работ, услуг)</v>
          </cell>
        </row>
        <row r="792">
          <cell r="F792">
            <v>235587</v>
          </cell>
          <cell r="I792" t="str">
            <v>Себестоимость реализованной готовой продукции (работ, услуг)</v>
          </cell>
        </row>
        <row r="793">
          <cell r="F793">
            <v>27041</v>
          </cell>
          <cell r="I793" t="str">
            <v>Себестоимость реализованной готовой продукции (работ, услуг)</v>
          </cell>
        </row>
        <row r="794">
          <cell r="F794">
            <v>1262491</v>
          </cell>
        </row>
        <row r="795">
          <cell r="F795">
            <v>734374</v>
          </cell>
          <cell r="I795" t="str">
            <v>Себестоимость реализованной готовой продукции (работ, услуг)</v>
          </cell>
        </row>
        <row r="796">
          <cell r="F796">
            <v>528117</v>
          </cell>
          <cell r="I796" t="str">
            <v>Себестоимость реализованной готовой продукции (работ, услуг)</v>
          </cell>
        </row>
        <row r="797">
          <cell r="F797">
            <v>0</v>
          </cell>
          <cell r="I797" t="str">
            <v>Себестоимость реализованной готовой продукции (работ, услуг)</v>
          </cell>
        </row>
        <row r="798">
          <cell r="F798">
            <v>1638127.6407523002</v>
          </cell>
        </row>
        <row r="799">
          <cell r="F799">
            <v>795536.64075230004</v>
          </cell>
        </row>
        <row r="800">
          <cell r="F800">
            <v>16520</v>
          </cell>
        </row>
        <row r="801">
          <cell r="F801">
            <v>16520</v>
          </cell>
          <cell r="I801" t="str">
            <v>Себестоимость реализованной готовой продукции (работ, услуг)</v>
          </cell>
        </row>
        <row r="802">
          <cell r="F802">
            <v>0</v>
          </cell>
          <cell r="I802" t="str">
            <v>Себестоимость реализованной готовой продукции (работ, услуг)</v>
          </cell>
        </row>
        <row r="803">
          <cell r="F803">
            <v>130888</v>
          </cell>
        </row>
        <row r="804">
          <cell r="F804">
            <v>118681</v>
          </cell>
          <cell r="I804" t="str">
            <v>Себестоимость реализованной готовой продукции (работ, услуг)</v>
          </cell>
        </row>
        <row r="805">
          <cell r="F805">
            <v>12207</v>
          </cell>
          <cell r="I805" t="str">
            <v>Себестоимость реализованной готовой продукции (работ, услуг)</v>
          </cell>
        </row>
        <row r="806">
          <cell r="F806">
            <v>502659</v>
          </cell>
        </row>
        <row r="807">
          <cell r="F807">
            <v>439400</v>
          </cell>
          <cell r="I807" t="str">
            <v>Себестоимость реализованной готовой продукции (работ, услуг)</v>
          </cell>
        </row>
        <row r="808">
          <cell r="F808">
            <v>63259</v>
          </cell>
          <cell r="I808" t="str">
            <v>Себестоимость реализованной готовой продукции (работ, услуг)</v>
          </cell>
        </row>
        <row r="809">
          <cell r="F809">
            <v>19753</v>
          </cell>
          <cell r="I809" t="str">
            <v>Себестоимость реализованной готовой продукции (работ, услуг)</v>
          </cell>
        </row>
        <row r="810">
          <cell r="F810">
            <v>57645.640752300002</v>
          </cell>
          <cell r="I810" t="str">
            <v>Себестоимость реализованной готовой продукции (работ, услуг)</v>
          </cell>
        </row>
        <row r="811">
          <cell r="F811">
            <v>68071</v>
          </cell>
          <cell r="I811" t="str">
            <v>Себестоимость реализованной готовой продукции (работ, услуг)</v>
          </cell>
        </row>
        <row r="812">
          <cell r="F812">
            <v>0</v>
          </cell>
          <cell r="I812" t="str">
            <v>Себестоимость реализованной готовой продукции (работ, услуг)</v>
          </cell>
        </row>
        <row r="813">
          <cell r="F813">
            <v>842591</v>
          </cell>
        </row>
        <row r="814">
          <cell r="F814">
            <v>226942</v>
          </cell>
          <cell r="I814" t="str">
            <v>Себестоимость реализованной готовой продукции (работ, услуг)</v>
          </cell>
        </row>
        <row r="815">
          <cell r="F815">
            <v>247729</v>
          </cell>
          <cell r="I815" t="str">
            <v>Себестоимость реализованной готовой продукции (работ, услуг)</v>
          </cell>
        </row>
        <row r="816">
          <cell r="F816">
            <v>29060</v>
          </cell>
          <cell r="I816" t="str">
            <v>Себестоимость реализованной готовой продукции (работ, услуг)</v>
          </cell>
        </row>
        <row r="817">
          <cell r="F817">
            <v>142100</v>
          </cell>
          <cell r="I817" t="str">
            <v>Себестоимость реализованной готовой продукции (работ, услуг)</v>
          </cell>
        </row>
        <row r="818">
          <cell r="F818">
            <v>203</v>
          </cell>
          <cell r="I818" t="str">
            <v>Себестоимость реализованной готовой продукции (работ, услуг)</v>
          </cell>
        </row>
        <row r="819">
          <cell r="F819">
            <v>5750</v>
          </cell>
          <cell r="I819" t="str">
            <v>Себестоимость реализованной готовой продукции (работ, услуг)</v>
          </cell>
        </row>
        <row r="820">
          <cell r="F820">
            <v>13855</v>
          </cell>
          <cell r="I820" t="str">
            <v>Себестоимость реализованной готовой продукции (работ, услуг)</v>
          </cell>
        </row>
        <row r="821">
          <cell r="F821">
            <v>275</v>
          </cell>
          <cell r="I821" t="str">
            <v>Себестоимость реализованной готовой продукции (работ, услуг)</v>
          </cell>
        </row>
        <row r="822">
          <cell r="F822">
            <v>176677</v>
          </cell>
          <cell r="I822" t="str">
            <v>Себестоимость реализованной готовой продукции (работ, услуг)</v>
          </cell>
        </row>
        <row r="823">
          <cell r="F823">
            <v>0</v>
          </cell>
        </row>
        <row r="824">
          <cell r="F824">
            <v>0</v>
          </cell>
          <cell r="I824" t="str">
            <v>Себестоимость реализованной готовой продукции (работ, услуг)</v>
          </cell>
        </row>
        <row r="825">
          <cell r="F825">
            <v>0</v>
          </cell>
          <cell r="I825" t="str">
            <v>Себестоимость реализованной готовой продукции (работ, услуг)</v>
          </cell>
        </row>
        <row r="826">
          <cell r="F826">
            <v>0</v>
          </cell>
          <cell r="I826" t="str">
            <v>Себестоимость реализованной готовой продукции (работ, услуг)</v>
          </cell>
        </row>
        <row r="827">
          <cell r="F827">
            <v>0</v>
          </cell>
          <cell r="I827" t="str">
            <v>Себестоимость реализованной готовой продукции (работ, услуг)</v>
          </cell>
        </row>
        <row r="828">
          <cell r="F828">
            <v>10437</v>
          </cell>
        </row>
        <row r="829">
          <cell r="F829">
            <v>4807</v>
          </cell>
          <cell r="I829" t="str">
            <v>Себестоимость реализованной готовой продукции (работ, услуг)</v>
          </cell>
        </row>
        <row r="830">
          <cell r="F830">
            <v>5630</v>
          </cell>
          <cell r="I830" t="str">
            <v>Себестоимость реализованной готовой продукции (работ, услуг)</v>
          </cell>
        </row>
        <row r="831">
          <cell r="F831">
            <v>0</v>
          </cell>
        </row>
        <row r="832">
          <cell r="F832">
            <v>0</v>
          </cell>
          <cell r="I832" t="str">
            <v>Себестоимость реализованной готовой продукции (работ, услуг)</v>
          </cell>
        </row>
        <row r="833">
          <cell r="F833">
            <v>0</v>
          </cell>
          <cell r="I833" t="str">
            <v>Себестоимость реализованной готовой продукции (работ, услуг)</v>
          </cell>
        </row>
        <row r="834">
          <cell r="F834">
            <v>0</v>
          </cell>
          <cell r="I834" t="str">
            <v>Себестоимость реализованной готовой продукции (работ, услуг)</v>
          </cell>
        </row>
        <row r="835">
          <cell r="F835">
            <v>169882</v>
          </cell>
        </row>
        <row r="836">
          <cell r="F836">
            <v>45355</v>
          </cell>
          <cell r="I836" t="str">
            <v>Себестоимость реализованной готовой продукции (работ, услуг)</v>
          </cell>
        </row>
        <row r="837">
          <cell r="F837">
            <v>12415</v>
          </cell>
          <cell r="I837" t="str">
            <v>Себестоимость реализованной готовой продукции (работ, услуг)</v>
          </cell>
        </row>
        <row r="838">
          <cell r="F838">
            <v>38812</v>
          </cell>
          <cell r="I838" t="str">
            <v>Себестоимость реализованной готовой продукции (работ, услуг)</v>
          </cell>
        </row>
        <row r="839">
          <cell r="F839">
            <v>7094</v>
          </cell>
          <cell r="I839" t="str">
            <v>Себестоимость реализованной готовой продукции (работ, услуг)</v>
          </cell>
        </row>
        <row r="840">
          <cell r="F840">
            <v>14658</v>
          </cell>
          <cell r="I840" t="str">
            <v>Себестоимость реализованной готовой продукции (работ, услуг)</v>
          </cell>
        </row>
        <row r="841">
          <cell r="F841">
            <v>2711</v>
          </cell>
          <cell r="I841" t="str">
            <v>Себестоимость реализованной готовой продукции (работ, услуг)</v>
          </cell>
        </row>
        <row r="842">
          <cell r="F842">
            <v>48837</v>
          </cell>
          <cell r="I842" t="str">
            <v>Себестоимость реализованной готовой продукции (работ, услуг)</v>
          </cell>
        </row>
        <row r="843">
          <cell r="F843">
            <v>1590360</v>
          </cell>
        </row>
        <row r="844">
          <cell r="F844">
            <v>347479</v>
          </cell>
          <cell r="I844" t="str">
            <v>Себестоимость реализованной готовой продукции (работ, услуг)</v>
          </cell>
        </row>
        <row r="845">
          <cell r="F845">
            <v>617664</v>
          </cell>
          <cell r="I845" t="str">
            <v>Себестоимость реализованной готовой продукции (работ, услуг)</v>
          </cell>
        </row>
        <row r="846">
          <cell r="F846">
            <v>523078</v>
          </cell>
          <cell r="I846" t="str">
            <v>Себестоимость реализованной готовой продукции (работ, услуг)</v>
          </cell>
        </row>
        <row r="847">
          <cell r="F847">
            <v>0</v>
          </cell>
          <cell r="I847" t="str">
            <v>Себестоимость реализованной готовой продукции (работ, услуг)</v>
          </cell>
        </row>
        <row r="848">
          <cell r="F848">
            <v>102139</v>
          </cell>
          <cell r="I848" t="str">
            <v>Себестоимость реализованной готовой продукции (работ, услуг)</v>
          </cell>
        </row>
        <row r="849">
          <cell r="F849">
            <v>71396</v>
          </cell>
        </row>
        <row r="850">
          <cell r="F850">
            <v>71389</v>
          </cell>
          <cell r="I850" t="str">
            <v>Себестоимость реализованной готовой продукции (работ, услуг)</v>
          </cell>
        </row>
        <row r="851">
          <cell r="F851">
            <v>7</v>
          </cell>
          <cell r="I851" t="str">
            <v>Себестоимость реализованной готовой продукции (работ, услуг)</v>
          </cell>
        </row>
        <row r="852">
          <cell r="F852">
            <v>0</v>
          </cell>
          <cell r="I852" t="str">
            <v>Себестоимость реализованной готовой продукции (работ, услуг)</v>
          </cell>
        </row>
        <row r="853">
          <cell r="F853">
            <v>0</v>
          </cell>
        </row>
        <row r="854">
          <cell r="F854">
            <v>0</v>
          </cell>
          <cell r="I854" t="str">
            <v>Себестоимость реализованной готовой продукции (работ, услуг)</v>
          </cell>
        </row>
        <row r="855">
          <cell r="F855">
            <v>0</v>
          </cell>
          <cell r="I855" t="str">
            <v>Себестоимость реализованной готовой продукции (работ, услуг)</v>
          </cell>
        </row>
        <row r="856">
          <cell r="F856">
            <v>0</v>
          </cell>
          <cell r="I856" t="str">
            <v>Себестоимость реализованной готовой продукции (работ, услуг)</v>
          </cell>
        </row>
        <row r="857">
          <cell r="F857">
            <v>0</v>
          </cell>
          <cell r="I857" t="str">
            <v>Себестоимость реализованной готовой продукции (работ, услуг)</v>
          </cell>
        </row>
        <row r="858">
          <cell r="F858">
            <v>0</v>
          </cell>
          <cell r="I858" t="str">
            <v>Себестоимость реализованной готовой продукции (работ, услуг)</v>
          </cell>
        </row>
        <row r="859">
          <cell r="F859">
            <v>0</v>
          </cell>
          <cell r="I859" t="str">
            <v>Себестоимость реализованной готовой продукции (работ, услуг)</v>
          </cell>
        </row>
        <row r="860">
          <cell r="F860">
            <v>490762</v>
          </cell>
        </row>
        <row r="861">
          <cell r="F861">
            <v>92074</v>
          </cell>
        </row>
        <row r="862">
          <cell r="F862">
            <v>2516</v>
          </cell>
          <cell r="I862" t="str">
            <v>Себестоимость реализованной готовой продукции (работ, услуг)</v>
          </cell>
        </row>
        <row r="863">
          <cell r="F863">
            <v>89558</v>
          </cell>
          <cell r="I863" t="str">
            <v>Себестоимость реализованной готовой продукции (работ, услуг)</v>
          </cell>
        </row>
        <row r="864">
          <cell r="F864">
            <v>54760</v>
          </cell>
          <cell r="I864" t="str">
            <v>Себестоимость реализованной готовой продукции (работ, услуг)</v>
          </cell>
        </row>
        <row r="865">
          <cell r="F865">
            <v>31425</v>
          </cell>
          <cell r="I865" t="str">
            <v>Себестоимость реализованной готовой продукции (работ, услуг)</v>
          </cell>
        </row>
        <row r="866">
          <cell r="F866">
            <v>15569</v>
          </cell>
          <cell r="I866" t="str">
            <v>Себестоимость реализованной готовой продукции (работ, услуг)</v>
          </cell>
        </row>
        <row r="867">
          <cell r="F867">
            <v>14968</v>
          </cell>
          <cell r="I867" t="str">
            <v>Себестоимость реализованной готовой продукции (работ, услуг)</v>
          </cell>
        </row>
        <row r="868">
          <cell r="F868">
            <v>237164</v>
          </cell>
          <cell r="I868" t="str">
            <v>Себестоимость реализованной готовой продукции (работ, услуг)</v>
          </cell>
        </row>
        <row r="869">
          <cell r="F869">
            <v>0</v>
          </cell>
          <cell r="I869" t="str">
            <v>Себестоимость реализованной готовой продукции (работ, услуг)</v>
          </cell>
        </row>
        <row r="870">
          <cell r="F870">
            <v>2695</v>
          </cell>
          <cell r="I870" t="str">
            <v>Себестоимость реализованной готовой продукции (работ, услуг)</v>
          </cell>
        </row>
        <row r="871">
          <cell r="F871">
            <v>7315</v>
          </cell>
          <cell r="I871" t="str">
            <v>Себестоимость реализованной готовой продукции (работ, услуг)</v>
          </cell>
        </row>
        <row r="872">
          <cell r="F872">
            <v>34792</v>
          </cell>
          <cell r="I872" t="str">
            <v>Себестоимость реализованной готовой продукции (работ, услуг)</v>
          </cell>
        </row>
        <row r="873">
          <cell r="F873">
            <v>375635</v>
          </cell>
        </row>
        <row r="874">
          <cell r="F874">
            <v>333187</v>
          </cell>
        </row>
        <row r="875">
          <cell r="F875">
            <v>245714</v>
          </cell>
          <cell r="I875" t="str">
            <v>Себестоимость реализованной готовой продукции (работ, услуг)</v>
          </cell>
        </row>
        <row r="876">
          <cell r="F876">
            <v>4915</v>
          </cell>
          <cell r="I876" t="str">
            <v>Себестоимость реализованной готовой продукции (работ, услуг)</v>
          </cell>
        </row>
        <row r="877">
          <cell r="F877">
            <v>82558</v>
          </cell>
          <cell r="I877" t="str">
            <v>Себестоимость реализованной готовой продукции (работ, услуг)</v>
          </cell>
        </row>
        <row r="878">
          <cell r="F878">
            <v>6947</v>
          </cell>
          <cell r="I878" t="str">
            <v>Себестоимость реализованной готовой продукции (работ, услуг)</v>
          </cell>
        </row>
        <row r="879">
          <cell r="F879">
            <v>0</v>
          </cell>
          <cell r="I879" t="str">
            <v>Себестоимость реализованной готовой продукции (работ, услуг)</v>
          </cell>
        </row>
        <row r="880">
          <cell r="F880">
            <v>0</v>
          </cell>
          <cell r="I880" t="str">
            <v>Себестоимость реализованной готовой продукции (работ, услуг)</v>
          </cell>
        </row>
        <row r="881">
          <cell r="F881">
            <v>35501</v>
          </cell>
          <cell r="I881" t="str">
            <v>Себестоимость реализованной готовой продукции (работ, услуг)</v>
          </cell>
        </row>
        <row r="882">
          <cell r="F882">
            <v>81963</v>
          </cell>
        </row>
        <row r="883">
          <cell r="F883">
            <v>0</v>
          </cell>
          <cell r="I883" t="str">
            <v>Себестоимость реализованной готовой продукции (работ, услуг)</v>
          </cell>
        </row>
        <row r="884">
          <cell r="F884">
            <v>81963</v>
          </cell>
          <cell r="I884" t="str">
            <v>Себестоимость реализованной готовой продукции (работ, услуг)</v>
          </cell>
        </row>
        <row r="885">
          <cell r="F885">
            <v>1374365</v>
          </cell>
        </row>
        <row r="886">
          <cell r="F886">
            <v>40313</v>
          </cell>
        </row>
        <row r="887">
          <cell r="F887">
            <v>12602</v>
          </cell>
          <cell r="I887" t="str">
            <v>Себестоимость реализованной готовой продукции (работ, услуг)</v>
          </cell>
        </row>
        <row r="888">
          <cell r="F888">
            <v>11776</v>
          </cell>
          <cell r="I888" t="str">
            <v>Себестоимость реализованной готовой продукции (работ, услуг)</v>
          </cell>
        </row>
        <row r="889">
          <cell r="F889">
            <v>15935</v>
          </cell>
          <cell r="I889" t="str">
            <v>Себестоимость реализованной готовой продукции (работ, услуг)</v>
          </cell>
        </row>
        <row r="890">
          <cell r="F890">
            <v>3074</v>
          </cell>
          <cell r="I890" t="str">
            <v>Себестоимость реализованной готовой продукции (работ, услуг)</v>
          </cell>
        </row>
        <row r="891">
          <cell r="F891">
            <v>1035</v>
          </cell>
          <cell r="I891" t="str">
            <v>Себестоимость реализованной готовой продукции (работ, услуг)</v>
          </cell>
        </row>
        <row r="892">
          <cell r="F892">
            <v>2619</v>
          </cell>
          <cell r="I892" t="str">
            <v>Себестоимость реализованной готовой продукции (работ, услуг)</v>
          </cell>
        </row>
        <row r="893">
          <cell r="F893">
            <v>73616</v>
          </cell>
          <cell r="I893" t="str">
            <v>Себестоимость реализованной готовой продукции (работ, услуг)</v>
          </cell>
        </row>
        <row r="894">
          <cell r="F894">
            <v>458351</v>
          </cell>
          <cell r="I894" t="str">
            <v>Себестоимость реализованной готовой продукции (работ, услуг)</v>
          </cell>
        </row>
        <row r="895">
          <cell r="F895">
            <v>0</v>
          </cell>
          <cell r="I895" t="str">
            <v>Себестоимость реализованной готовой продукции (работ, услуг)</v>
          </cell>
        </row>
        <row r="896">
          <cell r="F896">
            <v>702</v>
          </cell>
          <cell r="I896" t="str">
            <v>Себестоимость реализованной готовой продукции (работ, услуг)</v>
          </cell>
        </row>
        <row r="897">
          <cell r="F897">
            <v>6084</v>
          </cell>
          <cell r="I897" t="str">
            <v>Себестоимость реализованной готовой продукции (работ, услуг)</v>
          </cell>
        </row>
        <row r="898">
          <cell r="F898">
            <v>0</v>
          </cell>
          <cell r="I898" t="str">
            <v>Себестоимость реализованной готовой продукции (работ, услуг)</v>
          </cell>
        </row>
        <row r="899">
          <cell r="F899">
            <v>29057</v>
          </cell>
          <cell r="I899" t="str">
            <v>Себестоимость реализованной готовой продукции (работ, услуг)</v>
          </cell>
        </row>
        <row r="900">
          <cell r="F900">
            <v>708956</v>
          </cell>
        </row>
        <row r="901">
          <cell r="F901">
            <v>526973</v>
          </cell>
          <cell r="I901" t="str">
            <v>Себестоимость реализованной готовой продукции (работ, услуг)</v>
          </cell>
        </row>
        <row r="902">
          <cell r="F902">
            <v>181983</v>
          </cell>
          <cell r="I902" t="str">
            <v>Себестоимость реализованной готовой продукции (работ, услуг)</v>
          </cell>
        </row>
        <row r="903">
          <cell r="F903">
            <v>50558</v>
          </cell>
          <cell r="I903" t="str">
            <v>Себестоимость реализованной готовой продукции (работ, услуг)</v>
          </cell>
        </row>
        <row r="904">
          <cell r="F904">
            <v>0</v>
          </cell>
          <cell r="I904" t="str">
            <v>Себестоимость реализованной готовой продукции (работ, услуг)</v>
          </cell>
        </row>
        <row r="905">
          <cell r="F905">
            <v>0</v>
          </cell>
          <cell r="I905" t="str">
            <v>Себестоимость реализованной готовой продукции (работ, услуг)</v>
          </cell>
        </row>
        <row r="906">
          <cell r="F906">
            <v>292320</v>
          </cell>
        </row>
        <row r="907">
          <cell r="F907">
            <v>6020</v>
          </cell>
        </row>
        <row r="908">
          <cell r="F908">
            <v>987</v>
          </cell>
          <cell r="I908" t="str">
            <v xml:space="preserve">     расходы на оплату труда и командировочные</v>
          </cell>
        </row>
        <row r="909">
          <cell r="F909">
            <v>3057</v>
          </cell>
          <cell r="I909" t="str">
            <v xml:space="preserve">     расходы на оплату труда и командировочные</v>
          </cell>
        </row>
        <row r="910">
          <cell r="F910">
            <v>1976</v>
          </cell>
          <cell r="I910" t="str">
            <v xml:space="preserve">     расходы на оплату труда и командировочные</v>
          </cell>
        </row>
        <row r="911">
          <cell r="F911">
            <v>0</v>
          </cell>
          <cell r="I911" t="str">
            <v xml:space="preserve">     расходы на оплату труда и командировочные</v>
          </cell>
        </row>
        <row r="912">
          <cell r="F912">
            <v>2</v>
          </cell>
        </row>
        <row r="913">
          <cell r="F913">
            <v>0</v>
          </cell>
          <cell r="I913" t="str">
            <v xml:space="preserve">     расходы на оплату труда и командировочные</v>
          </cell>
        </row>
        <row r="914">
          <cell r="F914">
            <v>0</v>
          </cell>
          <cell r="I914" t="str">
            <v xml:space="preserve">     расходы на оплату труда и командировочные</v>
          </cell>
        </row>
        <row r="915">
          <cell r="F915">
            <v>0</v>
          </cell>
          <cell r="I915" t="str">
            <v xml:space="preserve">     расходы на оплату труда и командировочные</v>
          </cell>
        </row>
        <row r="916">
          <cell r="F916">
            <v>2</v>
          </cell>
          <cell r="I916" t="str">
            <v xml:space="preserve">     расходы на оплату труда и командировочные</v>
          </cell>
        </row>
        <row r="917">
          <cell r="F917">
            <v>286298</v>
          </cell>
        </row>
        <row r="918">
          <cell r="F918">
            <v>11726</v>
          </cell>
          <cell r="I918" t="str">
            <v xml:space="preserve">     расходы на оплату труда и командировочные</v>
          </cell>
        </row>
        <row r="919">
          <cell r="F919">
            <v>87801</v>
          </cell>
          <cell r="I919" t="str">
            <v xml:space="preserve">     расходы на оплату труда и командировочные</v>
          </cell>
        </row>
        <row r="920">
          <cell r="F920">
            <v>181184</v>
          </cell>
          <cell r="I920" t="str">
            <v xml:space="preserve">     расходы на оплату труда и командировочные</v>
          </cell>
        </row>
        <row r="921">
          <cell r="F921">
            <v>5587</v>
          </cell>
          <cell r="I921" t="str">
            <v xml:space="preserve">     расходы на оплату труда и командировочные</v>
          </cell>
        </row>
        <row r="922">
          <cell r="F922">
            <v>0</v>
          </cell>
        </row>
        <row r="923">
          <cell r="F923">
            <v>0</v>
          </cell>
          <cell r="I923" t="str">
            <v xml:space="preserve">     расходы на оплату труда и командировочные</v>
          </cell>
        </row>
        <row r="924">
          <cell r="F924">
            <v>0</v>
          </cell>
          <cell r="I924" t="str">
            <v xml:space="preserve">     расходы на оплату труда и командировочные</v>
          </cell>
        </row>
        <row r="925">
          <cell r="F925">
            <v>0</v>
          </cell>
          <cell r="I925" t="str">
            <v xml:space="preserve">     расходы на оплату труда и командировочные</v>
          </cell>
        </row>
        <row r="926">
          <cell r="F926">
            <v>0</v>
          </cell>
          <cell r="I926" t="str">
            <v xml:space="preserve">     расходы на оплату труда и командировочные</v>
          </cell>
        </row>
        <row r="927">
          <cell r="F927">
            <v>4223</v>
          </cell>
        </row>
        <row r="928">
          <cell r="F928">
            <v>4223</v>
          </cell>
        </row>
        <row r="929">
          <cell r="F929">
            <v>3013</v>
          </cell>
          <cell r="I929" t="str">
            <v>Себестоимость реализованной готовой продукции (работ, услуг)</v>
          </cell>
        </row>
        <row r="930">
          <cell r="F930">
            <v>459</v>
          </cell>
          <cell r="I930" t="str">
            <v>Себестоимость реализованной готовой продукции (работ, услуг)</v>
          </cell>
        </row>
        <row r="931">
          <cell r="F931">
            <v>549</v>
          </cell>
          <cell r="I931" t="str">
            <v>Себестоимость реализованной готовой продукции (работ, услуг)</v>
          </cell>
        </row>
        <row r="932">
          <cell r="F932">
            <v>202</v>
          </cell>
          <cell r="I932" t="str">
            <v>Себестоимость реализованной готовой продукции (работ, услуг)</v>
          </cell>
        </row>
        <row r="933">
          <cell r="F933">
            <v>0</v>
          </cell>
          <cell r="I933" t="str">
            <v>Себестоимость реализованной готовой продукции (работ, услуг)</v>
          </cell>
        </row>
        <row r="934">
          <cell r="F934">
            <v>428826</v>
          </cell>
        </row>
        <row r="935">
          <cell r="F935">
            <v>115369</v>
          </cell>
        </row>
        <row r="936">
          <cell r="F936">
            <v>42610</v>
          </cell>
          <cell r="I936" t="str">
            <v>Себестоимость реализованной готовой продукции (работ, услуг)</v>
          </cell>
        </row>
        <row r="937">
          <cell r="F937">
            <v>6538</v>
          </cell>
          <cell r="I937" t="str">
            <v>Себестоимость реализованной готовой продукции (работ, услуг)</v>
          </cell>
        </row>
        <row r="938">
          <cell r="F938">
            <v>66221</v>
          </cell>
          <cell r="I938" t="str">
            <v>Себестоимость реализованной готовой продукции (работ, услуг)</v>
          </cell>
        </row>
        <row r="939">
          <cell r="F939">
            <v>16075</v>
          </cell>
          <cell r="I939" t="str">
            <v>Себестоимость реализованной готовой продукции (работ, услуг)</v>
          </cell>
        </row>
        <row r="940">
          <cell r="F940">
            <v>12385</v>
          </cell>
          <cell r="I940" t="str">
            <v>Себестоимость реализованной готовой продукции (работ, услуг)</v>
          </cell>
        </row>
        <row r="941">
          <cell r="F941">
            <v>1365</v>
          </cell>
          <cell r="I941" t="str">
            <v>Себестоимость реализованной готовой продукции (работ, услуг)</v>
          </cell>
        </row>
        <row r="942">
          <cell r="F942">
            <v>162012</v>
          </cell>
          <cell r="I942" t="str">
            <v>Себестоимость реализованной готовой продукции (работ, услуг)</v>
          </cell>
        </row>
        <row r="943">
          <cell r="F943">
            <v>0</v>
          </cell>
          <cell r="I943" t="str">
            <v>Себестоимость реализованной готовой продукции (работ, услуг)</v>
          </cell>
        </row>
        <row r="944">
          <cell r="F944">
            <v>121620</v>
          </cell>
        </row>
        <row r="945">
          <cell r="F945">
            <v>24890</v>
          </cell>
        </row>
        <row r="946">
          <cell r="F946">
            <v>24885</v>
          </cell>
          <cell r="I946" t="str">
            <v>Себестоимость реализованной готовой продукции (работ, услуг)</v>
          </cell>
        </row>
        <row r="947">
          <cell r="F947">
            <v>5</v>
          </cell>
          <cell r="I947" t="str">
            <v>Себестоимость реализованной готовой продукции (работ, услуг)</v>
          </cell>
        </row>
        <row r="948">
          <cell r="F948">
            <v>3781</v>
          </cell>
          <cell r="I948" t="str">
            <v>Себестоимость реализованной готовой продукции (работ, услуг)</v>
          </cell>
        </row>
        <row r="949">
          <cell r="F949">
            <v>17842</v>
          </cell>
          <cell r="I949" t="str">
            <v>Себестоимость реализованной готовой продукции (работ, услуг)</v>
          </cell>
        </row>
        <row r="950">
          <cell r="F950">
            <v>0</v>
          </cell>
          <cell r="I950" t="str">
            <v>Себестоимость реализованной готовой продукции (работ, услуг)</v>
          </cell>
        </row>
        <row r="951">
          <cell r="F951">
            <v>0</v>
          </cell>
          <cell r="I951" t="str">
            <v>Себестоимость реализованной готовой продукции (работ, услуг)</v>
          </cell>
        </row>
        <row r="952">
          <cell r="F952">
            <v>75107</v>
          </cell>
        </row>
        <row r="953">
          <cell r="F953">
            <v>588</v>
          </cell>
          <cell r="I953" t="str">
            <v>Себестоимость реализованной готовой продукции (работ, услуг)</v>
          </cell>
        </row>
        <row r="954">
          <cell r="F954">
            <v>27631</v>
          </cell>
          <cell r="I954" t="str">
            <v>Себестоимость реализованной готовой продукции (работ, услуг)</v>
          </cell>
        </row>
        <row r="955">
          <cell r="F955">
            <v>17804</v>
          </cell>
          <cell r="I955" t="str">
            <v>Себестоимость реализованной готовой продукции (работ, услуг)</v>
          </cell>
        </row>
        <row r="956">
          <cell r="F956">
            <v>4730</v>
          </cell>
          <cell r="I956" t="str">
            <v>Себестоимость реализованной готовой продукции (работ, услуг)</v>
          </cell>
        </row>
        <row r="957">
          <cell r="F957">
            <v>594</v>
          </cell>
          <cell r="I957" t="str">
            <v>Себестоимость реализованной готовой продукции (работ, услуг)</v>
          </cell>
        </row>
        <row r="958">
          <cell r="F958">
            <v>4386</v>
          </cell>
          <cell r="I958" t="str">
            <v>Себестоимость реализованной готовой продукции (работ, услуг)</v>
          </cell>
        </row>
        <row r="959">
          <cell r="F959">
            <v>122</v>
          </cell>
          <cell r="I959" t="str">
            <v>Себестоимость реализованной готовой продукции (работ, услуг)</v>
          </cell>
        </row>
        <row r="960">
          <cell r="F960">
            <v>1423</v>
          </cell>
          <cell r="I960" t="str">
            <v>Себестоимость реализованной готовой продукции (работ, услуг)</v>
          </cell>
        </row>
        <row r="961">
          <cell r="F961">
            <v>5206</v>
          </cell>
          <cell r="I961" t="str">
            <v>Себестоимость реализованной готовой продукции (работ, услуг)</v>
          </cell>
        </row>
        <row r="962">
          <cell r="F962">
            <v>2681</v>
          </cell>
          <cell r="I962" t="str">
            <v>Себестоимость реализованной готовой продукции (работ, услуг)</v>
          </cell>
        </row>
        <row r="963">
          <cell r="F963">
            <v>5066</v>
          </cell>
          <cell r="I963" t="str">
            <v>Себестоимость реализованной готовой продукции (работ, услуг)</v>
          </cell>
        </row>
        <row r="964">
          <cell r="F964">
            <v>4876</v>
          </cell>
          <cell r="I964" t="str">
            <v>Себестоимость реализованной готовой продукции (работ, услуг)</v>
          </cell>
        </row>
        <row r="965">
          <cell r="F965">
            <v>0</v>
          </cell>
          <cell r="I965" t="str">
            <v>Себестоимость реализованной готовой продукции (работ, услуг)</v>
          </cell>
        </row>
        <row r="966">
          <cell r="F966">
            <v>310489</v>
          </cell>
        </row>
        <row r="967">
          <cell r="F967">
            <v>142975</v>
          </cell>
        </row>
        <row r="968">
          <cell r="F968">
            <v>26691</v>
          </cell>
          <cell r="I968" t="str">
            <v>Себестоимость реализованной готовой продукции (работ, услуг)</v>
          </cell>
        </row>
        <row r="969">
          <cell r="F969">
            <v>135</v>
          </cell>
          <cell r="I969" t="str">
            <v>Себестоимость реализованной готовой продукции (работ, услуг)</v>
          </cell>
        </row>
        <row r="970">
          <cell r="F970">
            <v>21534</v>
          </cell>
          <cell r="I970" t="str">
            <v>Себестоимость реализованной готовой продукции (работ, услуг)</v>
          </cell>
        </row>
        <row r="971">
          <cell r="F971">
            <v>53241</v>
          </cell>
          <cell r="I971" t="str">
            <v>Себестоимость реализованной готовой продукции (работ, услуг)</v>
          </cell>
        </row>
        <row r="972">
          <cell r="F972">
            <v>0</v>
          </cell>
          <cell r="I972" t="str">
            <v>Себестоимость реализованной готовой продукции (работ, услуг)</v>
          </cell>
        </row>
        <row r="973">
          <cell r="F973">
            <v>0</v>
          </cell>
          <cell r="I973" t="str">
            <v>Себестоимость реализованной готовой продукции (работ, услуг)</v>
          </cell>
        </row>
        <row r="974">
          <cell r="F974">
            <v>41374</v>
          </cell>
          <cell r="I974" t="str">
            <v>Себестоимость реализованной готовой продукции (работ, услуг)</v>
          </cell>
        </row>
        <row r="975">
          <cell r="F975">
            <v>167514</v>
          </cell>
        </row>
        <row r="976">
          <cell r="F976">
            <v>108480</v>
          </cell>
          <cell r="I976" t="str">
            <v>Себестоимость реализованной готовой продукции (работ, услуг)</v>
          </cell>
        </row>
        <row r="977">
          <cell r="F977">
            <v>0</v>
          </cell>
          <cell r="I977" t="str">
            <v>Себестоимость реализованной готовой продукции (работ, услуг)</v>
          </cell>
        </row>
        <row r="978">
          <cell r="F978">
            <v>59034</v>
          </cell>
          <cell r="I978" t="str">
            <v>Себестоимость реализованной готовой продукции (работ, услуг)</v>
          </cell>
        </row>
        <row r="979">
          <cell r="F979">
            <v>0</v>
          </cell>
          <cell r="I979" t="str">
            <v>Себестоимость реализованной готовой продукции (работ, услуг)</v>
          </cell>
        </row>
        <row r="980">
          <cell r="F980">
            <v>0</v>
          </cell>
        </row>
        <row r="981">
          <cell r="F981">
            <v>0</v>
          </cell>
          <cell r="I981" t="str">
            <v>Себестоимость реализованной готовой продукции (работ, услуг)</v>
          </cell>
        </row>
        <row r="982">
          <cell r="F982">
            <v>0</v>
          </cell>
          <cell r="I982" t="str">
            <v>Себестоимость реализованной готовой продукции (работ, услуг)</v>
          </cell>
        </row>
        <row r="983">
          <cell r="F983">
            <v>0</v>
          </cell>
          <cell r="I983" t="str">
            <v>Себестоимость реализованной готовой продукции (работ, услуг)</v>
          </cell>
        </row>
        <row r="984">
          <cell r="F984">
            <v>0</v>
          </cell>
          <cell r="I984" t="str">
            <v>Себестоимость реализованной готовой продукции (работ, услуг)</v>
          </cell>
        </row>
        <row r="985">
          <cell r="F985">
            <v>0</v>
          </cell>
          <cell r="I985" t="str">
            <v>Себестоимость реализованной готовой продукции (работ, услуг)</v>
          </cell>
        </row>
        <row r="986">
          <cell r="F986">
            <v>0</v>
          </cell>
        </row>
        <row r="987">
          <cell r="F987">
            <v>0</v>
          </cell>
          <cell r="I987" t="str">
            <v>Себестоимость реализованной готовой продукции (работ, услуг)</v>
          </cell>
        </row>
        <row r="988">
          <cell r="F988">
            <v>857109</v>
          </cell>
        </row>
        <row r="989">
          <cell r="F989">
            <v>0</v>
          </cell>
          <cell r="I989" t="str">
            <v>Себестоимость реализованной готовой продукции (работ, услуг)</v>
          </cell>
        </row>
        <row r="990">
          <cell r="F990">
            <v>43112</v>
          </cell>
          <cell r="I990" t="str">
            <v>Себестоимость реализованной готовой продукции (работ, услуг)</v>
          </cell>
        </row>
        <row r="991">
          <cell r="F991">
            <v>468748</v>
          </cell>
          <cell r="I991" t="str">
            <v>Себестоимость реализованной готовой продукции (работ, услуг)</v>
          </cell>
        </row>
        <row r="992">
          <cell r="F992">
            <v>9505</v>
          </cell>
          <cell r="I992" t="str">
            <v>Себестоимость реализованной готовой продукции (работ, услуг)</v>
          </cell>
        </row>
        <row r="993">
          <cell r="F993">
            <v>161899</v>
          </cell>
          <cell r="I993" t="str">
            <v>Себестоимость реализованной готовой продукции (работ, услуг)</v>
          </cell>
        </row>
        <row r="994">
          <cell r="F994">
            <v>100022</v>
          </cell>
          <cell r="I994" t="str">
            <v>Себестоимость реализованной готовой продукции (работ, услуг)</v>
          </cell>
        </row>
        <row r="995">
          <cell r="F995">
            <v>7534</v>
          </cell>
          <cell r="I995" t="str">
            <v>Себестоимость реализованной готовой продукции (работ, услуг)</v>
          </cell>
        </row>
        <row r="996">
          <cell r="F996">
            <v>2779</v>
          </cell>
          <cell r="I996" t="str">
            <v>Себестоимость реализованной готовой продукции (работ, услуг)</v>
          </cell>
        </row>
        <row r="997">
          <cell r="F997">
            <v>53862</v>
          </cell>
          <cell r="I997" t="str">
            <v>Себестоимость реализованной готовой продукции (работ, услуг)</v>
          </cell>
        </row>
        <row r="998">
          <cell r="F998">
            <v>9648</v>
          </cell>
          <cell r="I998" t="str">
            <v>Себестоимость реализованной готовой продукции (работ, услуг)</v>
          </cell>
        </row>
        <row r="999">
          <cell r="F999">
            <v>79584</v>
          </cell>
        </row>
        <row r="1000">
          <cell r="F1000">
            <v>33324</v>
          </cell>
          <cell r="I1000" t="str">
            <v>Себестоимость реализованной готовой продукции (работ, услуг)</v>
          </cell>
        </row>
        <row r="1001">
          <cell r="F1001">
            <v>23459</v>
          </cell>
          <cell r="I1001" t="str">
            <v>Себестоимость реализованной готовой продукции (работ, услуг)</v>
          </cell>
        </row>
        <row r="1002">
          <cell r="F1002">
            <v>4722</v>
          </cell>
          <cell r="I1002" t="str">
            <v>Себестоимость реализованной готовой продукции (работ, услуг)</v>
          </cell>
        </row>
        <row r="1003">
          <cell r="F1003">
            <v>17684</v>
          </cell>
          <cell r="I1003" t="str">
            <v>Себестоимость реализованной готовой продукции (работ, услуг)</v>
          </cell>
        </row>
        <row r="1004">
          <cell r="F1004">
            <v>395</v>
          </cell>
          <cell r="I1004" t="str">
            <v>Себестоимость реализованной готовой продукции (работ, услуг)</v>
          </cell>
        </row>
        <row r="1005">
          <cell r="F1005">
            <v>58226</v>
          </cell>
        </row>
        <row r="1006">
          <cell r="F1006">
            <v>58226</v>
          </cell>
          <cell r="I1006" t="str">
            <v>Себестоимость реализованной готовой продукции (работ, услуг)</v>
          </cell>
        </row>
        <row r="1007">
          <cell r="F1007">
            <v>0</v>
          </cell>
          <cell r="I1007" t="str">
            <v>Себестоимость реализованной готовой продукции (работ, услуг)</v>
          </cell>
        </row>
        <row r="1008">
          <cell r="F1008">
            <v>446</v>
          </cell>
          <cell r="I1008" t="str">
            <v>Себестоимость реализованной готовой продукции (работ, услуг)</v>
          </cell>
        </row>
        <row r="1009">
          <cell r="F1009">
            <v>7851</v>
          </cell>
          <cell r="I1009" t="str">
            <v>Себестоимость реализованной готовой продукции (работ, услуг)</v>
          </cell>
        </row>
        <row r="1010">
          <cell r="F1010">
            <v>32619</v>
          </cell>
        </row>
        <row r="1011">
          <cell r="F1011">
            <v>2150</v>
          </cell>
          <cell r="I1011" t="str">
            <v>Себестоимость реализованной готовой продукции (работ, услуг)</v>
          </cell>
        </row>
        <row r="1012">
          <cell r="F1012">
            <v>3156</v>
          </cell>
          <cell r="I1012" t="str">
            <v>Себестоимость реализованной готовой продукции (работ, услуг)</v>
          </cell>
        </row>
        <row r="1013">
          <cell r="F1013">
            <v>2569</v>
          </cell>
          <cell r="I1013" t="str">
            <v>Себестоимость реализованной готовой продукции (работ, услуг)</v>
          </cell>
        </row>
        <row r="1014">
          <cell r="F1014">
            <v>3882</v>
          </cell>
          <cell r="I1014" t="str">
            <v>Себестоимость реализованной готовой продукции (работ, услуг)</v>
          </cell>
        </row>
        <row r="1015">
          <cell r="F1015">
            <v>6150</v>
          </cell>
          <cell r="I1015" t="str">
            <v>Себестоимость реализованной готовой продукции (работ, услуг)</v>
          </cell>
        </row>
        <row r="1016">
          <cell r="F1016">
            <v>3481</v>
          </cell>
          <cell r="I1016" t="str">
            <v>Себестоимость реализованной готовой продукции (работ, услуг)</v>
          </cell>
        </row>
        <row r="1017">
          <cell r="F1017">
            <v>4004</v>
          </cell>
          <cell r="I1017" t="str">
            <v>Себестоимость реализованной готовой продукции (работ, услуг)</v>
          </cell>
        </row>
        <row r="1018">
          <cell r="F1018">
            <v>3313</v>
          </cell>
          <cell r="I1018" t="str">
            <v>Себестоимость реализованной готовой продукции (работ, услуг)</v>
          </cell>
        </row>
        <row r="1019">
          <cell r="F1019">
            <v>3914</v>
          </cell>
          <cell r="I1019" t="str">
            <v>Себестоимость реализованной готовой продукции (работ, услуг)</v>
          </cell>
        </row>
        <row r="1020">
          <cell r="F1020">
            <v>605</v>
          </cell>
          <cell r="I1020" t="str">
            <v>Себестоимость реализованной готовой продукции (работ, услуг)</v>
          </cell>
        </row>
        <row r="1021">
          <cell r="F1021">
            <v>12333</v>
          </cell>
          <cell r="I1021" t="str">
            <v>Себестоимость реализованной готовой продукции (работ, услуг)</v>
          </cell>
        </row>
        <row r="1022">
          <cell r="F1022">
            <v>8853</v>
          </cell>
        </row>
        <row r="1023">
          <cell r="F1023">
            <v>1356</v>
          </cell>
          <cell r="I1023" t="str">
            <v>Себестоимость реализованной готовой продукции (работ, услуг)</v>
          </cell>
        </row>
        <row r="1024">
          <cell r="F1024">
            <v>0</v>
          </cell>
          <cell r="I1024" t="str">
            <v>Себестоимость реализованной готовой продукции (работ, услуг)</v>
          </cell>
        </row>
        <row r="1025">
          <cell r="F1025">
            <v>7497</v>
          </cell>
          <cell r="I1025" t="str">
            <v>Себестоимость реализованной готовой продукции (работ, услуг)</v>
          </cell>
        </row>
        <row r="1026">
          <cell r="F1026">
            <v>0</v>
          </cell>
          <cell r="I1026" t="str">
            <v>Себестоимость реализованной готовой продукции (работ, услуг)</v>
          </cell>
        </row>
        <row r="1027">
          <cell r="F1027">
            <v>0</v>
          </cell>
          <cell r="I1027" t="str">
            <v>Себестоимость реализованной готовой продукции (работ, услуг)</v>
          </cell>
        </row>
        <row r="1028">
          <cell r="F1028">
            <v>0</v>
          </cell>
          <cell r="I1028" t="str">
            <v>Себестоимость реализованной готовой продукции (работ, услуг)</v>
          </cell>
        </row>
        <row r="1029">
          <cell r="F1029">
            <v>0</v>
          </cell>
          <cell r="I1029" t="str">
            <v>Себестоимость реализованной готовой продукции (работ, услуг)</v>
          </cell>
        </row>
        <row r="1030">
          <cell r="F1030">
            <v>7041</v>
          </cell>
        </row>
        <row r="1031">
          <cell r="F1031">
            <v>4931</v>
          </cell>
          <cell r="I1031" t="str">
            <v>Себестоимость реализованной готовой продукции (работ, услуг)</v>
          </cell>
        </row>
        <row r="1032">
          <cell r="F1032">
            <v>1266</v>
          </cell>
          <cell r="I1032" t="str">
            <v>Себестоимость реализованной готовой продукции (работ, услуг)</v>
          </cell>
        </row>
        <row r="1033">
          <cell r="F1033">
            <v>844</v>
          </cell>
          <cell r="I1033" t="str">
            <v>Себестоимость реализованной готовой продукции (работ, услуг)</v>
          </cell>
        </row>
        <row r="1034">
          <cell r="F1034">
            <v>406</v>
          </cell>
        </row>
        <row r="1035">
          <cell r="F1035">
            <v>406</v>
          </cell>
          <cell r="I1035" t="str">
            <v>Себестоимость реализованной готовой продукции (работ, услуг)</v>
          </cell>
        </row>
        <row r="1036">
          <cell r="F1036">
            <v>0</v>
          </cell>
        </row>
        <row r="1037">
          <cell r="F1037">
            <v>0</v>
          </cell>
          <cell r="I1037" t="str">
            <v>Себестоимость реализованной готовой продукции (работ, услуг)</v>
          </cell>
        </row>
        <row r="1038">
          <cell r="F1038">
            <v>0</v>
          </cell>
          <cell r="I1038" t="str">
            <v>Себестоимость реализованной готовой продукции (работ, услуг)</v>
          </cell>
        </row>
        <row r="1039">
          <cell r="F1039">
            <v>32612</v>
          </cell>
        </row>
        <row r="1040">
          <cell r="F1040">
            <v>97</v>
          </cell>
          <cell r="I1040" t="str">
            <v>Себестоимость реализованной готовой продукции (работ, услуг)</v>
          </cell>
        </row>
        <row r="1041">
          <cell r="F1041">
            <v>31428</v>
          </cell>
          <cell r="I1041" t="str">
            <v>Себестоимость реализованной готовой продукции (работ, услуг)</v>
          </cell>
        </row>
        <row r="1042">
          <cell r="F1042">
            <v>735</v>
          </cell>
          <cell r="I1042" t="str">
            <v>Себестоимость реализованной готовой продукции (работ, услуг)</v>
          </cell>
        </row>
        <row r="1043">
          <cell r="F1043">
            <v>0</v>
          </cell>
          <cell r="I1043" t="str">
            <v>Себестоимость реализованной готовой продукции (работ, услуг)</v>
          </cell>
        </row>
        <row r="1044">
          <cell r="F1044">
            <v>0</v>
          </cell>
          <cell r="I1044" t="str">
            <v>Себестоимость реализованной готовой продукции (работ, услуг)</v>
          </cell>
        </row>
        <row r="1045">
          <cell r="F1045">
            <v>352</v>
          </cell>
          <cell r="I1045" t="str">
            <v>Себестоимость реализованной готовой продукции (работ, услуг)</v>
          </cell>
        </row>
        <row r="1046">
          <cell r="F1046">
            <v>30510</v>
          </cell>
        </row>
        <row r="1047">
          <cell r="F1047">
            <v>772</v>
          </cell>
          <cell r="I1047" t="str">
            <v>Себестоимость реализованной готовой продукции (работ, услуг)</v>
          </cell>
        </row>
        <row r="1048">
          <cell r="F1048">
            <v>12657</v>
          </cell>
          <cell r="I1048" t="str">
            <v>Себестоимость реализованной готовой продукции (работ, услуг)</v>
          </cell>
        </row>
        <row r="1049">
          <cell r="F1049">
            <v>17081</v>
          </cell>
          <cell r="I1049" t="str">
            <v>Себестоимость реализованной готовой продукции (работ, услуг)</v>
          </cell>
        </row>
        <row r="1050">
          <cell r="F1050">
            <v>0</v>
          </cell>
          <cell r="I1050" t="str">
            <v>Себестоимость реализованной готовой продукции (работ, услуг)</v>
          </cell>
        </row>
        <row r="1051">
          <cell r="F1051">
            <v>17784</v>
          </cell>
        </row>
        <row r="1052">
          <cell r="F1052">
            <v>15874</v>
          </cell>
        </row>
        <row r="1053">
          <cell r="F1053">
            <v>9665</v>
          </cell>
          <cell r="I1053" t="str">
            <v xml:space="preserve">     расходы на оплату труда и командировочные</v>
          </cell>
        </row>
        <row r="1054">
          <cell r="F1054">
            <v>2769</v>
          </cell>
          <cell r="I1054" t="str">
            <v xml:space="preserve">     расходы на оплату труда и командировочные</v>
          </cell>
        </row>
        <row r="1055">
          <cell r="F1055">
            <v>1155</v>
          </cell>
        </row>
        <row r="1056">
          <cell r="F1056">
            <v>0</v>
          </cell>
          <cell r="I1056" t="str">
            <v xml:space="preserve">     расходы на оплату труда и командировочные</v>
          </cell>
        </row>
        <row r="1057">
          <cell r="F1057">
            <v>962</v>
          </cell>
          <cell r="I1057" t="str">
            <v xml:space="preserve">     расходы на оплату труда и командировочные</v>
          </cell>
        </row>
        <row r="1058">
          <cell r="F1058">
            <v>193</v>
          </cell>
          <cell r="I1058" t="str">
            <v xml:space="preserve">     расходы на оплату труда и командировочные</v>
          </cell>
        </row>
        <row r="1059">
          <cell r="F1059">
            <v>0</v>
          </cell>
          <cell r="I1059" t="str">
            <v xml:space="preserve">     расходы на оплату труда и командировочные</v>
          </cell>
        </row>
        <row r="1060">
          <cell r="F1060">
            <v>1010</v>
          </cell>
          <cell r="I1060" t="str">
            <v xml:space="preserve">     расходы на оплату труда и командировочные</v>
          </cell>
        </row>
        <row r="1061">
          <cell r="F1061">
            <v>0</v>
          </cell>
          <cell r="I1061" t="str">
            <v xml:space="preserve">     расходы на оплату труда и командировочные</v>
          </cell>
        </row>
        <row r="1062">
          <cell r="F1062">
            <v>1236</v>
          </cell>
          <cell r="I1062" t="str">
            <v xml:space="preserve">     расходы на оплату труда и командировочные</v>
          </cell>
        </row>
        <row r="1063">
          <cell r="F1063">
            <v>0</v>
          </cell>
          <cell r="I1063" t="str">
            <v xml:space="preserve">     расходы на оплату труда и командировочные</v>
          </cell>
        </row>
        <row r="1064">
          <cell r="F1064">
            <v>0</v>
          </cell>
          <cell r="I1064" t="str">
            <v xml:space="preserve">     расходы на оплату труда и командировочные</v>
          </cell>
        </row>
        <row r="1065">
          <cell r="F1065">
            <v>0</v>
          </cell>
          <cell r="I1065" t="str">
            <v xml:space="preserve">     расходы на оплату труда и командировочные</v>
          </cell>
        </row>
        <row r="1066">
          <cell r="F1066">
            <v>39</v>
          </cell>
          <cell r="I1066" t="str">
            <v xml:space="preserve">     расходы на оплату труда и командировочные</v>
          </cell>
        </row>
        <row r="1067">
          <cell r="F1067">
            <v>269</v>
          </cell>
        </row>
        <row r="1068">
          <cell r="F1068">
            <v>0</v>
          </cell>
          <cell r="I1068" t="str">
            <v>Себестоимость реализованной готовой продукции (работ, услуг)</v>
          </cell>
        </row>
        <row r="1069">
          <cell r="F1069">
            <v>269</v>
          </cell>
          <cell r="I1069" t="str">
            <v>Себестоимость реализованной готовой продукции (работ, услуг)</v>
          </cell>
        </row>
        <row r="1070">
          <cell r="F1070">
            <v>1641</v>
          </cell>
        </row>
        <row r="1071">
          <cell r="F1071">
            <v>1015</v>
          </cell>
          <cell r="I1071" t="str">
            <v>Себестоимость реализованной готовой продукции (работ, услуг)</v>
          </cell>
        </row>
        <row r="1072">
          <cell r="F1072">
            <v>626</v>
          </cell>
          <cell r="I1072" t="str">
            <v>Себестоимость реализованной готовой продукции (работ, услуг)</v>
          </cell>
        </row>
        <row r="1073">
          <cell r="F1073">
            <v>0</v>
          </cell>
          <cell r="I1073" t="str">
            <v>Себестоимость реализованной готовой продукции (работ, услуг)</v>
          </cell>
        </row>
        <row r="1074">
          <cell r="F1074">
            <v>2096459.4738228992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Б"/>
      <sheetName val="Баланс МФ"/>
      <sheetName val="ФХД обор"/>
      <sheetName val="МФ422новая"/>
      <sheetName val="НБРК_2011"/>
      <sheetName val="самрук"/>
      <sheetName val="новый_НБ"/>
      <sheetName val="аудит"/>
      <sheetName val="кассовый разрыв"/>
      <sheetName val="проект"/>
      <sheetName val="Лист1"/>
      <sheetName val="colvir"/>
      <sheetName val="баланс консолид"/>
      <sheetName val="консолидация"/>
      <sheetName val="Обор_бал_н"/>
      <sheetName val="tab_n"/>
      <sheetName val="акт1"/>
      <sheetName val="акт2"/>
      <sheetName val="акт3"/>
      <sheetName val="акт4"/>
      <sheetName val="акт5"/>
      <sheetName val="акт6"/>
      <sheetName val="акт7"/>
      <sheetName val="акт8"/>
      <sheetName val="акт9"/>
      <sheetName val="акт10"/>
      <sheetName val="акт11"/>
      <sheetName val="акт12"/>
      <sheetName val="акт13"/>
      <sheetName val="акт14"/>
      <sheetName val="акт15"/>
      <sheetName val="акт16"/>
      <sheetName val="акт17"/>
      <sheetName val="акт18"/>
      <sheetName val="акт19"/>
      <sheetName val="акт20"/>
      <sheetName val="акт21"/>
      <sheetName val="акт22"/>
      <sheetName val="акт23"/>
      <sheetName val="акт24"/>
      <sheetName val="акт25"/>
      <sheetName val="акт26"/>
      <sheetName val="акт27"/>
      <sheetName val="акт28"/>
      <sheetName val="акт29"/>
      <sheetName val="акт30"/>
      <sheetName val="акт31"/>
      <sheetName val="акт32"/>
      <sheetName val="акт33"/>
      <sheetName val="акт34"/>
      <sheetName val="акт35"/>
      <sheetName val="акт36"/>
      <sheetName val="акт37"/>
      <sheetName val="акт38"/>
      <sheetName val="акт39"/>
      <sheetName val="акт40"/>
      <sheetName val="акт41"/>
      <sheetName val="акт42"/>
      <sheetName val="акт43"/>
      <sheetName val="акт44"/>
      <sheetName val="акт45"/>
      <sheetName val="акт46"/>
      <sheetName val="акт47"/>
      <sheetName val="акт48"/>
      <sheetName val="акт49"/>
      <sheetName val="акт50"/>
      <sheetName val="акт51"/>
      <sheetName val="акт52"/>
      <sheetName val="акт53"/>
      <sheetName val="акт54"/>
      <sheetName val="акт55"/>
      <sheetName val="акт56"/>
      <sheetName val="акт57"/>
      <sheetName val="акт58"/>
      <sheetName val="акт59"/>
      <sheetName val="акт60"/>
      <sheetName val="акт61"/>
      <sheetName val="акт62"/>
      <sheetName val="акт63"/>
      <sheetName val="акт64"/>
      <sheetName val="акт65"/>
      <sheetName val="акт66"/>
      <sheetName val="акт67"/>
      <sheetName val="акт68"/>
      <sheetName val="акт69"/>
      <sheetName val="акт70"/>
      <sheetName val="акт71"/>
      <sheetName val="акт72"/>
      <sheetName val="акт73"/>
      <sheetName val="акт74"/>
      <sheetName val="акт75"/>
      <sheetName val="акт76"/>
      <sheetName val="акт77"/>
      <sheetName val="акт78"/>
      <sheetName val="акт79"/>
      <sheetName val="акт80"/>
      <sheetName val="акт81"/>
      <sheetName val="акт82"/>
      <sheetName val="акт83"/>
      <sheetName val="акт84"/>
      <sheetName val="акт85"/>
      <sheetName val="акт86"/>
      <sheetName val="акт87"/>
      <sheetName val="акт88"/>
      <sheetName val="акт89"/>
      <sheetName val="акт90"/>
      <sheetName val="акт91"/>
      <sheetName val="акт92"/>
      <sheetName val="акт93"/>
      <sheetName val="акт94"/>
      <sheetName val="акт95"/>
      <sheetName val="акт96"/>
      <sheetName val="акт97"/>
      <sheetName val="акт98"/>
      <sheetName val="акт99"/>
      <sheetName val="акт100"/>
      <sheetName val="акт101"/>
      <sheetName val="акт102"/>
      <sheetName val="акт103"/>
      <sheetName val="акт104"/>
      <sheetName val="акт105"/>
      <sheetName val="акт106"/>
      <sheetName val="акт107"/>
      <sheetName val="акт108"/>
      <sheetName val="акт109"/>
      <sheetName val="акт110"/>
      <sheetName val="акт111"/>
      <sheetName val="акт112"/>
      <sheetName val="акт113"/>
      <sheetName val="акт114"/>
      <sheetName val="акт115"/>
      <sheetName val="акт116"/>
      <sheetName val="акт117"/>
      <sheetName val="акт118"/>
      <sheetName val="акт119"/>
      <sheetName val="акт120"/>
      <sheetName val="акт121"/>
      <sheetName val="акт122"/>
      <sheetName val="акт123"/>
      <sheetName val="акт124"/>
      <sheetName val="акт125"/>
      <sheetName val="акт126"/>
      <sheetName val="акт127"/>
      <sheetName val="акт128"/>
      <sheetName val="акт129"/>
      <sheetName val="акт130"/>
      <sheetName val="акт131"/>
      <sheetName val="акт132"/>
      <sheetName val="акт133"/>
      <sheetName val="акт134"/>
      <sheetName val="акт135"/>
      <sheetName val="акт136"/>
      <sheetName val="акт137"/>
      <sheetName val="акт138"/>
      <sheetName val="акт139"/>
      <sheetName val="акт140"/>
      <sheetName val="акт141"/>
      <sheetName val="Лист6"/>
      <sheetName val="пас1"/>
      <sheetName val="пас2"/>
      <sheetName val="пас3"/>
      <sheetName val="пас4"/>
      <sheetName val="пас5"/>
      <sheetName val="пас6"/>
      <sheetName val="пас7"/>
      <sheetName val="пас8"/>
      <sheetName val="пас9"/>
      <sheetName val="пас10"/>
      <sheetName val="пас11"/>
      <sheetName val="пас12"/>
      <sheetName val="пас13"/>
      <sheetName val="пас14"/>
      <sheetName val="пас15"/>
      <sheetName val="пас16"/>
      <sheetName val="пас17"/>
      <sheetName val="пас18"/>
      <sheetName val="пас19"/>
      <sheetName val="пас20"/>
      <sheetName val="пас21"/>
      <sheetName val="пас22"/>
      <sheetName val="пас23"/>
      <sheetName val="пас24"/>
      <sheetName val="пас25"/>
      <sheetName val="пас26"/>
      <sheetName val="пас27"/>
      <sheetName val="пас28"/>
      <sheetName val="пас29"/>
      <sheetName val="пас30"/>
      <sheetName val="пас31"/>
      <sheetName val="пас32"/>
      <sheetName val="пас33"/>
      <sheetName val="пас34"/>
      <sheetName val="пас35"/>
      <sheetName val="пас36"/>
      <sheetName val="пас37"/>
      <sheetName val="пас38"/>
      <sheetName val="пас39"/>
      <sheetName val="пас40"/>
      <sheetName val="пас41"/>
      <sheetName val="пас42"/>
      <sheetName val="пас43"/>
      <sheetName val="пас44"/>
      <sheetName val="пас45"/>
      <sheetName val="пас46"/>
      <sheetName val="пас47"/>
      <sheetName val="пас48"/>
      <sheetName val="пас49"/>
      <sheetName val="пас50"/>
      <sheetName val="пас51"/>
      <sheetName val="пас52"/>
      <sheetName val="пас53"/>
      <sheetName val="пас54"/>
      <sheetName val="пас55"/>
      <sheetName val="пас56"/>
      <sheetName val="пас57"/>
      <sheetName val="пас58"/>
      <sheetName val="пас59"/>
      <sheetName val="пас60"/>
      <sheetName val="пас61"/>
      <sheetName val="пас62"/>
      <sheetName val="пас63"/>
      <sheetName val="пас64"/>
      <sheetName val="пас65"/>
      <sheetName val="пас66"/>
      <sheetName val="пас67"/>
      <sheetName val="пас68"/>
      <sheetName val="пас69"/>
      <sheetName val="пас70"/>
      <sheetName val="пас71"/>
      <sheetName val="пас72"/>
      <sheetName val="пас73"/>
      <sheetName val="пас74"/>
      <sheetName val="пас75"/>
      <sheetName val="пас76"/>
      <sheetName val="пас77"/>
      <sheetName val="пас78"/>
      <sheetName val="пас79"/>
      <sheetName val="пас80"/>
      <sheetName val="пас81"/>
      <sheetName val="пас82"/>
      <sheetName val="пас83"/>
      <sheetName val="пас84"/>
      <sheetName val="пас85"/>
      <sheetName val="пас86"/>
      <sheetName val="пас87"/>
      <sheetName val="пас88"/>
      <sheetName val="пас89"/>
      <sheetName val="пас90"/>
      <sheetName val="пас91"/>
      <sheetName val="пас92"/>
      <sheetName val="пас93"/>
      <sheetName val="пас94"/>
      <sheetName val="пас95"/>
      <sheetName val="пас96"/>
      <sheetName val="пас97"/>
      <sheetName val="пас98"/>
      <sheetName val="пас99"/>
      <sheetName val="пас100"/>
      <sheetName val="пас101"/>
      <sheetName val="пас102"/>
      <sheetName val="пас103"/>
      <sheetName val="пас104"/>
      <sheetName val="пас105"/>
      <sheetName val="пас106"/>
      <sheetName val="пас107"/>
      <sheetName val="пас108"/>
      <sheetName val="пас109"/>
      <sheetName val="пас110"/>
      <sheetName val="пас111"/>
      <sheetName val="пас112"/>
      <sheetName val="пас113"/>
      <sheetName val="пас114"/>
      <sheetName val="пас115"/>
      <sheetName val="пас116"/>
      <sheetName val="пас117"/>
      <sheetName val="пас118"/>
      <sheetName val="пас119"/>
      <sheetName val="пас120"/>
      <sheetName val="пас121"/>
      <sheetName val="пас122"/>
      <sheetName val="пас123"/>
      <sheetName val="пас124"/>
      <sheetName val="пас125"/>
      <sheetName val="пас126"/>
      <sheetName val="пас127"/>
      <sheetName val="пас128"/>
      <sheetName val="пас129"/>
      <sheetName val="пас130"/>
      <sheetName val="пас131"/>
      <sheetName val="пас132"/>
      <sheetName val="пас133"/>
      <sheetName val="пас134"/>
      <sheetName val="пас135"/>
      <sheetName val="пас136"/>
      <sheetName val="пас137"/>
      <sheetName val="пас138"/>
      <sheetName val="пас139"/>
      <sheetName val="пас140"/>
      <sheetName val="пас141"/>
      <sheetName val="пас142"/>
      <sheetName val="пас143"/>
      <sheetName val="пас144"/>
      <sheetName val="пас145"/>
      <sheetName val="пас146"/>
      <sheetName val="пас147"/>
      <sheetName val="пас148"/>
      <sheetName val="пас149"/>
      <sheetName val="пас150"/>
      <sheetName val="пас151"/>
      <sheetName val="пас152"/>
      <sheetName val="пас153"/>
      <sheetName val="пас154"/>
      <sheetName val="пас155"/>
      <sheetName val="пас156"/>
      <sheetName val="пас157"/>
      <sheetName val="пас158"/>
      <sheetName val="пас159"/>
      <sheetName val="Отчет о совмест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С_РВ"/>
      <sheetName val="ref_bank"/>
      <sheetName val="ref_country"/>
    </sheetNames>
    <sheetDataSet>
      <sheetData sheetId="0"/>
      <sheetData sheetId="1">
        <row r="1">
          <cell r="B1" t="str">
            <v xml:space="preserve"> Филиал АО "ForteBank" в г. Кызылорда</v>
          </cell>
        </row>
        <row r="2">
          <cell r="B2" t="str">
            <v xml:space="preserve"> филиал АО "Kaspi Bank" в г. Петропавловск</v>
          </cell>
        </row>
        <row r="3">
          <cell r="B3" t="str">
            <v xml:space="preserve"> Филиал АО "Банк ЦентрКредит" в г. Астана</v>
          </cell>
        </row>
        <row r="4">
          <cell r="B4" t="str">
            <v xml:space="preserve"> Филиал АО "Банк ЦентрКредит" в г. Кокшетау</v>
          </cell>
        </row>
        <row r="5">
          <cell r="B5" t="str">
            <v xml:space="preserve"> Филиал АО "Банк ЦентрКредит" в г. Костанай</v>
          </cell>
        </row>
        <row r="6">
          <cell r="B6" t="str">
            <v xml:space="preserve"> Филиал АО "Банк ЦентрКредит" в г. Павлодар</v>
          </cell>
        </row>
        <row r="7">
          <cell r="B7" t="str">
            <v xml:space="preserve"> Филиал АО "Банк ЦентрКредит" в г. Семей</v>
          </cell>
        </row>
        <row r="8">
          <cell r="B8" t="str">
            <v xml:space="preserve"> Филиал АО "Банк ЦентрКредит" в г. Шымкент</v>
          </cell>
        </row>
        <row r="9">
          <cell r="B9" t="str">
            <v xml:space="preserve"> Филиал АО "Нурбанк" в г. Алматы</v>
          </cell>
        </row>
        <row r="10">
          <cell r="B10" t="str">
            <v xml:space="preserve"> Филиал АО "Нурбанк" в г. Костанай</v>
          </cell>
        </row>
        <row r="11">
          <cell r="B11" t="str">
            <v xml:space="preserve"> Филиал ДБ АО "Сбербанк" по Алматинской области</v>
          </cell>
        </row>
        <row r="12">
          <cell r="B12" t="str">
            <v>Акмолинский обл фил АО "Жилстройсбербанк Казахстана"</v>
          </cell>
        </row>
        <row r="13">
          <cell r="B13" t="str">
            <v>Акмолинский обл филиал №329900 АО Народный Банк Казахстана</v>
          </cell>
        </row>
        <row r="14">
          <cell r="B14" t="str">
            <v>Акмолинский филиал АО "Казкоммерцбанк"</v>
          </cell>
        </row>
        <row r="15">
          <cell r="B15" t="str">
            <v xml:space="preserve">Акмолинский филиал АО "Цеснабанк" </v>
          </cell>
        </row>
        <row r="16">
          <cell r="B16" t="str">
            <v>Актауский филиал АО "Банк Астаны"</v>
          </cell>
        </row>
        <row r="17">
          <cell r="B17" t="str">
            <v>Актауский филиал АО "Казкоммерцбанк"</v>
          </cell>
        </row>
        <row r="18">
          <cell r="B18" t="str">
            <v>Актюбинский обл ф АО "Жилстройсбербанк Казахстана"</v>
          </cell>
        </row>
        <row r="19">
          <cell r="B19" t="str">
            <v>Актюбинский обл. филиал №129900 АО Народный Банк Казахстана</v>
          </cell>
        </row>
        <row r="20">
          <cell r="B20" t="str">
            <v xml:space="preserve">Актюбинский филиал АО "БТА Банк" </v>
          </cell>
        </row>
        <row r="21">
          <cell r="B21" t="str">
            <v>Актюбинский филиал АО "Казкоммерцбанк"</v>
          </cell>
        </row>
        <row r="22">
          <cell r="B22" t="str">
            <v xml:space="preserve">Актюбинский филиал АО "Цеснабанк" </v>
          </cell>
        </row>
        <row r="23">
          <cell r="B23" t="str">
            <v>Акционерное общество "Банк "Bank RBK"</v>
          </cell>
        </row>
        <row r="24">
          <cell r="B24" t="str">
            <v>Алматинский городской филиал АО "Qazaq Banki"</v>
          </cell>
        </row>
        <row r="25">
          <cell r="B25" t="str">
            <v>Алматинский городской филиал АО "Банк ЦентрКредит"</v>
          </cell>
        </row>
        <row r="26">
          <cell r="B26" t="str">
            <v>Алматинский обл ф АО "Жилстройсбербанк Казахстана"</v>
          </cell>
        </row>
        <row r="27">
          <cell r="B27" t="str">
            <v>Алматинский обл филиал АО "Цеснабанк"</v>
          </cell>
        </row>
        <row r="28">
          <cell r="B28" t="str">
            <v>Алматинский обл. филиал №139900 АО Народный Банк Казахстана</v>
          </cell>
        </row>
        <row r="29">
          <cell r="B29" t="str">
            <v>Алматинский областной филиал АО "ForteBank" в г. Каскелен</v>
          </cell>
        </row>
        <row r="30">
          <cell r="B30" t="str">
            <v>Алматинский областной филиал АО "АТФБанк"</v>
          </cell>
        </row>
        <row r="31">
          <cell r="B31" t="str">
            <v>Алматинский областной филиал АО "Банк ЦентрКредит"</v>
          </cell>
        </row>
        <row r="32">
          <cell r="B32" t="str">
            <v>Алматинский филиал АО "Банк Астаны"</v>
          </cell>
        </row>
        <row r="33">
          <cell r="B33" t="str">
            <v>Алматинский филиал АО "БТА Банк"</v>
          </cell>
        </row>
        <row r="34">
          <cell r="B34" t="str">
            <v>АЛМАТИНСКИЙ ФИЛИАЛ АО "КАЗКОММЕРЦБАНК"</v>
          </cell>
        </row>
        <row r="35">
          <cell r="B35" t="str">
            <v>Алматинский филиал АО "Цеснабанк"</v>
          </cell>
        </row>
        <row r="36">
          <cell r="B36" t="str">
            <v>АО "Altyn Bank" (ДБ АО "Народный Банк Казахстана")</v>
          </cell>
        </row>
        <row r="37">
          <cell r="B37" t="str">
            <v>АО "AsiaCredit Bank (АзияКредит Банк)"</v>
          </cell>
        </row>
        <row r="38">
          <cell r="B38" t="str">
            <v>АО "Capital Bank Kazakhstan"</v>
          </cell>
        </row>
        <row r="39">
          <cell r="B39" t="str">
            <v xml:space="preserve">АО "Delta Bank" </v>
          </cell>
        </row>
        <row r="40">
          <cell r="B40" t="str">
            <v>АО "ForteBank"</v>
          </cell>
        </row>
        <row r="41">
          <cell r="B41" t="str">
            <v>АО "KASPI BANK"</v>
          </cell>
        </row>
        <row r="42">
          <cell r="B42" t="str">
            <v>АО "Qazaq Banki"</v>
          </cell>
        </row>
        <row r="43">
          <cell r="B43" t="str">
            <v>АО "АТФБанк"</v>
          </cell>
        </row>
        <row r="44">
          <cell r="B44" t="str">
            <v>АО "Банк Kassa Nova"</v>
          </cell>
        </row>
        <row r="45">
          <cell r="B45" t="str">
            <v>АО "Банк "Астаны"</v>
          </cell>
        </row>
        <row r="46">
          <cell r="B46" t="str">
            <v>АО "Банк Развития Казахстана"</v>
          </cell>
        </row>
        <row r="47">
          <cell r="B47" t="str">
            <v>АО "Банк ЦентрКредит"</v>
          </cell>
        </row>
        <row r="48">
          <cell r="B48" t="str">
            <v>АО "БанкПозитив Казахстан (ДБ Банка Апоалим Б.М.)"</v>
          </cell>
        </row>
        <row r="49">
          <cell r="B49" t="str">
            <v>АО "БТА Банк"</v>
          </cell>
        </row>
        <row r="50">
          <cell r="B50" t="str">
            <v>АО "ДБ "Punjab National Bank" - Казахстан"</v>
          </cell>
        </row>
        <row r="51">
          <cell r="B51" t="str">
            <v>АО ДБ "RBS (Kazakhstan)"</v>
          </cell>
        </row>
        <row r="52">
          <cell r="B52" t="str">
            <v>АО ДБ "БАНК КИТАЯ В КАЗАХСТАНЕ"</v>
          </cell>
        </row>
        <row r="53">
          <cell r="B53" t="str">
            <v>АО "ДБ "КАЗАХСТАН-ЗИРААТ ИНТЕРНЕШНЛ БАНК"</v>
          </cell>
        </row>
        <row r="54">
          <cell r="B54" t="str">
            <v>АО ДБ "Национальный Банк Пакистана" в Казахстане</v>
          </cell>
        </row>
        <row r="55">
          <cell r="B55" t="str">
            <v>АО "ДОЧЕРНИЙ БАНК "АЛЬФА-БАНК"</v>
          </cell>
        </row>
        <row r="56">
          <cell r="B56" t="str">
            <v>АО "Евразийский Банк"</v>
          </cell>
        </row>
        <row r="57">
          <cell r="B57" t="str">
            <v xml:space="preserve">АО "Жилстройсбербанк Казахстана" </v>
          </cell>
        </row>
        <row r="58">
          <cell r="B58" t="str">
            <v xml:space="preserve">АО "Заман-Банк" </v>
          </cell>
        </row>
        <row r="59">
          <cell r="B59" t="str">
            <v>АО "Исламский Банк "Al Hilal"</v>
          </cell>
        </row>
        <row r="60">
          <cell r="B60" t="str">
            <v>АО "Казинвестбанк"</v>
          </cell>
        </row>
        <row r="61">
          <cell r="B61" t="str">
            <v>АО "КАЗКОММЕРЦБАНК"</v>
          </cell>
        </row>
        <row r="62">
          <cell r="B62" t="str">
            <v>АО "Народный Банк Казахстана"</v>
          </cell>
        </row>
        <row r="63">
          <cell r="B63" t="str">
            <v>АО "Нурбанк"</v>
          </cell>
        </row>
        <row r="64">
          <cell r="B64" t="str">
            <v>АО "Ситибанк Казахстан"</v>
          </cell>
        </row>
        <row r="65">
          <cell r="B65" t="str">
            <v>АО "Торгово-промышленный Банк Китая в г. Алматы"</v>
          </cell>
        </row>
        <row r="66">
          <cell r="B66" t="str">
            <v>АО "Цеснабанк"</v>
          </cell>
        </row>
        <row r="67">
          <cell r="B67" t="str">
            <v>АО "Шинхан Банк Казахстан"</v>
          </cell>
        </row>
        <row r="68">
          <cell r="B68" t="str">
            <v>АО "ЭКСИМБАНК КАЗАХСТАН"</v>
          </cell>
        </row>
        <row r="69">
          <cell r="B69" t="str">
            <v>Астанинский регион. фил №119900 АО Народный Банк Казахстана</v>
          </cell>
        </row>
        <row r="70">
          <cell r="B70" t="str">
            <v>Астанинский региональный филиал АО "Казинвестбанк"</v>
          </cell>
        </row>
        <row r="71">
          <cell r="B71" t="str">
            <v>Астанинский филиал АО "Банк Астаны"</v>
          </cell>
        </row>
        <row r="72">
          <cell r="B72" t="str">
            <v>Астанинский филиал АО ДБ "Казахстан-Зираат Интернешнл Банк"</v>
          </cell>
        </row>
        <row r="73">
          <cell r="B73" t="str">
            <v>Атырауский обл ф АО "Жилстройсбербанк Казахстана"</v>
          </cell>
        </row>
        <row r="74">
          <cell r="B74" t="str">
            <v>Атырауский обл. филиал №149900 АО Народный Банк Казахстана</v>
          </cell>
        </row>
        <row r="75">
          <cell r="B75" t="str">
            <v>Атырауский филиал  АО  "Казкоммерцбанк"</v>
          </cell>
        </row>
        <row r="76">
          <cell r="B76" t="str">
            <v>Атырауский филиал АО "Банк Астаны"</v>
          </cell>
        </row>
        <row r="77">
          <cell r="B77" t="str">
            <v>Атырауский филиал АО "БТА Банк"</v>
          </cell>
        </row>
        <row r="78">
          <cell r="B78" t="str">
            <v xml:space="preserve">Атырауский филиал АО "Цеснабанк" </v>
          </cell>
        </row>
        <row r="79">
          <cell r="B79" t="str">
            <v>Байконырский регион. фил №339900 АО Народный Банк Казахстана</v>
          </cell>
        </row>
        <row r="80">
          <cell r="B80" t="str">
            <v xml:space="preserve">Балхашский филиал АО "Казкоммерцбанк" </v>
          </cell>
        </row>
        <row r="81">
          <cell r="B81" t="str">
            <v>ВКО филиал №159900 АО Народный Банк Казахстана</v>
          </cell>
        </row>
        <row r="82">
          <cell r="B82" t="str">
            <v>Восточно-Каз Обл филиал АО "Жилстройсбербанк Казахстана"</v>
          </cell>
        </row>
        <row r="83">
          <cell r="B83" t="str">
            <v>Восточно-Казахстанский филиал АО "БТА Банк"</v>
          </cell>
        </row>
        <row r="84">
          <cell r="B84" t="str">
            <v>Восточно-Казахстанский филиал АО "Цеснабанк"</v>
          </cell>
        </row>
        <row r="85">
          <cell r="B85" t="str">
            <v>г. Аксу филиал №1 АО "Евразийский банк"</v>
          </cell>
        </row>
        <row r="86">
          <cell r="B86" t="str">
            <v>г. Актау филиал № 11 АО "Евразийский банк"</v>
          </cell>
        </row>
        <row r="87">
          <cell r="B87" t="str">
            <v>г. Актобе филиал №3 АО "Евразийский банк"</v>
          </cell>
        </row>
        <row r="88">
          <cell r="B88" t="str">
            <v>г. Алматы филиал АО "Заман-Банк"</v>
          </cell>
        </row>
        <row r="89">
          <cell r="B89" t="str">
            <v>г. Алматы филиал №6 АО "Евразийский банк"</v>
          </cell>
        </row>
        <row r="90">
          <cell r="B90" t="str">
            <v>г. Астана филиал №5 АО "Евразийский банк"</v>
          </cell>
        </row>
        <row r="91">
          <cell r="B91" t="str">
            <v>г. Атырау филиал № 8 АО "Евразийский банк"</v>
          </cell>
        </row>
        <row r="92">
          <cell r="B92" t="str">
            <v>г. Караганда филиал №4 АО "Евразийский банк"</v>
          </cell>
        </row>
        <row r="93">
          <cell r="B93" t="str">
            <v>г. Кокшетау Филиал №17 АО "Евразийский банк"</v>
          </cell>
        </row>
        <row r="94">
          <cell r="B94" t="str">
            <v>г. Костанай филиал № 7 АО "Евразийский банк"</v>
          </cell>
        </row>
        <row r="95">
          <cell r="B95" t="str">
            <v>г. Кызылорда филиал №20 АО "Евразийский банк"</v>
          </cell>
        </row>
        <row r="96">
          <cell r="B96" t="str">
            <v>г. Павлодар филиал №12 АО "Евразийский банк"</v>
          </cell>
        </row>
        <row r="97">
          <cell r="B97" t="str">
            <v>г. Петропавловск филиал №14 АО "Евразийский банк"</v>
          </cell>
        </row>
        <row r="98">
          <cell r="B98" t="str">
            <v xml:space="preserve">г. Рудный филиал №2 АО "Евразийский банк" </v>
          </cell>
        </row>
        <row r="99">
          <cell r="B99" t="str">
            <v>г. Талдыкорган филиал №19 АО "Евразийский банк"</v>
          </cell>
        </row>
        <row r="100">
          <cell r="B100" t="str">
            <v>г. Тараз филиал № 10 АО "Евразийский банк"</v>
          </cell>
        </row>
        <row r="101">
          <cell r="B101" t="str">
            <v>г. Уральск филиал № 13 АО "Евразийский банк"</v>
          </cell>
        </row>
        <row r="102">
          <cell r="B102" t="str">
            <v>г. Усть-Каменогорск филиал №9 АО "Евразийский банк"</v>
          </cell>
        </row>
        <row r="103">
          <cell r="B103" t="str">
            <v>г. Шымкент филиал №15 АО "Евразийский банк"</v>
          </cell>
        </row>
        <row r="104">
          <cell r="B104" t="str">
            <v>г. Экибастуз филиал №16 АО "Евразийский банк"</v>
          </cell>
        </row>
        <row r="105">
          <cell r="B105" t="str">
            <v>г.Москва Межгосударственный Банк</v>
          </cell>
        </row>
        <row r="106">
          <cell r="B106" t="str">
            <v>ДБ АО "Банк Хоум Кредит"</v>
          </cell>
        </row>
        <row r="107">
          <cell r="B107" t="str">
            <v>ДБ АО "Сбербанк"</v>
          </cell>
        </row>
        <row r="108">
          <cell r="B108" t="str">
            <v>Департамент информационных технологий (Мониторинг исполнения договоров, Управление сопровждения)</v>
          </cell>
        </row>
        <row r="109">
          <cell r="B109" t="str">
            <v>ДО АО Банк ВТБ (Казахстан)</v>
          </cell>
        </row>
        <row r="110">
          <cell r="B110" t="str">
            <v>Жамбылский обл фил АО "Жилстройсбербанк Казахстана"</v>
          </cell>
        </row>
        <row r="111">
          <cell r="B111" t="str">
            <v>Жамбылский обл филиал №169900 АО Народный Банк Казахстана</v>
          </cell>
        </row>
        <row r="112">
          <cell r="B112" t="str">
            <v>Жамбылский филиал АО "БТА Банк"</v>
          </cell>
        </row>
        <row r="113">
          <cell r="B113" t="str">
            <v>Жамбылский филиал АО "Казкоммерцбанк"</v>
          </cell>
        </row>
        <row r="114">
          <cell r="B114" t="str">
            <v xml:space="preserve">Жамбылский филиал АО "Цеснабанк" </v>
          </cell>
        </row>
        <row r="115">
          <cell r="B115" t="str">
            <v>Жанаозенский регион. фил №359900 АО Народный Банк Казахстана</v>
          </cell>
        </row>
        <row r="116">
          <cell r="B116" t="str">
            <v>Жезказганский регион. ф №179900 АО Народный Банк Казахстана</v>
          </cell>
        </row>
        <row r="117">
          <cell r="B117" t="str">
            <v xml:space="preserve">Жезказганский филиал АО "БТА Банк" </v>
          </cell>
        </row>
        <row r="118">
          <cell r="B118" t="str">
            <v>Жезказганский филиал АО "Казкоммерцбанк"</v>
          </cell>
        </row>
        <row r="119">
          <cell r="B119" t="str">
            <v>ЗАО"ЦЕНТР-АЗИАТСКИЙ БАНК СОТР.И РАЗВИТИЯ"</v>
          </cell>
        </row>
        <row r="120">
          <cell r="B120" t="str">
            <v>Западно-Каз Обл фил АО "Жилстройсбербанк Казахстана"</v>
          </cell>
        </row>
        <row r="121">
          <cell r="B121" t="str">
            <v>Западно-Казахстанский филиал АО "БТА Банк"</v>
          </cell>
        </row>
        <row r="122">
          <cell r="B122" t="str">
            <v>Западно-Казахстанский филиал АО "Цеснабанк"</v>
          </cell>
        </row>
        <row r="123">
          <cell r="B123" t="str">
            <v>ЗКО филиал №189900 АО Народный Банк Казахстана</v>
          </cell>
        </row>
        <row r="124">
          <cell r="B124" t="str">
            <v>Карагандинский обл фил АО "Жилстройсбербанк Казахстана"</v>
          </cell>
        </row>
        <row r="125">
          <cell r="B125" t="str">
            <v>Карагандинский обл. фил №199900 АО Народный Банк Казахстана</v>
          </cell>
        </row>
        <row r="126">
          <cell r="B126" t="str">
            <v xml:space="preserve">Карагандинский Областной Филиал АО "Qazaq Banki" </v>
          </cell>
        </row>
        <row r="127">
          <cell r="B127" t="str">
            <v>Карагандинский филиал АО "Банк Астаны"</v>
          </cell>
        </row>
        <row r="128">
          <cell r="B128" t="str">
            <v>Карагандинский филиал АО "БТА Банк"</v>
          </cell>
        </row>
        <row r="129">
          <cell r="B129" t="str">
            <v>Карагандинский филиал АО "Казкоммерцбанк"</v>
          </cell>
        </row>
        <row r="130">
          <cell r="B130" t="str">
            <v>Карагандинский филиал АО "Цеснабанк"</v>
          </cell>
        </row>
        <row r="131">
          <cell r="B131" t="str">
            <v>Каскеленский областной филиал  АО  "Казкоммерцбанк"</v>
          </cell>
        </row>
        <row r="132">
          <cell r="B132" t="str">
            <v xml:space="preserve">Кокшетауский филиал АО "БТА Банк" </v>
          </cell>
        </row>
        <row r="133">
          <cell r="B133" t="str">
            <v>Кокшетауский филиал АО "Казкоммерцбанк"</v>
          </cell>
        </row>
        <row r="134">
          <cell r="B134" t="str">
            <v>Кордайский филиал АО "Kaspi Bank"</v>
          </cell>
        </row>
        <row r="135">
          <cell r="B135" t="str">
            <v>Костанайский обл фил АО "Жилстройсбербанк Казахстана"</v>
          </cell>
        </row>
        <row r="136">
          <cell r="B136" t="str">
            <v>Костанайский обл. филиал №229900 АО Народный Банк Казахстана</v>
          </cell>
        </row>
        <row r="137">
          <cell r="B137" t="str">
            <v>Костанайский филиал АО "БТА Банк"</v>
          </cell>
        </row>
        <row r="138">
          <cell r="B138" t="str">
            <v>Костанайский филиал АО "Казкоммерцбанк"</v>
          </cell>
        </row>
        <row r="139">
          <cell r="B139" t="str">
            <v>Костанайский филиал АО "Цеснабанк"</v>
          </cell>
        </row>
        <row r="140">
          <cell r="B140" t="str">
            <v>Кызылординский обл. фил №209900 АО Народный Банк Казахстана</v>
          </cell>
        </row>
        <row r="141">
          <cell r="B141" t="str">
            <v>Кызылординский филиал АО "БТА Банк"</v>
          </cell>
        </row>
        <row r="142">
          <cell r="B142" t="str">
            <v>Кызылординский филиал АО "Жилстройсбербанк Казахстана"</v>
          </cell>
        </row>
        <row r="143">
          <cell r="B143" t="str">
            <v>Кызылординский филиал АО "Казкоммерцбанк"</v>
          </cell>
        </row>
        <row r="144">
          <cell r="B144" t="str">
            <v xml:space="preserve">Кызылординский филиал АО "Цеснабанк" </v>
          </cell>
        </row>
        <row r="145">
          <cell r="B145" t="str">
            <v>Мангистауский обл филиал АО "Жилстройсбербанк Казахстана"</v>
          </cell>
        </row>
        <row r="146">
          <cell r="B146" t="str">
            <v>Мангистауский обл филиал №239900 АО Народный Банк Казахстана</v>
          </cell>
        </row>
        <row r="147">
          <cell r="B147" t="str">
            <v>Мангистауский филиал АО "БТА Банк"</v>
          </cell>
        </row>
        <row r="148">
          <cell r="B148" t="str">
            <v xml:space="preserve">Мангистауский филиал АО "Цеснабанк" </v>
          </cell>
        </row>
        <row r="149">
          <cell r="B149" t="str">
            <v>Павлодарский обл филиал АО "Жилстройсбербанк Казахстана"</v>
          </cell>
        </row>
        <row r="150">
          <cell r="B150" t="str">
            <v>Павлодарский обл. филиал №249900 АО Народный Банк Казахстана</v>
          </cell>
        </row>
        <row r="151">
          <cell r="B151" t="str">
            <v>Павлодарский филиал АО "БТА Банк"</v>
          </cell>
        </row>
        <row r="152">
          <cell r="B152" t="str">
            <v>Павлодарский филиал АО "Казкоммерцбанк"</v>
          </cell>
        </row>
        <row r="153">
          <cell r="B153" t="str">
            <v>Павлодарский филиал АО "Цеснабанк"</v>
          </cell>
        </row>
        <row r="154">
          <cell r="B154" t="str">
            <v>Петропавловский филиал АО "Казкоммерцбанк"</v>
          </cell>
        </row>
        <row r="155">
          <cell r="B155" t="str">
            <v>Региональн. филиал Семей №269900 АО Народный банк Казахстана</v>
          </cell>
        </row>
        <row r="156">
          <cell r="B156" t="str">
            <v>Северо-Каз Обл филиал АО "Жилстройсбербанк Казахстана"</v>
          </cell>
        </row>
        <row r="157">
          <cell r="B157" t="str">
            <v>Северо-Казахстанский филиал АО "БТА Банк"</v>
          </cell>
        </row>
        <row r="158">
          <cell r="B158" t="str">
            <v>Северо-Казахстанский филиал АО "Цеснабанк"</v>
          </cell>
        </row>
        <row r="159">
          <cell r="B159" t="str">
            <v>СКО филиал №259900 АО Народный Банк Казахстана</v>
          </cell>
        </row>
        <row r="160">
          <cell r="B160" t="str">
            <v xml:space="preserve">Степногорский филиал АО "Цеснабанк"  </v>
          </cell>
        </row>
        <row r="161">
          <cell r="B161" t="str">
            <v>Столичный филиал АО "Цеснабанк"</v>
          </cell>
        </row>
        <row r="162">
          <cell r="B162" t="str">
            <v>Талдыкорганск регион. ф №319900 АО Народный Банк Казахстана</v>
          </cell>
        </row>
        <row r="163">
          <cell r="B163" t="str">
            <v>Талдыкорганский филиал АО "БТА Банк"</v>
          </cell>
        </row>
        <row r="164">
          <cell r="B164" t="str">
            <v>Талдыкорганский филиал АО "Казкоммерцбанк"</v>
          </cell>
        </row>
        <row r="165">
          <cell r="B165" t="str">
            <v xml:space="preserve">Талдыкорганский филиал АО "Цеснабанк" </v>
          </cell>
        </row>
        <row r="166">
          <cell r="B166" t="str">
            <v>Темиртауский  филиал АО "Цеснабанк"</v>
          </cell>
        </row>
        <row r="167">
          <cell r="B167" t="str">
            <v>Темиртауский рег. фил 379900 АО Народный Банк Казахстана</v>
          </cell>
        </row>
        <row r="168">
          <cell r="B168" t="str">
            <v>Темиртауский филиал АО "Казкоммерцбанк"</v>
          </cell>
        </row>
        <row r="169">
          <cell r="B169" t="str">
            <v>Уральский филиал АО "Казкоммерцбанк"</v>
          </cell>
        </row>
        <row r="170">
          <cell r="B170" t="str">
            <v>Усть-Каменогорский филиал АО "КАЗКОММЕРЦБАНК"</v>
          </cell>
        </row>
        <row r="171">
          <cell r="B171" t="str">
            <v>Усть-Каменогорскй филиал АО "Банк Kassa Nova"</v>
          </cell>
        </row>
        <row r="172">
          <cell r="B172" t="str">
            <v>Фил АО Altyn Bank (ДБ АО Народный Банк Казахстана в г.Астана</v>
          </cell>
        </row>
        <row r="173">
          <cell r="B173" t="str">
            <v>Фил АО Altyn Bank (ДБ АО Народный Банк Казахстана в г.Атырау</v>
          </cell>
        </row>
        <row r="174">
          <cell r="B174" t="str">
            <v>Фил. АО "Altyn Bank"(ДБ АО Народный Банк Каз-на") в г. Актау</v>
          </cell>
        </row>
        <row r="175">
          <cell r="B175" t="str">
            <v>Фил АО "AsiaCredit Bank (АзияКредит Банк)" в г. Усть-Каменог</v>
          </cell>
        </row>
        <row r="176">
          <cell r="B176" t="str">
            <v>Фил АО "AsiaCredit Bank (АзияКредит Банк)" в г.Петропавловск</v>
          </cell>
        </row>
        <row r="177">
          <cell r="B177" t="str">
            <v xml:space="preserve">Фил АО "ДБ "Punjab National Bank"-Казахстан в г. Караганда </v>
          </cell>
        </row>
        <row r="178">
          <cell r="B178" t="str">
            <v>фил АО ДБ "Нац.Банка Пакистана" в Казахстане в г. Караганда</v>
          </cell>
        </row>
        <row r="179">
          <cell r="B179" t="str">
            <v>фил АО ДБ "Национ .Банк Пакистана" в Казахстане в г.Алматы</v>
          </cell>
        </row>
        <row r="180">
          <cell r="B180" t="str">
            <v>Филиал АО  "ForteBank" в г. Астана</v>
          </cell>
        </row>
        <row r="181">
          <cell r="B181" t="str">
            <v xml:space="preserve">филиал АО  "Kaspi Bank" в г. Уральск </v>
          </cell>
        </row>
        <row r="182">
          <cell r="B182" t="str">
            <v>филиал АО  "Kaspi Bank" в г.Астана</v>
          </cell>
        </row>
        <row r="183">
          <cell r="B183" t="str">
            <v xml:space="preserve">филиал АО  "Kaspi Bank" в г.Караганда </v>
          </cell>
        </row>
        <row r="184">
          <cell r="B184" t="str">
            <v>филиал АО  "Kaspi Bank" в г.Талдыкорган</v>
          </cell>
        </row>
        <row r="185">
          <cell r="B185" t="str">
            <v>филиал АО  "Kaspi Bank" в г.Экибастуз</v>
          </cell>
        </row>
        <row r="186">
          <cell r="B186" t="str">
            <v xml:space="preserve">Филиал АО " АТФБанк" в г. Алматы </v>
          </cell>
        </row>
        <row r="187">
          <cell r="B187" t="str">
            <v xml:space="preserve">Филиал АО "AsiaCredit Bank (АзияКредит Банк)"  в г. Алматы </v>
          </cell>
        </row>
        <row r="188">
          <cell r="B188" t="str">
            <v>Филиал АО "AsiaCredit Bank (АзияКредит Банк)" в г. Актау</v>
          </cell>
        </row>
        <row r="189">
          <cell r="B189" t="str">
            <v>Филиал АО "AsiaCredit Bank (АзияКредит Банк)" в г. Актобе</v>
          </cell>
        </row>
        <row r="190">
          <cell r="B190" t="str">
            <v>Филиал АО "AsiaCredit Bank (АзияКредит Банк)" в г. Астане</v>
          </cell>
        </row>
        <row r="191">
          <cell r="B191" t="str">
            <v xml:space="preserve">Филиал АО "AsiaCredit Bank (АзияКредит Банк)" в г. Атырау </v>
          </cell>
        </row>
        <row r="192">
          <cell r="B192" t="str">
            <v>Филиал АО "AsiaCredit Bank (АзияКредит Банк)" в г. Караганда</v>
          </cell>
        </row>
        <row r="193">
          <cell r="B193" t="str">
            <v>Филиал АО "AsiaCredit Bank (АзияКредит Банк)" в г. Павлодар</v>
          </cell>
        </row>
        <row r="194">
          <cell r="B194" t="str">
            <v>Филиал АО "AsiaCredit Bank (АзияКредит Банк)" в г. Шымкент</v>
          </cell>
        </row>
        <row r="195">
          <cell r="B195" t="str">
            <v>Филиал АО "Bank RBK"  в г. Шымкент</v>
          </cell>
        </row>
        <row r="196">
          <cell r="B196" t="str">
            <v>Филиал АО "Bank RBK" в г. Алматы</v>
          </cell>
        </row>
        <row r="197">
          <cell r="B197" t="str">
            <v>Филиал АО "Bank RBK" в г. Астана</v>
          </cell>
        </row>
        <row r="198">
          <cell r="B198" t="str">
            <v>Филиал АО "Bank RBK" в г. Атырау</v>
          </cell>
        </row>
        <row r="199">
          <cell r="B199" t="str">
            <v>Филиал АО "Bank RBK" в г. Караганда</v>
          </cell>
        </row>
        <row r="200">
          <cell r="B200" t="str">
            <v>Филиал АО "Bank RBK" в г. Павлодар</v>
          </cell>
        </row>
        <row r="201">
          <cell r="B201" t="str">
            <v>Филиал АО "Bank RBK" в г. Усть-Каменогорс</v>
          </cell>
        </row>
        <row r="202">
          <cell r="B202" t="str">
            <v xml:space="preserve">Филиал АО "Delta Bank" в г. Алматы </v>
          </cell>
        </row>
        <row r="203">
          <cell r="B203" t="str">
            <v>Филиал АО "Delta Bank" в г. Астана</v>
          </cell>
        </row>
        <row r="204">
          <cell r="B204" t="str">
            <v>Филиал АО "Delta Bank" в г. Атырау</v>
          </cell>
        </row>
        <row r="205">
          <cell r="B205" t="str">
            <v>Филиал АО "Delta Bank" в г. Караганды</v>
          </cell>
        </row>
        <row r="206">
          <cell r="B206" t="str">
            <v>Филиал АО "Delta Bank" в г. Павлодар</v>
          </cell>
        </row>
        <row r="207">
          <cell r="B207" t="str">
            <v>Филиал АО "Delta Bank" в г. Петропавловск</v>
          </cell>
        </row>
        <row r="208">
          <cell r="B208" t="str">
            <v>Филиал АО "Delta Bank" в г. Тараз</v>
          </cell>
        </row>
        <row r="209">
          <cell r="B209" t="str">
            <v xml:space="preserve">Филиал АО "Delta Bank" в г. Уральск </v>
          </cell>
        </row>
        <row r="210">
          <cell r="B210" t="str">
            <v xml:space="preserve">Филиал АО "Delta Bank" в г.Актобе </v>
          </cell>
        </row>
        <row r="211">
          <cell r="B211" t="str">
            <v xml:space="preserve">Филиал АО "Delta Bank" в г.Жанаозен </v>
          </cell>
        </row>
        <row r="212">
          <cell r="B212" t="str">
            <v xml:space="preserve">Филиал АО "Delta Bank" г. Актау </v>
          </cell>
        </row>
        <row r="213">
          <cell r="B213" t="str">
            <v>Филиал АО "ForteBank" в г. Актау</v>
          </cell>
        </row>
        <row r="214">
          <cell r="B214" t="str">
            <v>Филиал АО "ForteBank" в г. Актобе</v>
          </cell>
        </row>
        <row r="215">
          <cell r="B215" t="str">
            <v xml:space="preserve">Филиал АО "ForteBank" в г. Алматы </v>
          </cell>
        </row>
        <row r="216">
          <cell r="B216" t="str">
            <v xml:space="preserve">Филиал АО "ForteBank" в г. Атырау </v>
          </cell>
        </row>
        <row r="217">
          <cell r="B217" t="str">
            <v xml:space="preserve">Филиал АО "ForteBank" в г. Караганда </v>
          </cell>
        </row>
        <row r="218">
          <cell r="B218" t="str">
            <v>Филиал АО "ForteBank" в г. Кокшетау</v>
          </cell>
        </row>
        <row r="219">
          <cell r="B219" t="str">
            <v>Филиал АО "ForteBank" в г. Костанай</v>
          </cell>
        </row>
        <row r="220">
          <cell r="B220" t="str">
            <v>Филиал АО "ForteBank" в г. Павлодар</v>
          </cell>
        </row>
        <row r="221">
          <cell r="B221" t="str">
            <v>Филиал АО "ForteBank" в г. Петропавловск</v>
          </cell>
        </row>
        <row r="222">
          <cell r="B222" t="str">
            <v>Филиал АО "ForteBank" в г. Семей</v>
          </cell>
        </row>
        <row r="223">
          <cell r="B223" t="str">
            <v>Филиал АО "ForteBank" в г. Талдыкорган</v>
          </cell>
        </row>
        <row r="224">
          <cell r="B224" t="str">
            <v>Филиал АО "ForteBank" в г. Тараз</v>
          </cell>
        </row>
        <row r="225">
          <cell r="B225" t="str">
            <v>Филиал АО "ForteBank" в г. Уральск</v>
          </cell>
        </row>
        <row r="226">
          <cell r="B226" t="str">
            <v>Филиал АО "ForteBank" в г. Усть-Каменогорск</v>
          </cell>
        </row>
        <row r="227">
          <cell r="B227" t="str">
            <v xml:space="preserve">Филиал АО "ForteBank" в г. Экибастузе </v>
          </cell>
        </row>
        <row r="228">
          <cell r="B228" t="str">
            <v xml:space="preserve">Филиал АО "ForteBank" в г.Шымкент </v>
          </cell>
        </row>
        <row r="229">
          <cell r="B229" t="str">
            <v xml:space="preserve">филиал АО "Kaspi Bank" в г. Атырау </v>
          </cell>
        </row>
        <row r="230">
          <cell r="B230" t="str">
            <v xml:space="preserve">филиал АО "Kaspi Bank" в г. Жезказган </v>
          </cell>
        </row>
        <row r="231">
          <cell r="B231" t="str">
            <v>филиал АО «Kaspi Bank» в г. Каскелен</v>
          </cell>
        </row>
        <row r="232">
          <cell r="B232" t="str">
            <v xml:space="preserve">филиал АО "Kaspi Bank" в г. Кокшетау </v>
          </cell>
        </row>
        <row r="233">
          <cell r="B233" t="str">
            <v>филиал АО "Kaspi Bank" в г. Костанай</v>
          </cell>
        </row>
        <row r="234">
          <cell r="B234" t="str">
            <v>филиал АО "Kaspi Bank" в г. Кульсары</v>
          </cell>
        </row>
        <row r="235">
          <cell r="B235" t="str">
            <v>филиал АО "Kaspi Bank" в г. Кызылорда</v>
          </cell>
        </row>
        <row r="236">
          <cell r="B236" t="str">
            <v>филиал АО «Kaspi Bank» в г. Павлодар</v>
          </cell>
        </row>
        <row r="237">
          <cell r="B237" t="str">
            <v xml:space="preserve">филиал АО "Kaspi Bank" в г. Семей </v>
          </cell>
        </row>
        <row r="238">
          <cell r="B238" t="str">
            <v xml:space="preserve">филиал АО "Kaspi Bank" в г. Талгар </v>
          </cell>
        </row>
        <row r="239">
          <cell r="B239" t="str">
            <v>филиал АО «Kaspi Bank» в г. Тараз</v>
          </cell>
        </row>
        <row r="240">
          <cell r="B240" t="str">
            <v>филиал АО "Kaspi Bank" в г. Усть-Каменогорск</v>
          </cell>
        </row>
        <row r="241">
          <cell r="B241" t="str">
            <v>филиал АО "Kaspi Bank" в г. Шымкент</v>
          </cell>
        </row>
        <row r="242">
          <cell r="B242" t="str">
            <v xml:space="preserve">филиал АО "Kaspi Bank" в г.Актау </v>
          </cell>
        </row>
        <row r="243">
          <cell r="B243" t="str">
            <v>филиал АО «Kaspi Bank» в г.Актобе</v>
          </cell>
        </row>
        <row r="244">
          <cell r="B244" t="str">
            <v>Филиал АО "Qazaq Banki" в г. Астана</v>
          </cell>
        </row>
        <row r="245">
          <cell r="B245" t="str">
            <v>Филиал АО "Qazaq Banki" по Актюбинской области</v>
          </cell>
        </row>
        <row r="246">
          <cell r="B246" t="str">
            <v>Филиал АО "QAZAQ BANKI" по Алматинской области</v>
          </cell>
        </row>
        <row r="247">
          <cell r="B247" t="str">
            <v>Филиал АО "QAZAQ BANKI" по Атырауской области</v>
          </cell>
        </row>
        <row r="248">
          <cell r="B248" t="str">
            <v>Филиал АО "Qazaq Banki" по Жамбылской области</v>
          </cell>
        </row>
        <row r="249">
          <cell r="B249" t="str">
            <v>Филиал АО "QAZAQ BANKI" по Южно-Кахзахстанской области</v>
          </cell>
        </row>
        <row r="250">
          <cell r="B250" t="str">
            <v xml:space="preserve">филиал АО "АТФбанк" в г. Актау </v>
          </cell>
        </row>
        <row r="251">
          <cell r="B251" t="str">
            <v xml:space="preserve">Филиал АО "АТФБанк" в г. Актобе  </v>
          </cell>
        </row>
        <row r="252">
          <cell r="B252" t="str">
            <v>Филиал АО "АТФБанк" в г. Астана</v>
          </cell>
        </row>
        <row r="253">
          <cell r="B253" t="str">
            <v xml:space="preserve">Филиал АО "АТФБанк" в г. Атырау </v>
          </cell>
        </row>
        <row r="254">
          <cell r="B254" t="str">
            <v xml:space="preserve">Филиал АО "АТФБанк" в г. Караганда </v>
          </cell>
        </row>
        <row r="255">
          <cell r="B255" t="str">
            <v xml:space="preserve">Филиал АО "АТФБанк" в г. Кокшетау </v>
          </cell>
        </row>
        <row r="256">
          <cell r="B256" t="str">
            <v xml:space="preserve">Филиал АО "АТФБанк" в г. Костанай </v>
          </cell>
        </row>
        <row r="257">
          <cell r="B257" t="str">
            <v xml:space="preserve">Филиал АО "АТФБанк" в г. Кызылорда </v>
          </cell>
        </row>
        <row r="258">
          <cell r="B258" t="str">
            <v>Филиал АО "АТФБанк" в г. Павлодар</v>
          </cell>
        </row>
        <row r="259">
          <cell r="B259" t="str">
            <v xml:space="preserve">Филиал АО "АТФБанк" в г. Петропавловск </v>
          </cell>
        </row>
        <row r="260">
          <cell r="B260" t="str">
            <v>Филиал АО "АТФБанк" в г. Семей</v>
          </cell>
        </row>
        <row r="261">
          <cell r="B261" t="str">
            <v xml:space="preserve">Филиал АО "АТФБанк" в г. Тараз </v>
          </cell>
        </row>
        <row r="262">
          <cell r="B262" t="str">
            <v xml:space="preserve">Филиал АО "АТФБанк" в г. Уральск </v>
          </cell>
        </row>
        <row r="263">
          <cell r="B263" t="str">
            <v xml:space="preserve">Филиал АО "АТФБанк" в г. Усть-Каменогорск </v>
          </cell>
        </row>
        <row r="264">
          <cell r="B264" t="str">
            <v xml:space="preserve">Филиал АО "АТФБанк" в г. Шымкент </v>
          </cell>
        </row>
        <row r="265">
          <cell r="B265" t="str">
            <v>Филиал АО "Банк Kassa Nova" в г. Актобе</v>
          </cell>
        </row>
        <row r="266">
          <cell r="B266" t="str">
            <v>Филиал АО "Банк Kassa Nova" в г. Алматы</v>
          </cell>
        </row>
        <row r="267">
          <cell r="B267" t="str">
            <v>Филиал АО "Банк Kassa Nova" в г. Астана</v>
          </cell>
        </row>
        <row r="268">
          <cell r="B268" t="str">
            <v>Филиал АО "Банк Kassa Nova" в г. Караганда</v>
          </cell>
        </row>
        <row r="269">
          <cell r="B269" t="str">
            <v>Филиал АО "Банк Kassa Nova" в г. Кокшетау</v>
          </cell>
        </row>
        <row r="270">
          <cell r="B270" t="str">
            <v>Филиал АО "Банк Kassa Nova" в г. Павлодар</v>
          </cell>
        </row>
        <row r="271">
          <cell r="B271" t="str">
            <v>Филиал АО "Банк Kassa Nova" в г. Темиртау</v>
          </cell>
        </row>
        <row r="272">
          <cell r="B272" t="str">
            <v>Филиал АО "Банк Kassa Nova" в г. Шымкент</v>
          </cell>
        </row>
        <row r="273">
          <cell r="B273" t="str">
            <v>Филиал АО "Банк ЦентрКредит" в г. Актау</v>
          </cell>
        </row>
        <row r="274">
          <cell r="B274" t="str">
            <v>Филиал АО "Банк ЦентрКредит" в г. Актобе</v>
          </cell>
        </row>
        <row r="275">
          <cell r="B275" t="str">
            <v>Филиал АО "Банк ЦентрКредит" в г. Атырау</v>
          </cell>
        </row>
        <row r="276">
          <cell r="B276" t="str">
            <v>Филиал АО "Банк ЦентрКредит" в г. Жезказган</v>
          </cell>
        </row>
        <row r="277">
          <cell r="B277" t="str">
            <v>Филиал АО "Банк ЦентрКредит" в г. Кызылорда</v>
          </cell>
        </row>
        <row r="278">
          <cell r="B278" t="str">
            <v>Филиал АО "Банк ЦентрКредит" в г. Петропавловск</v>
          </cell>
        </row>
        <row r="279">
          <cell r="B279" t="str">
            <v>Филиал АО "Банк ЦентрКредит" в г. Рудный</v>
          </cell>
        </row>
        <row r="280">
          <cell r="B280" t="str">
            <v xml:space="preserve">Филиал АО "Банк ЦентрКредит" в г. Талдыкорган </v>
          </cell>
        </row>
        <row r="281">
          <cell r="B281" t="str">
            <v xml:space="preserve">Филиал АО "Банк ЦентрКредит" в г. Тараз </v>
          </cell>
        </row>
        <row r="282">
          <cell r="B282" t="str">
            <v xml:space="preserve">Филиал АО "Банк ЦентрКредит" в г. Уральск </v>
          </cell>
        </row>
        <row r="283">
          <cell r="B283" t="str">
            <v xml:space="preserve">Филиал АО "Банк ЦентрКредит" в г.Караганда </v>
          </cell>
        </row>
        <row r="284">
          <cell r="B284" t="str">
            <v xml:space="preserve">Филиал АО "Банк ЦентрКредит" в г.Усть-Каменогорск </v>
          </cell>
        </row>
        <row r="285">
          <cell r="B285" t="str">
            <v>Филиал АО "БанкПозитив Казахстан" в г. Астана</v>
          </cell>
        </row>
        <row r="286">
          <cell r="B286" t="str">
            <v>филиал АО "БанкПозитив Казахстан" в г. Атырау</v>
          </cell>
        </row>
        <row r="287">
          <cell r="B287" t="str">
            <v>Филиал АО "ДАНАБАНК" в г. Тараз</v>
          </cell>
        </row>
        <row r="288">
          <cell r="B288" t="str">
            <v>Филиал АО "ДБ "Punjab National Bank"-Казахстан" в г. Алматы</v>
          </cell>
        </row>
        <row r="289">
          <cell r="B289" t="str">
            <v>Филиал АО "ДБ "Punjab National Bank"-Казахстан" в г. Астана</v>
          </cell>
        </row>
        <row r="290">
          <cell r="B290" t="str">
            <v>Филиал АО "ДБ "Punjab National Bank"-Казахстан" в г.Павлодар</v>
          </cell>
        </row>
        <row r="291">
          <cell r="B291" t="str">
            <v>филиал АО ДБ "RBS (Kazakhstan)" в г. Астана</v>
          </cell>
        </row>
        <row r="292">
          <cell r="B292" t="str">
            <v>Филиал АО ДБ "Банк Китая в Казахстане" в г. Актобе</v>
          </cell>
        </row>
        <row r="293">
          <cell r="B293" t="str">
            <v>Филиал АО Дочерний Банк "RBS (Kazakhstan)" в г. Атырау</v>
          </cell>
        </row>
        <row r="294">
          <cell r="B294" t="str">
            <v xml:space="preserve">Филиал АО "Дочерний Банк "АЛЬФА-БАНК" в г. Актау </v>
          </cell>
        </row>
        <row r="295">
          <cell r="B295" t="str">
            <v xml:space="preserve">Филиал АО Дочерний Банк "АЛЬФА-БАНК" в г. Актобе </v>
          </cell>
        </row>
        <row r="296">
          <cell r="B296" t="str">
            <v>Филиал АО Дочерний Банк "АЛЬФА-БАНК" в г. Алматы</v>
          </cell>
        </row>
        <row r="297">
          <cell r="B297" t="str">
            <v xml:space="preserve">Филиал АО "Дочерний Банк "АЛЬФА-БАНК" в г. Астана </v>
          </cell>
        </row>
        <row r="298">
          <cell r="B298" t="str">
            <v xml:space="preserve">Филиал АО "Дочерний Банк "АЛЬФА-БАНК" в г. Атырау </v>
          </cell>
        </row>
        <row r="299">
          <cell r="B299" t="str">
            <v>Филиал АО "Дочерний Банк "АЛЬФА-БАНК" в г. Караганда</v>
          </cell>
        </row>
        <row r="300">
          <cell r="B300" t="str">
            <v xml:space="preserve">Филиал АО "Дочерний Банк "АЛЬФА-БАНК" в г. Павлодар </v>
          </cell>
        </row>
        <row r="301">
          <cell r="B301" t="str">
            <v>Филиал АО Дочерний Банк "АЛЬФА-БАНК" в г. Петропавловске</v>
          </cell>
        </row>
        <row r="302">
          <cell r="B302" t="str">
            <v xml:space="preserve">Филиал АО Дочерний Банк "АЛЬФА-БАНК" в г. Уральск </v>
          </cell>
        </row>
        <row r="303">
          <cell r="B303" t="str">
            <v xml:space="preserve">Филиал АО "Дочерний Банк "АЛЬФА-БАНК" в г. Усть-Каменогорск </v>
          </cell>
        </row>
        <row r="304">
          <cell r="B304" t="str">
            <v>филиал АО "Жилстроисбербанк Казахстана" в городе Семей</v>
          </cell>
        </row>
        <row r="305">
          <cell r="B305" t="str">
            <v>Филиал АО "Жилстройсбербанк Казахстана" в г. Алматы</v>
          </cell>
        </row>
        <row r="306">
          <cell r="B306" t="str">
            <v>Филиал АО "Исламский Банк "Al Hilal" в г. Астана РК</v>
          </cell>
        </row>
        <row r="307">
          <cell r="B307" t="str">
            <v>Филиал АО "Исламский Банк "Al Hilal" в г. Шымкент, РК</v>
          </cell>
        </row>
        <row r="308">
          <cell r="B308" t="str">
            <v>Филиал АО "Казинвестбанк" в г. Актобе</v>
          </cell>
        </row>
        <row r="309">
          <cell r="B309" t="str">
            <v>Филиал АО "Казинвестбанк" в г. Алматы</v>
          </cell>
        </row>
        <row r="310">
          <cell r="B310" t="str">
            <v>Филиал АО "Казинвестбанк" в г. Атырау</v>
          </cell>
        </row>
        <row r="311">
          <cell r="B311" t="str">
            <v xml:space="preserve">Филиал АО "Казинвестбанк" в г. Караганда </v>
          </cell>
        </row>
        <row r="312">
          <cell r="B312" t="str">
            <v xml:space="preserve">Филиал АО "Казинвестбанк" в г. Павлодар </v>
          </cell>
        </row>
        <row r="313">
          <cell r="B313" t="str">
            <v>Филиал АО "Казинвестбанк" в г. Шымкент</v>
          </cell>
        </row>
        <row r="314">
          <cell r="B314" t="str">
            <v>Филиал АО "Казкоммерцбанк" в г. Семей</v>
          </cell>
        </row>
        <row r="315">
          <cell r="B315" t="str">
            <v>Филиал АО "Нурбанк"  в г.  Актобе</v>
          </cell>
        </row>
        <row r="316">
          <cell r="B316" t="str">
            <v>Филиал АО "Нурбанк"  в г. Атырау</v>
          </cell>
        </row>
        <row r="317">
          <cell r="B317" t="str">
            <v>Филиал АО "Нурбанк"  в г. Усть-Каменогорск</v>
          </cell>
        </row>
        <row r="318">
          <cell r="B318" t="str">
            <v xml:space="preserve">Филиал АО "Нурбанк" в г. Актау </v>
          </cell>
        </row>
        <row r="319">
          <cell r="B319" t="str">
            <v>Филиал АО "Нурбанк" в г. Астана</v>
          </cell>
        </row>
        <row r="320">
          <cell r="B320" t="str">
            <v xml:space="preserve">Филиал АО "Нурбанк" в г. Караганда </v>
          </cell>
        </row>
        <row r="321">
          <cell r="B321" t="str">
            <v>Филиал АО "Нурбанк" в г. Кокшетау</v>
          </cell>
        </row>
        <row r="322">
          <cell r="B322" t="str">
            <v>Филиал АО "Нурбанк" в г. Павлодар</v>
          </cell>
        </row>
        <row r="323">
          <cell r="B323" t="str">
            <v>Филиал АО "Нурбанк" в г. Петропавловск</v>
          </cell>
        </row>
        <row r="324">
          <cell r="B324" t="str">
            <v>Филиал АО "Нурбанк" в г. Семей</v>
          </cell>
        </row>
        <row r="325">
          <cell r="B325" t="str">
            <v>Филиал АО "Нурбанк" в г. Талдыкорган</v>
          </cell>
        </row>
        <row r="326">
          <cell r="B326" t="str">
            <v xml:space="preserve">Филиал АО "Нурбанк" в г. Тараз </v>
          </cell>
        </row>
        <row r="327">
          <cell r="B327" t="str">
            <v>Филиал АО "Нурбанк" в г. Уральск</v>
          </cell>
        </row>
        <row r="328">
          <cell r="B328" t="str">
            <v xml:space="preserve">Филиал АО "Нурбанк" в г. Шымкент </v>
          </cell>
        </row>
        <row r="329">
          <cell r="B329" t="str">
            <v xml:space="preserve">Филиал АО "Ситибанк Казахстан" в г. Астана   </v>
          </cell>
        </row>
        <row r="330">
          <cell r="B330" t="str">
            <v xml:space="preserve">Филиал АО "Эксимбанк Казахстан" в г. Астана </v>
          </cell>
        </row>
        <row r="331">
          <cell r="B331" t="str">
            <v>Филиал АО "Эксимбанк Казахстан" в г. Караганда</v>
          </cell>
        </row>
        <row r="332">
          <cell r="B332" t="str">
            <v xml:space="preserve">Филиал АО "Эксимбанк Казахстан" в г. Павлодаре </v>
          </cell>
        </row>
        <row r="333">
          <cell r="B333" t="str">
            <v>Филиал АО "Эксимбанк Казахстан" в г. Петропавловск</v>
          </cell>
        </row>
        <row r="334">
          <cell r="B334" t="str">
            <v>Филиал "Астана" АО "БТА Банк"</v>
          </cell>
        </row>
        <row r="335">
          <cell r="B335" t="str">
            <v>Филиал "Восточный" ДО АО Банк ВТБ (Казахстан)</v>
          </cell>
        </row>
        <row r="336">
          <cell r="B336" t="str">
            <v>Филиал г. Алматы АО "Сapital Bank Kazakhstan"</v>
          </cell>
        </row>
        <row r="337">
          <cell r="B337" t="str">
            <v>Филиал г. Астана АО "Сapital Bank Kazakhstan"</v>
          </cell>
        </row>
        <row r="338">
          <cell r="B338" t="str">
            <v xml:space="preserve">Филиал ДБ АО "Банк Хоум Кредит"  в г. Актобе </v>
          </cell>
        </row>
        <row r="339">
          <cell r="B339" t="str">
            <v>филиал ДБ АО "Банк Хоум Кредит " в г. Астана</v>
          </cell>
        </row>
        <row r="340">
          <cell r="B340" t="str">
            <v>Филиал ДБ АО "Банк Хоум Кредит"  в г. Жезказган</v>
          </cell>
        </row>
        <row r="341">
          <cell r="B341" t="str">
            <v xml:space="preserve">Филиал ДБ АО "Банк Хоум Кредит"  в г. Караганда </v>
          </cell>
        </row>
        <row r="342">
          <cell r="B342" t="str">
            <v xml:space="preserve">Филиал ДБ АО "Банк Хоум Кредит"  в г. Костанай </v>
          </cell>
        </row>
        <row r="343">
          <cell r="B343" t="str">
            <v xml:space="preserve">Филиал ДБ АО "Банк Хоум Кредит"  в г. Кызылорда </v>
          </cell>
        </row>
        <row r="344">
          <cell r="B344" t="str">
            <v xml:space="preserve">Филиал ДБ АО "Банк Хоум Кредит"  в г. Семей </v>
          </cell>
        </row>
        <row r="345">
          <cell r="B345" t="str">
            <v xml:space="preserve">Филиал ДБ АО "Банк Хоум Кредит"  в г. Талдыкорган </v>
          </cell>
        </row>
        <row r="346">
          <cell r="B346" t="str">
            <v>Филиал ДБ АО "Банк Хоум Кредит"  в г. Тараз</v>
          </cell>
        </row>
        <row r="347">
          <cell r="B347" t="str">
            <v xml:space="preserve">Филиал ДБ АО "Банк Хоум Кредит"  в г. Усть-Каменогорск </v>
          </cell>
        </row>
        <row r="348">
          <cell r="B348" t="str">
            <v>Филиал ДБ АО "Банк Хоум Кредит"  в г. Шымкент</v>
          </cell>
        </row>
        <row r="349">
          <cell r="B349" t="str">
            <v>Филиал ДБ АО "Банк Хоум Кредит" в г. Актау</v>
          </cell>
        </row>
        <row r="350">
          <cell r="B350" t="str">
            <v xml:space="preserve">Филиал ДБ АО "Банк Хоум Кредит" в г. Атырау </v>
          </cell>
        </row>
        <row r="351">
          <cell r="B351" t="str">
            <v>Филиал ДБ АО "Банк Хоум Кредит" в г. Кокшетау</v>
          </cell>
        </row>
        <row r="352">
          <cell r="B352" t="str">
            <v>Филиал ДБ АО "Банк Хоум Кредит" в г. Павлодар</v>
          </cell>
        </row>
        <row r="353">
          <cell r="B353" t="str">
            <v xml:space="preserve">Филиал ДБ АО "Банк Хоум Кредит" в г. Петропавловск </v>
          </cell>
        </row>
        <row r="354">
          <cell r="B354" t="str">
            <v>Филиал ДБ АО "Банк Хоум Кредит" в г. Уральск</v>
          </cell>
        </row>
        <row r="355">
          <cell r="B355" t="str">
            <v xml:space="preserve">Филиал ДБ АО "Сбербанк" в г. Актау </v>
          </cell>
        </row>
        <row r="356">
          <cell r="B356" t="str">
            <v>Филиал ДБ АО "Сбербанк" в г. Актобе</v>
          </cell>
        </row>
        <row r="357">
          <cell r="B357" t="str">
            <v>Филиал ДБ АО "Сбербанк" в г. Алматы</v>
          </cell>
        </row>
        <row r="358">
          <cell r="B358" t="str">
            <v xml:space="preserve">Филиал ДБ АО "Сбербанк" в г. Астана </v>
          </cell>
        </row>
        <row r="359">
          <cell r="B359" t="str">
            <v xml:space="preserve">Филиал ДБ АО "Сбербанк" в г. Атырау </v>
          </cell>
        </row>
        <row r="360">
          <cell r="B360" t="str">
            <v xml:space="preserve">Филиал ДБ АО "Сбербанк" в г. Караганда </v>
          </cell>
        </row>
        <row r="361">
          <cell r="B361" t="str">
            <v>Филиал ДБ АО "Сбербанк" в г. Кокшетау</v>
          </cell>
        </row>
        <row r="362">
          <cell r="B362" t="str">
            <v>Филиал ДБ АО "Сбербанк" в г. Костанай</v>
          </cell>
        </row>
        <row r="363">
          <cell r="B363" t="str">
            <v>Филиал ДБ АО "Сбербанк" в г. Кызылорда</v>
          </cell>
        </row>
        <row r="364">
          <cell r="B364" t="str">
            <v xml:space="preserve">Филиал ДБ АО "Сбербанк" в г. Павлодар </v>
          </cell>
        </row>
        <row r="365">
          <cell r="B365" t="str">
            <v xml:space="preserve">Филиал ДБ АО "Сбербанк" в г. Петропавловск </v>
          </cell>
        </row>
        <row r="366">
          <cell r="B366" t="str">
            <v>Филиал ДБ АО "Сбербанк" в г. Тараз</v>
          </cell>
        </row>
        <row r="367">
          <cell r="B367" t="str">
            <v>Филиал ДБ АО "Сбербанк" в г. Уральск</v>
          </cell>
        </row>
        <row r="368">
          <cell r="B368" t="str">
            <v xml:space="preserve">Филиал ДБ АО "Сбербанк" в г. Усть-Каменогорск </v>
          </cell>
        </row>
        <row r="369">
          <cell r="B369" t="str">
            <v xml:space="preserve">Филиал ДБ АО "Сбербанк" в г. Шымкент </v>
          </cell>
        </row>
        <row r="370">
          <cell r="B370" t="str">
            <v>Филиал ДО АО Банк ВТБ (Казахстан)  в г. Актау</v>
          </cell>
        </row>
        <row r="371">
          <cell r="B371" t="str">
            <v>Филиал ДО АО Банк ВТБ (Казахстан)  в г. Кокшетау</v>
          </cell>
        </row>
        <row r="372">
          <cell r="B372" t="str">
            <v>Филиал ДО АО Банк ВТБ (Казахстан)  в г. Костанай</v>
          </cell>
        </row>
        <row r="373">
          <cell r="B373" t="str">
            <v>Филиал ДО АО Банк ВТБ (Казахстан)  в г. Кызылорда</v>
          </cell>
        </row>
        <row r="374">
          <cell r="B374" t="str">
            <v>Филиал ДО АО Банк ВТБ (Казахстан)  в г. Петропавловск</v>
          </cell>
        </row>
        <row r="375">
          <cell r="B375" t="str">
            <v>Филиал ДО АО Банк ВТБ (Казахстан)  в г. Талдыкорган</v>
          </cell>
        </row>
        <row r="376">
          <cell r="B376" t="str">
            <v>Филиал ДО АО Банк ВТБ (Казахстан)  в г. Тараз</v>
          </cell>
        </row>
        <row r="377">
          <cell r="B377" t="str">
            <v>Филиал ДО АО Банк ВТБ (Казахстан)  в г. Уральск</v>
          </cell>
        </row>
        <row r="378">
          <cell r="B378" t="str">
            <v>Филиал ДО АО Банк ВТБ (Казахстан)  в г. Шымкент</v>
          </cell>
        </row>
        <row r="379">
          <cell r="B379" t="str">
            <v>Филиал ДО АО Банк ВТБ (Казахстан) в г. Алматы</v>
          </cell>
        </row>
        <row r="380">
          <cell r="B380" t="str">
            <v>Филиал ДО АО Банк ВТБ (Казахстан) в г. Атырау</v>
          </cell>
        </row>
        <row r="381">
          <cell r="B381" t="str">
            <v>Филиал ДО АО Банк ВТБ (Казахстан) в г. Караганда</v>
          </cell>
        </row>
        <row r="382">
          <cell r="B382" t="str">
            <v>Филиал ДО АО Банк ВТБ (Казахстан) в г.Павлодар</v>
          </cell>
        </row>
        <row r="383">
          <cell r="B383" t="str">
            <v>Филиал ДО АО Банк ВТБ (Казахстан) в г.Усть-Каменогорск</v>
          </cell>
        </row>
        <row r="384">
          <cell r="B384" t="str">
            <v>филиал «Ертіс» АО «Kaspi Bank» в г. Павлодар</v>
          </cell>
        </row>
        <row r="385">
          <cell r="B385" t="str">
            <v xml:space="preserve">Филиал "Западный" ДО АО Банк ВТБ (Казахстан)  </v>
          </cell>
        </row>
        <row r="386">
          <cell r="B386" t="str">
            <v>Филиал "Семей" АО "БТА Банк"</v>
          </cell>
        </row>
        <row r="387">
          <cell r="B387" t="str">
            <v>филиал "Семей" АО "Цеснабанк"</v>
          </cell>
        </row>
        <row r="388">
          <cell r="B388" t="str">
            <v>Филиал "Столичный" ДО АО Банк ВТБ (Казахстан)</v>
          </cell>
        </row>
        <row r="389">
          <cell r="B389" t="str">
            <v xml:space="preserve">филиал "Южная столица" АО "Kaspi Bank" в г. Алматы </v>
          </cell>
        </row>
        <row r="390">
          <cell r="B390" t="str">
            <v xml:space="preserve">Филиал "Ялян"  АО ДБ "Банк Китая в Казахстане" </v>
          </cell>
        </row>
        <row r="391">
          <cell r="B391" t="str">
            <v>Центральный филиал АО БанкПозитив Казахстан в г. Алматы</v>
          </cell>
        </row>
        <row r="392">
          <cell r="B392" t="str">
            <v>Центральный филиал АО ДБ "Казахстан-Зираат Интернешнл Банк"</v>
          </cell>
        </row>
        <row r="393">
          <cell r="B393" t="str">
            <v>Центральный филиал АО "Жилстройсбербанк Казахстана"</v>
          </cell>
        </row>
        <row r="394">
          <cell r="B394" t="str">
            <v>Шелекский филиал АО "Казкоммерцбанк"</v>
          </cell>
        </row>
        <row r="395">
          <cell r="B395" t="str">
            <v>Шымкентский филиал АО "Банк Астаны"</v>
          </cell>
        </row>
        <row r="396">
          <cell r="B396" t="str">
            <v>Шымкентский филиал АО "Казкоммерцбанк"</v>
          </cell>
        </row>
        <row r="397">
          <cell r="B397" t="str">
            <v>Шымкентский ф-л АО ДБ "Казахстан-Зираат Интернешнл Банк"</v>
          </cell>
        </row>
        <row r="398">
          <cell r="B398" t="str">
            <v xml:space="preserve">Щучинский филиал АО "Цеснабанк" </v>
          </cell>
        </row>
        <row r="399">
          <cell r="B399" t="str">
            <v>Экибастузский рег фил №369900 АО Народный Банк Казахстана</v>
          </cell>
        </row>
        <row r="400">
          <cell r="B400" t="str">
            <v>Экибастузский филиал АО "БТА Банк"</v>
          </cell>
        </row>
        <row r="401">
          <cell r="B401" t="str">
            <v>Экибастузский филиал АО "Казкоммерцбанк"</v>
          </cell>
        </row>
        <row r="402">
          <cell r="B402" t="str">
            <v>Экибастузский филиал АО "Цеснабанк"</v>
          </cell>
        </row>
        <row r="403">
          <cell r="B403" t="str">
            <v>Южно-Каз Обл филиал АО "Жилстройсбербанк Казахстана"</v>
          </cell>
        </row>
        <row r="404">
          <cell r="B404" t="str">
            <v>Южно-Казахстанский филиал АО "БТА Банк"</v>
          </cell>
        </row>
        <row r="405">
          <cell r="B405" t="str">
            <v xml:space="preserve">Южно-Казахстанский филиал АО "Цеснабанк" </v>
          </cell>
        </row>
        <row r="406">
          <cell r="B406" t="str">
            <v>ЮКО филиал №299900 АО Народный Банк Казахстана</v>
          </cell>
        </row>
      </sheetData>
      <sheetData sheetId="2">
        <row r="1">
          <cell r="B1" t="str">
            <v>Австралия</v>
          </cell>
        </row>
        <row r="2">
          <cell r="B2" t="str">
            <v>Азербайджан</v>
          </cell>
        </row>
        <row r="3">
          <cell r="B3" t="str">
            <v>Аландские острова</v>
          </cell>
        </row>
        <row r="4">
          <cell r="B4" t="str">
            <v>Албания</v>
          </cell>
        </row>
        <row r="5">
          <cell r="B5" t="str">
            <v>Алжир</v>
          </cell>
        </row>
        <row r="6">
          <cell r="B6" t="str">
            <v>Американское самоа</v>
          </cell>
        </row>
        <row r="7">
          <cell r="B7" t="str">
            <v>Ангилья</v>
          </cell>
        </row>
        <row r="8">
          <cell r="B8" t="str">
            <v>Ангола</v>
          </cell>
        </row>
        <row r="9">
          <cell r="B9" t="str">
            <v>Андорра</v>
          </cell>
        </row>
        <row r="10">
          <cell r="B10" t="str">
            <v>Антигуа и Барбуда</v>
          </cell>
        </row>
        <row r="11">
          <cell r="B11" t="str">
            <v>Аргентина</v>
          </cell>
        </row>
        <row r="12">
          <cell r="B12" t="str">
            <v>Армения</v>
          </cell>
        </row>
        <row r="13">
          <cell r="B13" t="str">
            <v>Аруба</v>
          </cell>
        </row>
        <row r="14">
          <cell r="B14" t="str">
            <v>Афганистан</v>
          </cell>
        </row>
        <row r="15">
          <cell r="B15" t="str">
            <v>Багамы</v>
          </cell>
        </row>
        <row r="16">
          <cell r="B16" t="str">
            <v>Бангладеш</v>
          </cell>
        </row>
        <row r="17">
          <cell r="B17" t="str">
            <v>Барбадос</v>
          </cell>
        </row>
        <row r="18">
          <cell r="B18" t="str">
            <v>Бахрейн</v>
          </cell>
        </row>
        <row r="19">
          <cell r="B19" t="str">
            <v>Беларусь</v>
          </cell>
        </row>
        <row r="20">
          <cell r="B20" t="str">
            <v>Белиз</v>
          </cell>
        </row>
        <row r="21">
          <cell r="B21" t="str">
            <v>Бельгия</v>
          </cell>
        </row>
        <row r="22">
          <cell r="B22" t="str">
            <v>Бенин</v>
          </cell>
        </row>
        <row r="23">
          <cell r="B23" t="str">
            <v>Бермуды</v>
          </cell>
        </row>
        <row r="24">
          <cell r="B24" t="str">
            <v>Болгария</v>
          </cell>
        </row>
        <row r="25">
          <cell r="B25" t="str">
            <v>Боливия</v>
          </cell>
        </row>
        <row r="26">
          <cell r="B26" t="str">
            <v>Бонэйр, Синт-Эстатиус и Саба</v>
          </cell>
        </row>
        <row r="27">
          <cell r="B27" t="str">
            <v>Босния и Герцеговина</v>
          </cell>
        </row>
        <row r="28">
          <cell r="B28" t="str">
            <v>Ботсвана</v>
          </cell>
        </row>
        <row r="29">
          <cell r="B29" t="str">
            <v>Бразилия</v>
          </cell>
        </row>
        <row r="30">
          <cell r="B30" t="str">
            <v>Бруней-Даруссалам</v>
          </cell>
        </row>
        <row r="31">
          <cell r="B31" t="str">
            <v>Буркина-Фасо</v>
          </cell>
        </row>
        <row r="32">
          <cell r="B32" t="str">
            <v>Бурунди</v>
          </cell>
        </row>
        <row r="33">
          <cell r="B33" t="str">
            <v>Бутан</v>
          </cell>
        </row>
        <row r="34">
          <cell r="B34" t="str">
            <v>Вануату</v>
          </cell>
        </row>
        <row r="35">
          <cell r="B35" t="str">
            <v>Венгрия</v>
          </cell>
        </row>
        <row r="36">
          <cell r="B36" t="str">
            <v>Венесуэла</v>
          </cell>
        </row>
        <row r="37">
          <cell r="B37" t="str">
            <v>Виргинские острова  (Брит.)</v>
          </cell>
        </row>
        <row r="38">
          <cell r="B38" t="str">
            <v>Виргинские острова, США</v>
          </cell>
        </row>
        <row r="39">
          <cell r="B39" t="str">
            <v>Вьетнам</v>
          </cell>
        </row>
        <row r="40">
          <cell r="B40" t="str">
            <v>Габон</v>
          </cell>
        </row>
        <row r="41">
          <cell r="B41" t="str">
            <v>Гаити</v>
          </cell>
        </row>
        <row r="42">
          <cell r="B42" t="str">
            <v>Гайана</v>
          </cell>
        </row>
        <row r="43">
          <cell r="B43" t="str">
            <v>Гамбия</v>
          </cell>
        </row>
        <row r="44">
          <cell r="B44" t="str">
            <v>Гана - Республика Гана</v>
          </cell>
        </row>
        <row r="45">
          <cell r="B45" t="str">
            <v>Гваделупа</v>
          </cell>
        </row>
        <row r="46">
          <cell r="B46" t="str">
            <v>Гватемала</v>
          </cell>
        </row>
        <row r="47">
          <cell r="B47" t="str">
            <v>Гвинея</v>
          </cell>
        </row>
        <row r="48">
          <cell r="B48" t="str">
            <v>Гвинея-Бисау</v>
          </cell>
        </row>
        <row r="49">
          <cell r="B49" t="str">
            <v>Германия</v>
          </cell>
        </row>
        <row r="50">
          <cell r="B50" t="str">
            <v>Гибралтар</v>
          </cell>
        </row>
        <row r="51">
          <cell r="B51" t="str">
            <v>Гондурас</v>
          </cell>
        </row>
        <row r="52">
          <cell r="B52" t="str">
            <v>Гонконг</v>
          </cell>
        </row>
        <row r="53">
          <cell r="B53" t="str">
            <v>Гренада</v>
          </cell>
        </row>
        <row r="54">
          <cell r="B54" t="str">
            <v>Гренландия</v>
          </cell>
        </row>
        <row r="55">
          <cell r="B55" t="str">
            <v>Греция</v>
          </cell>
        </row>
        <row r="56">
          <cell r="B56" t="str">
            <v>Грузия</v>
          </cell>
        </row>
        <row r="57">
          <cell r="B57" t="str">
            <v>Гуам</v>
          </cell>
        </row>
        <row r="58">
          <cell r="B58" t="str">
            <v>Дания</v>
          </cell>
        </row>
        <row r="59">
          <cell r="B59" t="str">
            <v>Джибути</v>
          </cell>
        </row>
        <row r="60">
          <cell r="B60" t="str">
            <v>Доминика</v>
          </cell>
        </row>
        <row r="61">
          <cell r="B61" t="str">
            <v>Доминиканская республика</v>
          </cell>
        </row>
        <row r="62">
          <cell r="B62" t="str">
            <v>Египет  - Арабская Республика Египет</v>
          </cell>
        </row>
        <row r="63">
          <cell r="B63" t="str">
            <v>Замбия</v>
          </cell>
        </row>
        <row r="64">
          <cell r="B64" t="str">
            <v>Западная Сахара</v>
          </cell>
        </row>
        <row r="65">
          <cell r="B65" t="str">
            <v>Зимбабве</v>
          </cell>
        </row>
        <row r="66">
          <cell r="B66" t="str">
            <v>Израиль</v>
          </cell>
        </row>
        <row r="67">
          <cell r="B67" t="str">
            <v>Индия</v>
          </cell>
        </row>
        <row r="68">
          <cell r="B68" t="str">
            <v>Индонезия</v>
          </cell>
        </row>
        <row r="69">
          <cell r="B69" t="str">
            <v>Иордания</v>
          </cell>
        </row>
        <row r="70">
          <cell r="B70" t="str">
            <v>Ирак</v>
          </cell>
        </row>
        <row r="71">
          <cell r="B71" t="str">
            <v>Иран, исламская республика</v>
          </cell>
        </row>
        <row r="72">
          <cell r="B72" t="str">
            <v>Ирландия</v>
          </cell>
        </row>
        <row r="73">
          <cell r="B73" t="str">
            <v>Исландия</v>
          </cell>
        </row>
        <row r="74">
          <cell r="B74" t="str">
            <v>Испания</v>
          </cell>
        </row>
        <row r="75">
          <cell r="B75" t="str">
            <v>Италия</v>
          </cell>
        </row>
        <row r="76">
          <cell r="B76" t="str">
            <v>Йемен</v>
          </cell>
        </row>
        <row r="77">
          <cell r="B77" t="str">
            <v>Кабо-Верде</v>
          </cell>
        </row>
        <row r="78">
          <cell r="B78" t="str">
            <v>Казахстан</v>
          </cell>
        </row>
        <row r="79">
          <cell r="B79" t="str">
            <v>Камбоджа</v>
          </cell>
        </row>
        <row r="80">
          <cell r="B80" t="str">
            <v>Камерун</v>
          </cell>
        </row>
        <row r="81">
          <cell r="B81" t="str">
            <v>Канада</v>
          </cell>
        </row>
        <row r="82">
          <cell r="B82" t="str">
            <v>Катар</v>
          </cell>
        </row>
        <row r="83">
          <cell r="B83" t="str">
            <v>Кения</v>
          </cell>
        </row>
        <row r="84">
          <cell r="B84" t="str">
            <v>Кипр</v>
          </cell>
        </row>
        <row r="85">
          <cell r="B85" t="str">
            <v>Кирибати</v>
          </cell>
        </row>
        <row r="86">
          <cell r="B86" t="str">
            <v>Китай</v>
          </cell>
        </row>
        <row r="87">
          <cell r="B87" t="str">
            <v>Колумбия</v>
          </cell>
        </row>
        <row r="88">
          <cell r="B88" t="str">
            <v>Коморы</v>
          </cell>
        </row>
        <row r="89">
          <cell r="B89" t="str">
            <v>Конго</v>
          </cell>
        </row>
        <row r="90">
          <cell r="B90" t="str">
            <v>Конго,Демократическая республика</v>
          </cell>
        </row>
        <row r="91">
          <cell r="B91" t="str">
            <v>Корея, Народно-Демократическая  республика</v>
          </cell>
        </row>
        <row r="92">
          <cell r="B92" t="str">
            <v>Корея, Республика</v>
          </cell>
        </row>
        <row r="93">
          <cell r="B93" t="str">
            <v>Коста-Рика</v>
          </cell>
        </row>
        <row r="94">
          <cell r="B94" t="str">
            <v>КОТ-Д ИВУАР</v>
          </cell>
        </row>
        <row r="95">
          <cell r="B95" t="str">
            <v>Куба</v>
          </cell>
        </row>
        <row r="96">
          <cell r="B96" t="str">
            <v>Кувейт</v>
          </cell>
        </row>
        <row r="97">
          <cell r="B97" t="str">
            <v>Кыргызстан</v>
          </cell>
        </row>
        <row r="98">
          <cell r="B98" t="str">
            <v>Кюрасао</v>
          </cell>
        </row>
        <row r="99">
          <cell r="B99" t="str">
            <v>Лаосская народно-демократическая  республика</v>
          </cell>
        </row>
        <row r="100">
          <cell r="B100" t="str">
            <v>Латвия</v>
          </cell>
        </row>
        <row r="101">
          <cell r="B101" t="str">
            <v>Лесото</v>
          </cell>
        </row>
        <row r="102">
          <cell r="B102" t="str">
            <v>Либерия</v>
          </cell>
        </row>
        <row r="103">
          <cell r="B103" t="str">
            <v>Ливан</v>
          </cell>
        </row>
        <row r="104">
          <cell r="B104" t="str">
            <v>Ливийская Арабская Джамахирия</v>
          </cell>
        </row>
        <row r="105">
          <cell r="B105" t="str">
            <v>Литва</v>
          </cell>
        </row>
        <row r="106">
          <cell r="B106" t="str">
            <v>Лихтенштейн</v>
          </cell>
        </row>
        <row r="107">
          <cell r="B107" t="str">
            <v>Люксембург</v>
          </cell>
        </row>
        <row r="108">
          <cell r="B108" t="str">
            <v>Маврикий</v>
          </cell>
        </row>
        <row r="109">
          <cell r="B109" t="str">
            <v>Мавритания</v>
          </cell>
        </row>
        <row r="110">
          <cell r="B110" t="str">
            <v>Мадагаскар</v>
          </cell>
        </row>
        <row r="111">
          <cell r="B111" t="str">
            <v>Майотта</v>
          </cell>
        </row>
        <row r="112">
          <cell r="B112" t="str">
            <v>Макао - Специальный административный регион в Китае</v>
          </cell>
        </row>
        <row r="113">
          <cell r="B113" t="str">
            <v>Македония, бывшая Югославская республика</v>
          </cell>
        </row>
        <row r="114">
          <cell r="B114" t="str">
            <v>Малави</v>
          </cell>
        </row>
        <row r="115">
          <cell r="B115" t="str">
            <v>Малайзия</v>
          </cell>
        </row>
        <row r="116">
          <cell r="B116" t="str">
            <v>Мали</v>
          </cell>
        </row>
        <row r="117">
          <cell r="B117" t="str">
            <v>Мальдивы</v>
          </cell>
        </row>
        <row r="118">
          <cell r="B118" t="str">
            <v>Мальта</v>
          </cell>
        </row>
        <row r="119">
          <cell r="B119" t="str">
            <v>Марокко</v>
          </cell>
        </row>
        <row r="120">
          <cell r="B120" t="str">
            <v>Мартиника</v>
          </cell>
        </row>
        <row r="121">
          <cell r="B121" t="str">
            <v>Маршалловы острова</v>
          </cell>
        </row>
        <row r="122">
          <cell r="B122" t="str">
            <v>Международные финансовые организации</v>
          </cell>
        </row>
        <row r="123">
          <cell r="B123" t="str">
            <v>Мексика</v>
          </cell>
        </row>
        <row r="124">
          <cell r="B124" t="str">
            <v xml:space="preserve">Микронезия, Федеративные штаты </v>
          </cell>
        </row>
        <row r="125">
          <cell r="B125" t="str">
            <v>Мозамбик</v>
          </cell>
        </row>
        <row r="126">
          <cell r="B126" t="str">
            <v>Молдова республика</v>
          </cell>
        </row>
        <row r="127">
          <cell r="B127" t="str">
            <v>Монако</v>
          </cell>
        </row>
        <row r="128">
          <cell r="B128" t="str">
            <v>Монголия</v>
          </cell>
        </row>
        <row r="129">
          <cell r="B129" t="str">
            <v>Монтсеррат</v>
          </cell>
        </row>
        <row r="130">
          <cell r="B130" t="str">
            <v>Мьянма</v>
          </cell>
        </row>
        <row r="131">
          <cell r="B131" t="str">
            <v>Намибия</v>
          </cell>
        </row>
        <row r="132">
          <cell r="B132" t="str">
            <v>Науру</v>
          </cell>
        </row>
        <row r="133">
          <cell r="B133" t="str">
            <v>Непал</v>
          </cell>
        </row>
        <row r="134">
          <cell r="B134" t="str">
            <v>Нигер</v>
          </cell>
        </row>
        <row r="135">
          <cell r="B135" t="str">
            <v>Нигерия</v>
          </cell>
        </row>
        <row r="136">
          <cell r="B136" t="str">
            <v>Нидерланды</v>
          </cell>
        </row>
        <row r="137">
          <cell r="B137" t="str">
            <v>Никарагуа</v>
          </cell>
        </row>
        <row r="138">
          <cell r="B138" t="str">
            <v>Ниуэ</v>
          </cell>
        </row>
        <row r="139">
          <cell r="B139" t="str">
            <v>Новая Зеландия</v>
          </cell>
        </row>
        <row r="140">
          <cell r="B140" t="str">
            <v>Новая Каледония</v>
          </cell>
        </row>
        <row r="141">
          <cell r="B141" t="str">
            <v>Норвегия</v>
          </cell>
        </row>
        <row r="142">
          <cell r="B142" t="str">
            <v>Объединенные Арабские Эмираты</v>
          </cell>
        </row>
        <row r="143">
          <cell r="B143" t="str">
            <v>О-в Гернси</v>
          </cell>
        </row>
        <row r="144">
          <cell r="B144" t="str">
            <v>О-в Джерси</v>
          </cell>
        </row>
        <row r="145">
          <cell r="B145" t="str">
            <v>Оман</v>
          </cell>
        </row>
        <row r="146">
          <cell r="B146" t="str">
            <v>Остров Буве</v>
          </cell>
        </row>
        <row r="147">
          <cell r="B147" t="str">
            <v>Остров Мэн</v>
          </cell>
        </row>
        <row r="148">
          <cell r="B148" t="str">
            <v>Остров Норфолк</v>
          </cell>
        </row>
        <row r="149">
          <cell r="B149" t="str">
            <v>Острова Кайман</v>
          </cell>
        </row>
        <row r="150">
          <cell r="B150" t="str">
            <v>Острова Кука</v>
          </cell>
        </row>
        <row r="151">
          <cell r="B151" t="str">
            <v>Острова Теркс и Кайкос</v>
          </cell>
        </row>
        <row r="152">
          <cell r="B152" t="str">
            <v>Пакистан</v>
          </cell>
        </row>
        <row r="153">
          <cell r="B153" t="str">
            <v>Палау</v>
          </cell>
        </row>
        <row r="154">
          <cell r="B154" t="str">
            <v>Палестинская территория, оккупированная</v>
          </cell>
        </row>
        <row r="155">
          <cell r="B155" t="str">
            <v>Панама</v>
          </cell>
        </row>
        <row r="156">
          <cell r="B156" t="str">
            <v xml:space="preserve">Папский престол (Государство-город Ватикан) </v>
          </cell>
        </row>
        <row r="157">
          <cell r="B157" t="str">
            <v>Папуа-Новая Гвинея</v>
          </cell>
        </row>
        <row r="158">
          <cell r="B158" t="str">
            <v>Парагвай</v>
          </cell>
        </row>
        <row r="159">
          <cell r="B159" t="str">
            <v>Перу</v>
          </cell>
        </row>
        <row r="160">
          <cell r="B160" t="str">
            <v>Питкэрн</v>
          </cell>
        </row>
        <row r="161">
          <cell r="B161" t="str">
            <v>Польша</v>
          </cell>
        </row>
        <row r="162">
          <cell r="B162" t="str">
            <v>Португалия</v>
          </cell>
        </row>
        <row r="163">
          <cell r="B163" t="str">
            <v>Пуэрто-Рико</v>
          </cell>
        </row>
        <row r="164">
          <cell r="B164" t="str">
            <v>Реюньон</v>
          </cell>
        </row>
        <row r="165">
          <cell r="B165" t="str">
            <v>Российская Федерация</v>
          </cell>
        </row>
        <row r="166">
          <cell r="B166" t="str">
            <v>Руанда</v>
          </cell>
        </row>
        <row r="167">
          <cell r="B167" t="str">
            <v>Румыния</v>
          </cell>
        </row>
        <row r="168">
          <cell r="B168" t="str">
            <v>Самоа</v>
          </cell>
        </row>
        <row r="169">
          <cell r="B169" t="str">
            <v>Сан-Марино</v>
          </cell>
        </row>
        <row r="170">
          <cell r="B170" t="str">
            <v>Сан-Томе и Принсипи</v>
          </cell>
        </row>
        <row r="171">
          <cell r="B171" t="str">
            <v>Саудовская Аравия</v>
          </cell>
        </row>
        <row r="172">
          <cell r="B172" t="str">
            <v>Свазиленд</v>
          </cell>
        </row>
        <row r="173">
          <cell r="B173" t="str">
            <v>Святая Елена</v>
          </cell>
        </row>
        <row r="174">
          <cell r="B174" t="str">
            <v>Северные Марианские о-ва</v>
          </cell>
        </row>
        <row r="175">
          <cell r="B175" t="str">
            <v>Сейшелы</v>
          </cell>
        </row>
        <row r="176">
          <cell r="B176" t="str">
            <v>Сенегал</v>
          </cell>
        </row>
        <row r="177">
          <cell r="B177" t="str">
            <v>Сент-Винсент и Гренадины</v>
          </cell>
        </row>
        <row r="178">
          <cell r="B178" t="str">
            <v>Сент-Китс и Невис</v>
          </cell>
        </row>
        <row r="179">
          <cell r="B179" t="str">
            <v>Сент-Люсия</v>
          </cell>
        </row>
        <row r="180">
          <cell r="B180" t="str">
            <v>Сент-Пьер и  Микелон</v>
          </cell>
        </row>
        <row r="181">
          <cell r="B181" t="str">
            <v>Сербия</v>
          </cell>
        </row>
        <row r="182">
          <cell r="B182" t="str">
            <v xml:space="preserve">Сингапур </v>
          </cell>
        </row>
        <row r="183">
          <cell r="B183" t="str">
            <v>Синт-Мартен (нидерландская часть)</v>
          </cell>
        </row>
        <row r="184">
          <cell r="B184" t="str">
            <v>Сирийская Арабская республика</v>
          </cell>
        </row>
        <row r="185">
          <cell r="B185" t="str">
            <v>Словакия</v>
          </cell>
        </row>
        <row r="186">
          <cell r="B186" t="str">
            <v>Словения</v>
          </cell>
        </row>
        <row r="187">
          <cell r="B187" t="str">
            <v xml:space="preserve">Соединенные Штаты </v>
          </cell>
        </row>
        <row r="188">
          <cell r="B188" t="str">
            <v xml:space="preserve">Соединеное Королевство </v>
          </cell>
        </row>
        <row r="189">
          <cell r="B189" t="str">
            <v>Соломоновы острова</v>
          </cell>
        </row>
        <row r="190">
          <cell r="B190" t="str">
            <v>Сомали</v>
          </cell>
        </row>
        <row r="191">
          <cell r="B191" t="str">
            <v>Судан</v>
          </cell>
        </row>
        <row r="192">
          <cell r="B192" t="str">
            <v>Суринам</v>
          </cell>
        </row>
        <row r="193">
          <cell r="B193" t="str">
            <v>Сьерра-Леоне</v>
          </cell>
        </row>
        <row r="194">
          <cell r="B194" t="str">
            <v>Таджикистан</v>
          </cell>
        </row>
        <row r="195">
          <cell r="B195" t="str">
            <v>Таиланд</v>
          </cell>
        </row>
        <row r="196">
          <cell r="B196" t="str">
            <v>Тайвань, провинция Китая</v>
          </cell>
        </row>
        <row r="197">
          <cell r="B197" t="str">
            <v>Танзания, объединенная республика</v>
          </cell>
        </row>
        <row r="198">
          <cell r="B198" t="str">
            <v>Тимор Лоросае</v>
          </cell>
        </row>
        <row r="199">
          <cell r="B199" t="str">
            <v>Того</v>
          </cell>
        </row>
        <row r="200">
          <cell r="B200" t="str">
            <v>Токелау</v>
          </cell>
        </row>
        <row r="201">
          <cell r="B201" t="str">
            <v>Тонга</v>
          </cell>
        </row>
        <row r="202">
          <cell r="B202" t="str">
            <v>Тринидад и Тобаго</v>
          </cell>
        </row>
        <row r="203">
          <cell r="B203" t="str">
            <v>Тувалу</v>
          </cell>
        </row>
        <row r="204">
          <cell r="B204" t="str">
            <v>Тунис</v>
          </cell>
        </row>
        <row r="205">
          <cell r="B205" t="str">
            <v>Туркменистан</v>
          </cell>
        </row>
        <row r="206">
          <cell r="B206" t="str">
            <v>Турция</v>
          </cell>
        </row>
        <row r="207">
          <cell r="B207" t="str">
            <v>Уганда</v>
          </cell>
        </row>
        <row r="208">
          <cell r="B208" t="str">
            <v>Узбекистан</v>
          </cell>
        </row>
        <row r="209">
          <cell r="B209" t="str">
            <v>Украина</v>
          </cell>
        </row>
        <row r="210">
          <cell r="B210" t="str">
            <v>Уоллис и Футуна</v>
          </cell>
        </row>
        <row r="211">
          <cell r="B211" t="str">
            <v>Уругвай</v>
          </cell>
        </row>
        <row r="212">
          <cell r="B212" t="str">
            <v>Фарерские острова</v>
          </cell>
        </row>
        <row r="213">
          <cell r="B213" t="str">
            <v>Фиджи</v>
          </cell>
        </row>
        <row r="214">
          <cell r="B214" t="str">
            <v>Филиппины</v>
          </cell>
        </row>
        <row r="215">
          <cell r="B215" t="str">
            <v>Финляндия</v>
          </cell>
        </row>
        <row r="216">
          <cell r="B216" t="str">
            <v>Фолклендские о-ва ( Мальвинские)</v>
          </cell>
        </row>
        <row r="217">
          <cell r="B217" t="str">
            <v>Франция</v>
          </cell>
        </row>
        <row r="218">
          <cell r="B218" t="str">
            <v>Французская Гвиана</v>
          </cell>
        </row>
        <row r="219">
          <cell r="B219" t="str">
            <v>Французская Полинезия</v>
          </cell>
        </row>
        <row r="220">
          <cell r="B220" t="str">
            <v>Хорватия</v>
          </cell>
        </row>
        <row r="221">
          <cell r="B221" t="str">
            <v>Центрально-африканская республика</v>
          </cell>
        </row>
        <row r="222">
          <cell r="B222" t="str">
            <v>Чад</v>
          </cell>
        </row>
        <row r="223">
          <cell r="B223" t="str">
            <v>Черногория</v>
          </cell>
        </row>
        <row r="224">
          <cell r="B224" t="str">
            <v>Чешская Республика</v>
          </cell>
        </row>
        <row r="225">
          <cell r="B225" t="str">
            <v>Чили</v>
          </cell>
        </row>
        <row r="226">
          <cell r="B226" t="str">
            <v>Швейцария</v>
          </cell>
        </row>
        <row r="227">
          <cell r="B227" t="str">
            <v>Швеция</v>
          </cell>
        </row>
        <row r="228">
          <cell r="B228" t="str">
            <v>Шпицберген и Ян Майен</v>
          </cell>
        </row>
        <row r="229">
          <cell r="B229" t="str">
            <v>Шри-Ланка</v>
          </cell>
        </row>
        <row r="230">
          <cell r="B230" t="str">
            <v>Эквадор</v>
          </cell>
        </row>
        <row r="231">
          <cell r="B231" t="str">
            <v>Экваториальная Гвинея</v>
          </cell>
        </row>
        <row r="232">
          <cell r="B232" t="str">
            <v>Эль-Сальвадор</v>
          </cell>
        </row>
        <row r="233">
          <cell r="B233" t="str">
            <v>Эритрея</v>
          </cell>
        </row>
        <row r="234">
          <cell r="B234" t="str">
            <v>Эстония</v>
          </cell>
        </row>
        <row r="235">
          <cell r="B235" t="str">
            <v>Эфиопия</v>
          </cell>
        </row>
        <row r="236">
          <cell r="B236" t="str">
            <v>Южная Африка</v>
          </cell>
        </row>
        <row r="237">
          <cell r="B237" t="str">
            <v>Ямайка</v>
          </cell>
        </row>
        <row r="238">
          <cell r="B238" t="str">
            <v>Япония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я в системе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4"/>
  <sheetViews>
    <sheetView topLeftCell="A43" zoomScale="110" zoomScaleNormal="110" workbookViewId="0">
      <selection activeCell="A71" sqref="A71:D72"/>
    </sheetView>
  </sheetViews>
  <sheetFormatPr defaultRowHeight="12.75" x14ac:dyDescent="0.25"/>
  <cols>
    <col min="1" max="1" width="65.28515625" style="1" customWidth="1"/>
    <col min="2" max="2" width="12.140625" style="1" customWidth="1"/>
    <col min="3" max="3" width="14" style="54" customWidth="1"/>
    <col min="4" max="4" width="17.7109375" style="54" customWidth="1"/>
    <col min="5" max="5" width="9.7109375" style="1" bestFit="1" customWidth="1"/>
    <col min="6" max="11" width="9.140625" style="1" hidden="1" customWidth="1"/>
    <col min="12" max="12" width="13.5703125" style="1" hidden="1" customWidth="1"/>
    <col min="13" max="13" width="10.85546875" style="1" hidden="1" customWidth="1"/>
    <col min="14" max="14" width="9.5703125" style="1" bestFit="1" customWidth="1"/>
    <col min="15" max="16" width="11" style="1" bestFit="1" customWidth="1"/>
    <col min="17" max="17" width="13.28515625" style="1" bestFit="1" customWidth="1"/>
    <col min="18" max="256" width="9.140625" style="1"/>
    <col min="257" max="257" width="65.28515625" style="1" customWidth="1"/>
    <col min="258" max="258" width="12.140625" style="1" customWidth="1"/>
    <col min="259" max="259" width="14" style="1" customWidth="1"/>
    <col min="260" max="260" width="17.7109375" style="1" customWidth="1"/>
    <col min="261" max="261" width="9.7109375" style="1" bestFit="1" customWidth="1"/>
    <col min="262" max="269" width="0" style="1" hidden="1" customWidth="1"/>
    <col min="270" max="270" width="9.5703125" style="1" bestFit="1" customWidth="1"/>
    <col min="271" max="272" width="11" style="1" bestFit="1" customWidth="1"/>
    <col min="273" max="273" width="13.28515625" style="1" bestFit="1" customWidth="1"/>
    <col min="274" max="512" width="9.140625" style="1"/>
    <col min="513" max="513" width="65.28515625" style="1" customWidth="1"/>
    <col min="514" max="514" width="12.140625" style="1" customWidth="1"/>
    <col min="515" max="515" width="14" style="1" customWidth="1"/>
    <col min="516" max="516" width="17.7109375" style="1" customWidth="1"/>
    <col min="517" max="517" width="9.7109375" style="1" bestFit="1" customWidth="1"/>
    <col min="518" max="525" width="0" style="1" hidden="1" customWidth="1"/>
    <col min="526" max="526" width="9.5703125" style="1" bestFit="1" customWidth="1"/>
    <col min="527" max="528" width="11" style="1" bestFit="1" customWidth="1"/>
    <col min="529" max="529" width="13.28515625" style="1" bestFit="1" customWidth="1"/>
    <col min="530" max="768" width="9.140625" style="1"/>
    <col min="769" max="769" width="65.28515625" style="1" customWidth="1"/>
    <col min="770" max="770" width="12.140625" style="1" customWidth="1"/>
    <col min="771" max="771" width="14" style="1" customWidth="1"/>
    <col min="772" max="772" width="17.7109375" style="1" customWidth="1"/>
    <col min="773" max="773" width="9.7109375" style="1" bestFit="1" customWidth="1"/>
    <col min="774" max="781" width="0" style="1" hidden="1" customWidth="1"/>
    <col min="782" max="782" width="9.5703125" style="1" bestFit="1" customWidth="1"/>
    <col min="783" max="784" width="11" style="1" bestFit="1" customWidth="1"/>
    <col min="785" max="785" width="13.28515625" style="1" bestFit="1" customWidth="1"/>
    <col min="786" max="1024" width="9.140625" style="1"/>
    <col min="1025" max="1025" width="65.28515625" style="1" customWidth="1"/>
    <col min="1026" max="1026" width="12.140625" style="1" customWidth="1"/>
    <col min="1027" max="1027" width="14" style="1" customWidth="1"/>
    <col min="1028" max="1028" width="17.7109375" style="1" customWidth="1"/>
    <col min="1029" max="1029" width="9.7109375" style="1" bestFit="1" customWidth="1"/>
    <col min="1030" max="1037" width="0" style="1" hidden="1" customWidth="1"/>
    <col min="1038" max="1038" width="9.5703125" style="1" bestFit="1" customWidth="1"/>
    <col min="1039" max="1040" width="11" style="1" bestFit="1" customWidth="1"/>
    <col min="1041" max="1041" width="13.28515625" style="1" bestFit="1" customWidth="1"/>
    <col min="1042" max="1280" width="9.140625" style="1"/>
    <col min="1281" max="1281" width="65.28515625" style="1" customWidth="1"/>
    <col min="1282" max="1282" width="12.140625" style="1" customWidth="1"/>
    <col min="1283" max="1283" width="14" style="1" customWidth="1"/>
    <col min="1284" max="1284" width="17.7109375" style="1" customWidth="1"/>
    <col min="1285" max="1285" width="9.7109375" style="1" bestFit="1" customWidth="1"/>
    <col min="1286" max="1293" width="0" style="1" hidden="1" customWidth="1"/>
    <col min="1294" max="1294" width="9.5703125" style="1" bestFit="1" customWidth="1"/>
    <col min="1295" max="1296" width="11" style="1" bestFit="1" customWidth="1"/>
    <col min="1297" max="1297" width="13.28515625" style="1" bestFit="1" customWidth="1"/>
    <col min="1298" max="1536" width="9.140625" style="1"/>
    <col min="1537" max="1537" width="65.28515625" style="1" customWidth="1"/>
    <col min="1538" max="1538" width="12.140625" style="1" customWidth="1"/>
    <col min="1539" max="1539" width="14" style="1" customWidth="1"/>
    <col min="1540" max="1540" width="17.7109375" style="1" customWidth="1"/>
    <col min="1541" max="1541" width="9.7109375" style="1" bestFit="1" customWidth="1"/>
    <col min="1542" max="1549" width="0" style="1" hidden="1" customWidth="1"/>
    <col min="1550" max="1550" width="9.5703125" style="1" bestFit="1" customWidth="1"/>
    <col min="1551" max="1552" width="11" style="1" bestFit="1" customWidth="1"/>
    <col min="1553" max="1553" width="13.28515625" style="1" bestFit="1" customWidth="1"/>
    <col min="1554" max="1792" width="9.140625" style="1"/>
    <col min="1793" max="1793" width="65.28515625" style="1" customWidth="1"/>
    <col min="1794" max="1794" width="12.140625" style="1" customWidth="1"/>
    <col min="1795" max="1795" width="14" style="1" customWidth="1"/>
    <col min="1796" max="1796" width="17.7109375" style="1" customWidth="1"/>
    <col min="1797" max="1797" width="9.7109375" style="1" bestFit="1" customWidth="1"/>
    <col min="1798" max="1805" width="0" style="1" hidden="1" customWidth="1"/>
    <col min="1806" max="1806" width="9.5703125" style="1" bestFit="1" customWidth="1"/>
    <col min="1807" max="1808" width="11" style="1" bestFit="1" customWidth="1"/>
    <col min="1809" max="1809" width="13.28515625" style="1" bestFit="1" customWidth="1"/>
    <col min="1810" max="2048" width="9.140625" style="1"/>
    <col min="2049" max="2049" width="65.28515625" style="1" customWidth="1"/>
    <col min="2050" max="2050" width="12.140625" style="1" customWidth="1"/>
    <col min="2051" max="2051" width="14" style="1" customWidth="1"/>
    <col min="2052" max="2052" width="17.7109375" style="1" customWidth="1"/>
    <col min="2053" max="2053" width="9.7109375" style="1" bestFit="1" customWidth="1"/>
    <col min="2054" max="2061" width="0" style="1" hidden="1" customWidth="1"/>
    <col min="2062" max="2062" width="9.5703125" style="1" bestFit="1" customWidth="1"/>
    <col min="2063" max="2064" width="11" style="1" bestFit="1" customWidth="1"/>
    <col min="2065" max="2065" width="13.28515625" style="1" bestFit="1" customWidth="1"/>
    <col min="2066" max="2304" width="9.140625" style="1"/>
    <col min="2305" max="2305" width="65.28515625" style="1" customWidth="1"/>
    <col min="2306" max="2306" width="12.140625" style="1" customWidth="1"/>
    <col min="2307" max="2307" width="14" style="1" customWidth="1"/>
    <col min="2308" max="2308" width="17.7109375" style="1" customWidth="1"/>
    <col min="2309" max="2309" width="9.7109375" style="1" bestFit="1" customWidth="1"/>
    <col min="2310" max="2317" width="0" style="1" hidden="1" customWidth="1"/>
    <col min="2318" max="2318" width="9.5703125" style="1" bestFit="1" customWidth="1"/>
    <col min="2319" max="2320" width="11" style="1" bestFit="1" customWidth="1"/>
    <col min="2321" max="2321" width="13.28515625" style="1" bestFit="1" customWidth="1"/>
    <col min="2322" max="2560" width="9.140625" style="1"/>
    <col min="2561" max="2561" width="65.28515625" style="1" customWidth="1"/>
    <col min="2562" max="2562" width="12.140625" style="1" customWidth="1"/>
    <col min="2563" max="2563" width="14" style="1" customWidth="1"/>
    <col min="2564" max="2564" width="17.7109375" style="1" customWidth="1"/>
    <col min="2565" max="2565" width="9.7109375" style="1" bestFit="1" customWidth="1"/>
    <col min="2566" max="2573" width="0" style="1" hidden="1" customWidth="1"/>
    <col min="2574" max="2574" width="9.5703125" style="1" bestFit="1" customWidth="1"/>
    <col min="2575" max="2576" width="11" style="1" bestFit="1" customWidth="1"/>
    <col min="2577" max="2577" width="13.28515625" style="1" bestFit="1" customWidth="1"/>
    <col min="2578" max="2816" width="9.140625" style="1"/>
    <col min="2817" max="2817" width="65.28515625" style="1" customWidth="1"/>
    <col min="2818" max="2818" width="12.140625" style="1" customWidth="1"/>
    <col min="2819" max="2819" width="14" style="1" customWidth="1"/>
    <col min="2820" max="2820" width="17.7109375" style="1" customWidth="1"/>
    <col min="2821" max="2821" width="9.7109375" style="1" bestFit="1" customWidth="1"/>
    <col min="2822" max="2829" width="0" style="1" hidden="1" customWidth="1"/>
    <col min="2830" max="2830" width="9.5703125" style="1" bestFit="1" customWidth="1"/>
    <col min="2831" max="2832" width="11" style="1" bestFit="1" customWidth="1"/>
    <col min="2833" max="2833" width="13.28515625" style="1" bestFit="1" customWidth="1"/>
    <col min="2834" max="3072" width="9.140625" style="1"/>
    <col min="3073" max="3073" width="65.28515625" style="1" customWidth="1"/>
    <col min="3074" max="3074" width="12.140625" style="1" customWidth="1"/>
    <col min="3075" max="3075" width="14" style="1" customWidth="1"/>
    <col min="3076" max="3076" width="17.7109375" style="1" customWidth="1"/>
    <col min="3077" max="3077" width="9.7109375" style="1" bestFit="1" customWidth="1"/>
    <col min="3078" max="3085" width="0" style="1" hidden="1" customWidth="1"/>
    <col min="3086" max="3086" width="9.5703125" style="1" bestFit="1" customWidth="1"/>
    <col min="3087" max="3088" width="11" style="1" bestFit="1" customWidth="1"/>
    <col min="3089" max="3089" width="13.28515625" style="1" bestFit="1" customWidth="1"/>
    <col min="3090" max="3328" width="9.140625" style="1"/>
    <col min="3329" max="3329" width="65.28515625" style="1" customWidth="1"/>
    <col min="3330" max="3330" width="12.140625" style="1" customWidth="1"/>
    <col min="3331" max="3331" width="14" style="1" customWidth="1"/>
    <col min="3332" max="3332" width="17.7109375" style="1" customWidth="1"/>
    <col min="3333" max="3333" width="9.7109375" style="1" bestFit="1" customWidth="1"/>
    <col min="3334" max="3341" width="0" style="1" hidden="1" customWidth="1"/>
    <col min="3342" max="3342" width="9.5703125" style="1" bestFit="1" customWidth="1"/>
    <col min="3343" max="3344" width="11" style="1" bestFit="1" customWidth="1"/>
    <col min="3345" max="3345" width="13.28515625" style="1" bestFit="1" customWidth="1"/>
    <col min="3346" max="3584" width="9.140625" style="1"/>
    <col min="3585" max="3585" width="65.28515625" style="1" customWidth="1"/>
    <col min="3586" max="3586" width="12.140625" style="1" customWidth="1"/>
    <col min="3587" max="3587" width="14" style="1" customWidth="1"/>
    <col min="3588" max="3588" width="17.7109375" style="1" customWidth="1"/>
    <col min="3589" max="3589" width="9.7109375" style="1" bestFit="1" customWidth="1"/>
    <col min="3590" max="3597" width="0" style="1" hidden="1" customWidth="1"/>
    <col min="3598" max="3598" width="9.5703125" style="1" bestFit="1" customWidth="1"/>
    <col min="3599" max="3600" width="11" style="1" bestFit="1" customWidth="1"/>
    <col min="3601" max="3601" width="13.28515625" style="1" bestFit="1" customWidth="1"/>
    <col min="3602" max="3840" width="9.140625" style="1"/>
    <col min="3841" max="3841" width="65.28515625" style="1" customWidth="1"/>
    <col min="3842" max="3842" width="12.140625" style="1" customWidth="1"/>
    <col min="3843" max="3843" width="14" style="1" customWidth="1"/>
    <col min="3844" max="3844" width="17.7109375" style="1" customWidth="1"/>
    <col min="3845" max="3845" width="9.7109375" style="1" bestFit="1" customWidth="1"/>
    <col min="3846" max="3853" width="0" style="1" hidden="1" customWidth="1"/>
    <col min="3854" max="3854" width="9.5703125" style="1" bestFit="1" customWidth="1"/>
    <col min="3855" max="3856" width="11" style="1" bestFit="1" customWidth="1"/>
    <col min="3857" max="3857" width="13.28515625" style="1" bestFit="1" customWidth="1"/>
    <col min="3858" max="4096" width="9.140625" style="1"/>
    <col min="4097" max="4097" width="65.28515625" style="1" customWidth="1"/>
    <col min="4098" max="4098" width="12.140625" style="1" customWidth="1"/>
    <col min="4099" max="4099" width="14" style="1" customWidth="1"/>
    <col min="4100" max="4100" width="17.7109375" style="1" customWidth="1"/>
    <col min="4101" max="4101" width="9.7109375" style="1" bestFit="1" customWidth="1"/>
    <col min="4102" max="4109" width="0" style="1" hidden="1" customWidth="1"/>
    <col min="4110" max="4110" width="9.5703125" style="1" bestFit="1" customWidth="1"/>
    <col min="4111" max="4112" width="11" style="1" bestFit="1" customWidth="1"/>
    <col min="4113" max="4113" width="13.28515625" style="1" bestFit="1" customWidth="1"/>
    <col min="4114" max="4352" width="9.140625" style="1"/>
    <col min="4353" max="4353" width="65.28515625" style="1" customWidth="1"/>
    <col min="4354" max="4354" width="12.140625" style="1" customWidth="1"/>
    <col min="4355" max="4355" width="14" style="1" customWidth="1"/>
    <col min="4356" max="4356" width="17.7109375" style="1" customWidth="1"/>
    <col min="4357" max="4357" width="9.7109375" style="1" bestFit="1" customWidth="1"/>
    <col min="4358" max="4365" width="0" style="1" hidden="1" customWidth="1"/>
    <col min="4366" max="4366" width="9.5703125" style="1" bestFit="1" customWidth="1"/>
    <col min="4367" max="4368" width="11" style="1" bestFit="1" customWidth="1"/>
    <col min="4369" max="4369" width="13.28515625" style="1" bestFit="1" customWidth="1"/>
    <col min="4370" max="4608" width="9.140625" style="1"/>
    <col min="4609" max="4609" width="65.28515625" style="1" customWidth="1"/>
    <col min="4610" max="4610" width="12.140625" style="1" customWidth="1"/>
    <col min="4611" max="4611" width="14" style="1" customWidth="1"/>
    <col min="4612" max="4612" width="17.7109375" style="1" customWidth="1"/>
    <col min="4613" max="4613" width="9.7109375" style="1" bestFit="1" customWidth="1"/>
    <col min="4614" max="4621" width="0" style="1" hidden="1" customWidth="1"/>
    <col min="4622" max="4622" width="9.5703125" style="1" bestFit="1" customWidth="1"/>
    <col min="4623" max="4624" width="11" style="1" bestFit="1" customWidth="1"/>
    <col min="4625" max="4625" width="13.28515625" style="1" bestFit="1" customWidth="1"/>
    <col min="4626" max="4864" width="9.140625" style="1"/>
    <col min="4865" max="4865" width="65.28515625" style="1" customWidth="1"/>
    <col min="4866" max="4866" width="12.140625" style="1" customWidth="1"/>
    <col min="4867" max="4867" width="14" style="1" customWidth="1"/>
    <col min="4868" max="4868" width="17.7109375" style="1" customWidth="1"/>
    <col min="4869" max="4869" width="9.7109375" style="1" bestFit="1" customWidth="1"/>
    <col min="4870" max="4877" width="0" style="1" hidden="1" customWidth="1"/>
    <col min="4878" max="4878" width="9.5703125" style="1" bestFit="1" customWidth="1"/>
    <col min="4879" max="4880" width="11" style="1" bestFit="1" customWidth="1"/>
    <col min="4881" max="4881" width="13.28515625" style="1" bestFit="1" customWidth="1"/>
    <col min="4882" max="5120" width="9.140625" style="1"/>
    <col min="5121" max="5121" width="65.28515625" style="1" customWidth="1"/>
    <col min="5122" max="5122" width="12.140625" style="1" customWidth="1"/>
    <col min="5123" max="5123" width="14" style="1" customWidth="1"/>
    <col min="5124" max="5124" width="17.7109375" style="1" customWidth="1"/>
    <col min="5125" max="5125" width="9.7109375" style="1" bestFit="1" customWidth="1"/>
    <col min="5126" max="5133" width="0" style="1" hidden="1" customWidth="1"/>
    <col min="5134" max="5134" width="9.5703125" style="1" bestFit="1" customWidth="1"/>
    <col min="5135" max="5136" width="11" style="1" bestFit="1" customWidth="1"/>
    <col min="5137" max="5137" width="13.28515625" style="1" bestFit="1" customWidth="1"/>
    <col min="5138" max="5376" width="9.140625" style="1"/>
    <col min="5377" max="5377" width="65.28515625" style="1" customWidth="1"/>
    <col min="5378" max="5378" width="12.140625" style="1" customWidth="1"/>
    <col min="5379" max="5379" width="14" style="1" customWidth="1"/>
    <col min="5380" max="5380" width="17.7109375" style="1" customWidth="1"/>
    <col min="5381" max="5381" width="9.7109375" style="1" bestFit="1" customWidth="1"/>
    <col min="5382" max="5389" width="0" style="1" hidden="1" customWidth="1"/>
    <col min="5390" max="5390" width="9.5703125" style="1" bestFit="1" customWidth="1"/>
    <col min="5391" max="5392" width="11" style="1" bestFit="1" customWidth="1"/>
    <col min="5393" max="5393" width="13.28515625" style="1" bestFit="1" customWidth="1"/>
    <col min="5394" max="5632" width="9.140625" style="1"/>
    <col min="5633" max="5633" width="65.28515625" style="1" customWidth="1"/>
    <col min="5634" max="5634" width="12.140625" style="1" customWidth="1"/>
    <col min="5635" max="5635" width="14" style="1" customWidth="1"/>
    <col min="5636" max="5636" width="17.7109375" style="1" customWidth="1"/>
    <col min="5637" max="5637" width="9.7109375" style="1" bestFit="1" customWidth="1"/>
    <col min="5638" max="5645" width="0" style="1" hidden="1" customWidth="1"/>
    <col min="5646" max="5646" width="9.5703125" style="1" bestFit="1" customWidth="1"/>
    <col min="5647" max="5648" width="11" style="1" bestFit="1" customWidth="1"/>
    <col min="5649" max="5649" width="13.28515625" style="1" bestFit="1" customWidth="1"/>
    <col min="5650" max="5888" width="9.140625" style="1"/>
    <col min="5889" max="5889" width="65.28515625" style="1" customWidth="1"/>
    <col min="5890" max="5890" width="12.140625" style="1" customWidth="1"/>
    <col min="5891" max="5891" width="14" style="1" customWidth="1"/>
    <col min="5892" max="5892" width="17.7109375" style="1" customWidth="1"/>
    <col min="5893" max="5893" width="9.7109375" style="1" bestFit="1" customWidth="1"/>
    <col min="5894" max="5901" width="0" style="1" hidden="1" customWidth="1"/>
    <col min="5902" max="5902" width="9.5703125" style="1" bestFit="1" customWidth="1"/>
    <col min="5903" max="5904" width="11" style="1" bestFit="1" customWidth="1"/>
    <col min="5905" max="5905" width="13.28515625" style="1" bestFit="1" customWidth="1"/>
    <col min="5906" max="6144" width="9.140625" style="1"/>
    <col min="6145" max="6145" width="65.28515625" style="1" customWidth="1"/>
    <col min="6146" max="6146" width="12.140625" style="1" customWidth="1"/>
    <col min="6147" max="6147" width="14" style="1" customWidth="1"/>
    <col min="6148" max="6148" width="17.7109375" style="1" customWidth="1"/>
    <col min="6149" max="6149" width="9.7109375" style="1" bestFit="1" customWidth="1"/>
    <col min="6150" max="6157" width="0" style="1" hidden="1" customWidth="1"/>
    <col min="6158" max="6158" width="9.5703125" style="1" bestFit="1" customWidth="1"/>
    <col min="6159" max="6160" width="11" style="1" bestFit="1" customWidth="1"/>
    <col min="6161" max="6161" width="13.28515625" style="1" bestFit="1" customWidth="1"/>
    <col min="6162" max="6400" width="9.140625" style="1"/>
    <col min="6401" max="6401" width="65.28515625" style="1" customWidth="1"/>
    <col min="6402" max="6402" width="12.140625" style="1" customWidth="1"/>
    <col min="6403" max="6403" width="14" style="1" customWidth="1"/>
    <col min="6404" max="6404" width="17.7109375" style="1" customWidth="1"/>
    <col min="6405" max="6405" width="9.7109375" style="1" bestFit="1" customWidth="1"/>
    <col min="6406" max="6413" width="0" style="1" hidden="1" customWidth="1"/>
    <col min="6414" max="6414" width="9.5703125" style="1" bestFit="1" customWidth="1"/>
    <col min="6415" max="6416" width="11" style="1" bestFit="1" customWidth="1"/>
    <col min="6417" max="6417" width="13.28515625" style="1" bestFit="1" customWidth="1"/>
    <col min="6418" max="6656" width="9.140625" style="1"/>
    <col min="6657" max="6657" width="65.28515625" style="1" customWidth="1"/>
    <col min="6658" max="6658" width="12.140625" style="1" customWidth="1"/>
    <col min="6659" max="6659" width="14" style="1" customWidth="1"/>
    <col min="6660" max="6660" width="17.7109375" style="1" customWidth="1"/>
    <col min="6661" max="6661" width="9.7109375" style="1" bestFit="1" customWidth="1"/>
    <col min="6662" max="6669" width="0" style="1" hidden="1" customWidth="1"/>
    <col min="6670" max="6670" width="9.5703125" style="1" bestFit="1" customWidth="1"/>
    <col min="6671" max="6672" width="11" style="1" bestFit="1" customWidth="1"/>
    <col min="6673" max="6673" width="13.28515625" style="1" bestFit="1" customWidth="1"/>
    <col min="6674" max="6912" width="9.140625" style="1"/>
    <col min="6913" max="6913" width="65.28515625" style="1" customWidth="1"/>
    <col min="6914" max="6914" width="12.140625" style="1" customWidth="1"/>
    <col min="6915" max="6915" width="14" style="1" customWidth="1"/>
    <col min="6916" max="6916" width="17.7109375" style="1" customWidth="1"/>
    <col min="6917" max="6917" width="9.7109375" style="1" bestFit="1" customWidth="1"/>
    <col min="6918" max="6925" width="0" style="1" hidden="1" customWidth="1"/>
    <col min="6926" max="6926" width="9.5703125" style="1" bestFit="1" customWidth="1"/>
    <col min="6927" max="6928" width="11" style="1" bestFit="1" customWidth="1"/>
    <col min="6929" max="6929" width="13.28515625" style="1" bestFit="1" customWidth="1"/>
    <col min="6930" max="7168" width="9.140625" style="1"/>
    <col min="7169" max="7169" width="65.28515625" style="1" customWidth="1"/>
    <col min="7170" max="7170" width="12.140625" style="1" customWidth="1"/>
    <col min="7171" max="7171" width="14" style="1" customWidth="1"/>
    <col min="7172" max="7172" width="17.7109375" style="1" customWidth="1"/>
    <col min="7173" max="7173" width="9.7109375" style="1" bestFit="1" customWidth="1"/>
    <col min="7174" max="7181" width="0" style="1" hidden="1" customWidth="1"/>
    <col min="7182" max="7182" width="9.5703125" style="1" bestFit="1" customWidth="1"/>
    <col min="7183" max="7184" width="11" style="1" bestFit="1" customWidth="1"/>
    <col min="7185" max="7185" width="13.28515625" style="1" bestFit="1" customWidth="1"/>
    <col min="7186" max="7424" width="9.140625" style="1"/>
    <col min="7425" max="7425" width="65.28515625" style="1" customWidth="1"/>
    <col min="7426" max="7426" width="12.140625" style="1" customWidth="1"/>
    <col min="7427" max="7427" width="14" style="1" customWidth="1"/>
    <col min="7428" max="7428" width="17.7109375" style="1" customWidth="1"/>
    <col min="7429" max="7429" width="9.7109375" style="1" bestFit="1" customWidth="1"/>
    <col min="7430" max="7437" width="0" style="1" hidden="1" customWidth="1"/>
    <col min="7438" max="7438" width="9.5703125" style="1" bestFit="1" customWidth="1"/>
    <col min="7439" max="7440" width="11" style="1" bestFit="1" customWidth="1"/>
    <col min="7441" max="7441" width="13.28515625" style="1" bestFit="1" customWidth="1"/>
    <col min="7442" max="7680" width="9.140625" style="1"/>
    <col min="7681" max="7681" width="65.28515625" style="1" customWidth="1"/>
    <col min="7682" max="7682" width="12.140625" style="1" customWidth="1"/>
    <col min="7683" max="7683" width="14" style="1" customWidth="1"/>
    <col min="7684" max="7684" width="17.7109375" style="1" customWidth="1"/>
    <col min="7685" max="7685" width="9.7109375" style="1" bestFit="1" customWidth="1"/>
    <col min="7686" max="7693" width="0" style="1" hidden="1" customWidth="1"/>
    <col min="7694" max="7694" width="9.5703125" style="1" bestFit="1" customWidth="1"/>
    <col min="7695" max="7696" width="11" style="1" bestFit="1" customWidth="1"/>
    <col min="7697" max="7697" width="13.28515625" style="1" bestFit="1" customWidth="1"/>
    <col min="7698" max="7936" width="9.140625" style="1"/>
    <col min="7937" max="7937" width="65.28515625" style="1" customWidth="1"/>
    <col min="7938" max="7938" width="12.140625" style="1" customWidth="1"/>
    <col min="7939" max="7939" width="14" style="1" customWidth="1"/>
    <col min="7940" max="7940" width="17.7109375" style="1" customWidth="1"/>
    <col min="7941" max="7941" width="9.7109375" style="1" bestFit="1" customWidth="1"/>
    <col min="7942" max="7949" width="0" style="1" hidden="1" customWidth="1"/>
    <col min="7950" max="7950" width="9.5703125" style="1" bestFit="1" customWidth="1"/>
    <col min="7951" max="7952" width="11" style="1" bestFit="1" customWidth="1"/>
    <col min="7953" max="7953" width="13.28515625" style="1" bestFit="1" customWidth="1"/>
    <col min="7954" max="8192" width="9.140625" style="1"/>
    <col min="8193" max="8193" width="65.28515625" style="1" customWidth="1"/>
    <col min="8194" max="8194" width="12.140625" style="1" customWidth="1"/>
    <col min="8195" max="8195" width="14" style="1" customWidth="1"/>
    <col min="8196" max="8196" width="17.7109375" style="1" customWidth="1"/>
    <col min="8197" max="8197" width="9.7109375" style="1" bestFit="1" customWidth="1"/>
    <col min="8198" max="8205" width="0" style="1" hidden="1" customWidth="1"/>
    <col min="8206" max="8206" width="9.5703125" style="1" bestFit="1" customWidth="1"/>
    <col min="8207" max="8208" width="11" style="1" bestFit="1" customWidth="1"/>
    <col min="8209" max="8209" width="13.28515625" style="1" bestFit="1" customWidth="1"/>
    <col min="8210" max="8448" width="9.140625" style="1"/>
    <col min="8449" max="8449" width="65.28515625" style="1" customWidth="1"/>
    <col min="8450" max="8450" width="12.140625" style="1" customWidth="1"/>
    <col min="8451" max="8451" width="14" style="1" customWidth="1"/>
    <col min="8452" max="8452" width="17.7109375" style="1" customWidth="1"/>
    <col min="8453" max="8453" width="9.7109375" style="1" bestFit="1" customWidth="1"/>
    <col min="8454" max="8461" width="0" style="1" hidden="1" customWidth="1"/>
    <col min="8462" max="8462" width="9.5703125" style="1" bestFit="1" customWidth="1"/>
    <col min="8463" max="8464" width="11" style="1" bestFit="1" customWidth="1"/>
    <col min="8465" max="8465" width="13.28515625" style="1" bestFit="1" customWidth="1"/>
    <col min="8466" max="8704" width="9.140625" style="1"/>
    <col min="8705" max="8705" width="65.28515625" style="1" customWidth="1"/>
    <col min="8706" max="8706" width="12.140625" style="1" customWidth="1"/>
    <col min="8707" max="8707" width="14" style="1" customWidth="1"/>
    <col min="8708" max="8708" width="17.7109375" style="1" customWidth="1"/>
    <col min="8709" max="8709" width="9.7109375" style="1" bestFit="1" customWidth="1"/>
    <col min="8710" max="8717" width="0" style="1" hidden="1" customWidth="1"/>
    <col min="8718" max="8718" width="9.5703125" style="1" bestFit="1" customWidth="1"/>
    <col min="8719" max="8720" width="11" style="1" bestFit="1" customWidth="1"/>
    <col min="8721" max="8721" width="13.28515625" style="1" bestFit="1" customWidth="1"/>
    <col min="8722" max="8960" width="9.140625" style="1"/>
    <col min="8961" max="8961" width="65.28515625" style="1" customWidth="1"/>
    <col min="8962" max="8962" width="12.140625" style="1" customWidth="1"/>
    <col min="8963" max="8963" width="14" style="1" customWidth="1"/>
    <col min="8964" max="8964" width="17.7109375" style="1" customWidth="1"/>
    <col min="8965" max="8965" width="9.7109375" style="1" bestFit="1" customWidth="1"/>
    <col min="8966" max="8973" width="0" style="1" hidden="1" customWidth="1"/>
    <col min="8974" max="8974" width="9.5703125" style="1" bestFit="1" customWidth="1"/>
    <col min="8975" max="8976" width="11" style="1" bestFit="1" customWidth="1"/>
    <col min="8977" max="8977" width="13.28515625" style="1" bestFit="1" customWidth="1"/>
    <col min="8978" max="9216" width="9.140625" style="1"/>
    <col min="9217" max="9217" width="65.28515625" style="1" customWidth="1"/>
    <col min="9218" max="9218" width="12.140625" style="1" customWidth="1"/>
    <col min="9219" max="9219" width="14" style="1" customWidth="1"/>
    <col min="9220" max="9220" width="17.7109375" style="1" customWidth="1"/>
    <col min="9221" max="9221" width="9.7109375" style="1" bestFit="1" customWidth="1"/>
    <col min="9222" max="9229" width="0" style="1" hidden="1" customWidth="1"/>
    <col min="9230" max="9230" width="9.5703125" style="1" bestFit="1" customWidth="1"/>
    <col min="9231" max="9232" width="11" style="1" bestFit="1" customWidth="1"/>
    <col min="9233" max="9233" width="13.28515625" style="1" bestFit="1" customWidth="1"/>
    <col min="9234" max="9472" width="9.140625" style="1"/>
    <col min="9473" max="9473" width="65.28515625" style="1" customWidth="1"/>
    <col min="9474" max="9474" width="12.140625" style="1" customWidth="1"/>
    <col min="9475" max="9475" width="14" style="1" customWidth="1"/>
    <col min="9476" max="9476" width="17.7109375" style="1" customWidth="1"/>
    <col min="9477" max="9477" width="9.7109375" style="1" bestFit="1" customWidth="1"/>
    <col min="9478" max="9485" width="0" style="1" hidden="1" customWidth="1"/>
    <col min="9486" max="9486" width="9.5703125" style="1" bestFit="1" customWidth="1"/>
    <col min="9487" max="9488" width="11" style="1" bestFit="1" customWidth="1"/>
    <col min="9489" max="9489" width="13.28515625" style="1" bestFit="1" customWidth="1"/>
    <col min="9490" max="9728" width="9.140625" style="1"/>
    <col min="9729" max="9729" width="65.28515625" style="1" customWidth="1"/>
    <col min="9730" max="9730" width="12.140625" style="1" customWidth="1"/>
    <col min="9731" max="9731" width="14" style="1" customWidth="1"/>
    <col min="9732" max="9732" width="17.7109375" style="1" customWidth="1"/>
    <col min="9733" max="9733" width="9.7109375" style="1" bestFit="1" customWidth="1"/>
    <col min="9734" max="9741" width="0" style="1" hidden="1" customWidth="1"/>
    <col min="9742" max="9742" width="9.5703125" style="1" bestFit="1" customWidth="1"/>
    <col min="9743" max="9744" width="11" style="1" bestFit="1" customWidth="1"/>
    <col min="9745" max="9745" width="13.28515625" style="1" bestFit="1" customWidth="1"/>
    <col min="9746" max="9984" width="9.140625" style="1"/>
    <col min="9985" max="9985" width="65.28515625" style="1" customWidth="1"/>
    <col min="9986" max="9986" width="12.140625" style="1" customWidth="1"/>
    <col min="9987" max="9987" width="14" style="1" customWidth="1"/>
    <col min="9988" max="9988" width="17.7109375" style="1" customWidth="1"/>
    <col min="9989" max="9989" width="9.7109375" style="1" bestFit="1" customWidth="1"/>
    <col min="9990" max="9997" width="0" style="1" hidden="1" customWidth="1"/>
    <col min="9998" max="9998" width="9.5703125" style="1" bestFit="1" customWidth="1"/>
    <col min="9999" max="10000" width="11" style="1" bestFit="1" customWidth="1"/>
    <col min="10001" max="10001" width="13.28515625" style="1" bestFit="1" customWidth="1"/>
    <col min="10002" max="10240" width="9.140625" style="1"/>
    <col min="10241" max="10241" width="65.28515625" style="1" customWidth="1"/>
    <col min="10242" max="10242" width="12.140625" style="1" customWidth="1"/>
    <col min="10243" max="10243" width="14" style="1" customWidth="1"/>
    <col min="10244" max="10244" width="17.7109375" style="1" customWidth="1"/>
    <col min="10245" max="10245" width="9.7109375" style="1" bestFit="1" customWidth="1"/>
    <col min="10246" max="10253" width="0" style="1" hidden="1" customWidth="1"/>
    <col min="10254" max="10254" width="9.5703125" style="1" bestFit="1" customWidth="1"/>
    <col min="10255" max="10256" width="11" style="1" bestFit="1" customWidth="1"/>
    <col min="10257" max="10257" width="13.28515625" style="1" bestFit="1" customWidth="1"/>
    <col min="10258" max="10496" width="9.140625" style="1"/>
    <col min="10497" max="10497" width="65.28515625" style="1" customWidth="1"/>
    <col min="10498" max="10498" width="12.140625" style="1" customWidth="1"/>
    <col min="10499" max="10499" width="14" style="1" customWidth="1"/>
    <col min="10500" max="10500" width="17.7109375" style="1" customWidth="1"/>
    <col min="10501" max="10501" width="9.7109375" style="1" bestFit="1" customWidth="1"/>
    <col min="10502" max="10509" width="0" style="1" hidden="1" customWidth="1"/>
    <col min="10510" max="10510" width="9.5703125" style="1" bestFit="1" customWidth="1"/>
    <col min="10511" max="10512" width="11" style="1" bestFit="1" customWidth="1"/>
    <col min="10513" max="10513" width="13.28515625" style="1" bestFit="1" customWidth="1"/>
    <col min="10514" max="10752" width="9.140625" style="1"/>
    <col min="10753" max="10753" width="65.28515625" style="1" customWidth="1"/>
    <col min="10754" max="10754" width="12.140625" style="1" customWidth="1"/>
    <col min="10755" max="10755" width="14" style="1" customWidth="1"/>
    <col min="10756" max="10756" width="17.7109375" style="1" customWidth="1"/>
    <col min="10757" max="10757" width="9.7109375" style="1" bestFit="1" customWidth="1"/>
    <col min="10758" max="10765" width="0" style="1" hidden="1" customWidth="1"/>
    <col min="10766" max="10766" width="9.5703125" style="1" bestFit="1" customWidth="1"/>
    <col min="10767" max="10768" width="11" style="1" bestFit="1" customWidth="1"/>
    <col min="10769" max="10769" width="13.28515625" style="1" bestFit="1" customWidth="1"/>
    <col min="10770" max="11008" width="9.140625" style="1"/>
    <col min="11009" max="11009" width="65.28515625" style="1" customWidth="1"/>
    <col min="11010" max="11010" width="12.140625" style="1" customWidth="1"/>
    <col min="11011" max="11011" width="14" style="1" customWidth="1"/>
    <col min="11012" max="11012" width="17.7109375" style="1" customWidth="1"/>
    <col min="11013" max="11013" width="9.7109375" style="1" bestFit="1" customWidth="1"/>
    <col min="11014" max="11021" width="0" style="1" hidden="1" customWidth="1"/>
    <col min="11022" max="11022" width="9.5703125" style="1" bestFit="1" customWidth="1"/>
    <col min="11023" max="11024" width="11" style="1" bestFit="1" customWidth="1"/>
    <col min="11025" max="11025" width="13.28515625" style="1" bestFit="1" customWidth="1"/>
    <col min="11026" max="11264" width="9.140625" style="1"/>
    <col min="11265" max="11265" width="65.28515625" style="1" customWidth="1"/>
    <col min="11266" max="11266" width="12.140625" style="1" customWidth="1"/>
    <col min="11267" max="11267" width="14" style="1" customWidth="1"/>
    <col min="11268" max="11268" width="17.7109375" style="1" customWidth="1"/>
    <col min="11269" max="11269" width="9.7109375" style="1" bestFit="1" customWidth="1"/>
    <col min="11270" max="11277" width="0" style="1" hidden="1" customWidth="1"/>
    <col min="11278" max="11278" width="9.5703125" style="1" bestFit="1" customWidth="1"/>
    <col min="11279" max="11280" width="11" style="1" bestFit="1" customWidth="1"/>
    <col min="11281" max="11281" width="13.28515625" style="1" bestFit="1" customWidth="1"/>
    <col min="11282" max="11520" width="9.140625" style="1"/>
    <col min="11521" max="11521" width="65.28515625" style="1" customWidth="1"/>
    <col min="11522" max="11522" width="12.140625" style="1" customWidth="1"/>
    <col min="11523" max="11523" width="14" style="1" customWidth="1"/>
    <col min="11524" max="11524" width="17.7109375" style="1" customWidth="1"/>
    <col min="11525" max="11525" width="9.7109375" style="1" bestFit="1" customWidth="1"/>
    <col min="11526" max="11533" width="0" style="1" hidden="1" customWidth="1"/>
    <col min="11534" max="11534" width="9.5703125" style="1" bestFit="1" customWidth="1"/>
    <col min="11535" max="11536" width="11" style="1" bestFit="1" customWidth="1"/>
    <col min="11537" max="11537" width="13.28515625" style="1" bestFit="1" customWidth="1"/>
    <col min="11538" max="11776" width="9.140625" style="1"/>
    <col min="11777" max="11777" width="65.28515625" style="1" customWidth="1"/>
    <col min="11778" max="11778" width="12.140625" style="1" customWidth="1"/>
    <col min="11779" max="11779" width="14" style="1" customWidth="1"/>
    <col min="11780" max="11780" width="17.7109375" style="1" customWidth="1"/>
    <col min="11781" max="11781" width="9.7109375" style="1" bestFit="1" customWidth="1"/>
    <col min="11782" max="11789" width="0" style="1" hidden="1" customWidth="1"/>
    <col min="11790" max="11790" width="9.5703125" style="1" bestFit="1" customWidth="1"/>
    <col min="11791" max="11792" width="11" style="1" bestFit="1" customWidth="1"/>
    <col min="11793" max="11793" width="13.28515625" style="1" bestFit="1" customWidth="1"/>
    <col min="11794" max="12032" width="9.140625" style="1"/>
    <col min="12033" max="12033" width="65.28515625" style="1" customWidth="1"/>
    <col min="12034" max="12034" width="12.140625" style="1" customWidth="1"/>
    <col min="12035" max="12035" width="14" style="1" customWidth="1"/>
    <col min="12036" max="12036" width="17.7109375" style="1" customWidth="1"/>
    <col min="12037" max="12037" width="9.7109375" style="1" bestFit="1" customWidth="1"/>
    <col min="12038" max="12045" width="0" style="1" hidden="1" customWidth="1"/>
    <col min="12046" max="12046" width="9.5703125" style="1" bestFit="1" customWidth="1"/>
    <col min="12047" max="12048" width="11" style="1" bestFit="1" customWidth="1"/>
    <col min="12049" max="12049" width="13.28515625" style="1" bestFit="1" customWidth="1"/>
    <col min="12050" max="12288" width="9.140625" style="1"/>
    <col min="12289" max="12289" width="65.28515625" style="1" customWidth="1"/>
    <col min="12290" max="12290" width="12.140625" style="1" customWidth="1"/>
    <col min="12291" max="12291" width="14" style="1" customWidth="1"/>
    <col min="12292" max="12292" width="17.7109375" style="1" customWidth="1"/>
    <col min="12293" max="12293" width="9.7109375" style="1" bestFit="1" customWidth="1"/>
    <col min="12294" max="12301" width="0" style="1" hidden="1" customWidth="1"/>
    <col min="12302" max="12302" width="9.5703125" style="1" bestFit="1" customWidth="1"/>
    <col min="12303" max="12304" width="11" style="1" bestFit="1" customWidth="1"/>
    <col min="12305" max="12305" width="13.28515625" style="1" bestFit="1" customWidth="1"/>
    <col min="12306" max="12544" width="9.140625" style="1"/>
    <col min="12545" max="12545" width="65.28515625" style="1" customWidth="1"/>
    <col min="12546" max="12546" width="12.140625" style="1" customWidth="1"/>
    <col min="12547" max="12547" width="14" style="1" customWidth="1"/>
    <col min="12548" max="12548" width="17.7109375" style="1" customWidth="1"/>
    <col min="12549" max="12549" width="9.7109375" style="1" bestFit="1" customWidth="1"/>
    <col min="12550" max="12557" width="0" style="1" hidden="1" customWidth="1"/>
    <col min="12558" max="12558" width="9.5703125" style="1" bestFit="1" customWidth="1"/>
    <col min="12559" max="12560" width="11" style="1" bestFit="1" customWidth="1"/>
    <col min="12561" max="12561" width="13.28515625" style="1" bestFit="1" customWidth="1"/>
    <col min="12562" max="12800" width="9.140625" style="1"/>
    <col min="12801" max="12801" width="65.28515625" style="1" customWidth="1"/>
    <col min="12802" max="12802" width="12.140625" style="1" customWidth="1"/>
    <col min="12803" max="12803" width="14" style="1" customWidth="1"/>
    <col min="12804" max="12804" width="17.7109375" style="1" customWidth="1"/>
    <col min="12805" max="12805" width="9.7109375" style="1" bestFit="1" customWidth="1"/>
    <col min="12806" max="12813" width="0" style="1" hidden="1" customWidth="1"/>
    <col min="12814" max="12814" width="9.5703125" style="1" bestFit="1" customWidth="1"/>
    <col min="12815" max="12816" width="11" style="1" bestFit="1" customWidth="1"/>
    <col min="12817" max="12817" width="13.28515625" style="1" bestFit="1" customWidth="1"/>
    <col min="12818" max="13056" width="9.140625" style="1"/>
    <col min="13057" max="13057" width="65.28515625" style="1" customWidth="1"/>
    <col min="13058" max="13058" width="12.140625" style="1" customWidth="1"/>
    <col min="13059" max="13059" width="14" style="1" customWidth="1"/>
    <col min="13060" max="13060" width="17.7109375" style="1" customWidth="1"/>
    <col min="13061" max="13061" width="9.7109375" style="1" bestFit="1" customWidth="1"/>
    <col min="13062" max="13069" width="0" style="1" hidden="1" customWidth="1"/>
    <col min="13070" max="13070" width="9.5703125" style="1" bestFit="1" customWidth="1"/>
    <col min="13071" max="13072" width="11" style="1" bestFit="1" customWidth="1"/>
    <col min="13073" max="13073" width="13.28515625" style="1" bestFit="1" customWidth="1"/>
    <col min="13074" max="13312" width="9.140625" style="1"/>
    <col min="13313" max="13313" width="65.28515625" style="1" customWidth="1"/>
    <col min="13314" max="13314" width="12.140625" style="1" customWidth="1"/>
    <col min="13315" max="13315" width="14" style="1" customWidth="1"/>
    <col min="13316" max="13316" width="17.7109375" style="1" customWidth="1"/>
    <col min="13317" max="13317" width="9.7109375" style="1" bestFit="1" customWidth="1"/>
    <col min="13318" max="13325" width="0" style="1" hidden="1" customWidth="1"/>
    <col min="13326" max="13326" width="9.5703125" style="1" bestFit="1" customWidth="1"/>
    <col min="13327" max="13328" width="11" style="1" bestFit="1" customWidth="1"/>
    <col min="13329" max="13329" width="13.28515625" style="1" bestFit="1" customWidth="1"/>
    <col min="13330" max="13568" width="9.140625" style="1"/>
    <col min="13569" max="13569" width="65.28515625" style="1" customWidth="1"/>
    <col min="13570" max="13570" width="12.140625" style="1" customWidth="1"/>
    <col min="13571" max="13571" width="14" style="1" customWidth="1"/>
    <col min="13572" max="13572" width="17.7109375" style="1" customWidth="1"/>
    <col min="13573" max="13573" width="9.7109375" style="1" bestFit="1" customWidth="1"/>
    <col min="13574" max="13581" width="0" style="1" hidden="1" customWidth="1"/>
    <col min="13582" max="13582" width="9.5703125" style="1" bestFit="1" customWidth="1"/>
    <col min="13583" max="13584" width="11" style="1" bestFit="1" customWidth="1"/>
    <col min="13585" max="13585" width="13.28515625" style="1" bestFit="1" customWidth="1"/>
    <col min="13586" max="13824" width="9.140625" style="1"/>
    <col min="13825" max="13825" width="65.28515625" style="1" customWidth="1"/>
    <col min="13826" max="13826" width="12.140625" style="1" customWidth="1"/>
    <col min="13827" max="13827" width="14" style="1" customWidth="1"/>
    <col min="13828" max="13828" width="17.7109375" style="1" customWidth="1"/>
    <col min="13829" max="13829" width="9.7109375" style="1" bestFit="1" customWidth="1"/>
    <col min="13830" max="13837" width="0" style="1" hidden="1" customWidth="1"/>
    <col min="13838" max="13838" width="9.5703125" style="1" bestFit="1" customWidth="1"/>
    <col min="13839" max="13840" width="11" style="1" bestFit="1" customWidth="1"/>
    <col min="13841" max="13841" width="13.28515625" style="1" bestFit="1" customWidth="1"/>
    <col min="13842" max="14080" width="9.140625" style="1"/>
    <col min="14081" max="14081" width="65.28515625" style="1" customWidth="1"/>
    <col min="14082" max="14082" width="12.140625" style="1" customWidth="1"/>
    <col min="14083" max="14083" width="14" style="1" customWidth="1"/>
    <col min="14084" max="14084" width="17.7109375" style="1" customWidth="1"/>
    <col min="14085" max="14085" width="9.7109375" style="1" bestFit="1" customWidth="1"/>
    <col min="14086" max="14093" width="0" style="1" hidden="1" customWidth="1"/>
    <col min="14094" max="14094" width="9.5703125" style="1" bestFit="1" customWidth="1"/>
    <col min="14095" max="14096" width="11" style="1" bestFit="1" customWidth="1"/>
    <col min="14097" max="14097" width="13.28515625" style="1" bestFit="1" customWidth="1"/>
    <col min="14098" max="14336" width="9.140625" style="1"/>
    <col min="14337" max="14337" width="65.28515625" style="1" customWidth="1"/>
    <col min="14338" max="14338" width="12.140625" style="1" customWidth="1"/>
    <col min="14339" max="14339" width="14" style="1" customWidth="1"/>
    <col min="14340" max="14340" width="17.7109375" style="1" customWidth="1"/>
    <col min="14341" max="14341" width="9.7109375" style="1" bestFit="1" customWidth="1"/>
    <col min="14342" max="14349" width="0" style="1" hidden="1" customWidth="1"/>
    <col min="14350" max="14350" width="9.5703125" style="1" bestFit="1" customWidth="1"/>
    <col min="14351" max="14352" width="11" style="1" bestFit="1" customWidth="1"/>
    <col min="14353" max="14353" width="13.28515625" style="1" bestFit="1" customWidth="1"/>
    <col min="14354" max="14592" width="9.140625" style="1"/>
    <col min="14593" max="14593" width="65.28515625" style="1" customWidth="1"/>
    <col min="14594" max="14594" width="12.140625" style="1" customWidth="1"/>
    <col min="14595" max="14595" width="14" style="1" customWidth="1"/>
    <col min="14596" max="14596" width="17.7109375" style="1" customWidth="1"/>
    <col min="14597" max="14597" width="9.7109375" style="1" bestFit="1" customWidth="1"/>
    <col min="14598" max="14605" width="0" style="1" hidden="1" customWidth="1"/>
    <col min="14606" max="14606" width="9.5703125" style="1" bestFit="1" customWidth="1"/>
    <col min="14607" max="14608" width="11" style="1" bestFit="1" customWidth="1"/>
    <col min="14609" max="14609" width="13.28515625" style="1" bestFit="1" customWidth="1"/>
    <col min="14610" max="14848" width="9.140625" style="1"/>
    <col min="14849" max="14849" width="65.28515625" style="1" customWidth="1"/>
    <col min="14850" max="14850" width="12.140625" style="1" customWidth="1"/>
    <col min="14851" max="14851" width="14" style="1" customWidth="1"/>
    <col min="14852" max="14852" width="17.7109375" style="1" customWidth="1"/>
    <col min="14853" max="14853" width="9.7109375" style="1" bestFit="1" customWidth="1"/>
    <col min="14854" max="14861" width="0" style="1" hidden="1" customWidth="1"/>
    <col min="14862" max="14862" width="9.5703125" style="1" bestFit="1" customWidth="1"/>
    <col min="14863" max="14864" width="11" style="1" bestFit="1" customWidth="1"/>
    <col min="14865" max="14865" width="13.28515625" style="1" bestFit="1" customWidth="1"/>
    <col min="14866" max="15104" width="9.140625" style="1"/>
    <col min="15105" max="15105" width="65.28515625" style="1" customWidth="1"/>
    <col min="15106" max="15106" width="12.140625" style="1" customWidth="1"/>
    <col min="15107" max="15107" width="14" style="1" customWidth="1"/>
    <col min="15108" max="15108" width="17.7109375" style="1" customWidth="1"/>
    <col min="15109" max="15109" width="9.7109375" style="1" bestFit="1" customWidth="1"/>
    <col min="15110" max="15117" width="0" style="1" hidden="1" customWidth="1"/>
    <col min="15118" max="15118" width="9.5703125" style="1" bestFit="1" customWidth="1"/>
    <col min="15119" max="15120" width="11" style="1" bestFit="1" customWidth="1"/>
    <col min="15121" max="15121" width="13.28515625" style="1" bestFit="1" customWidth="1"/>
    <col min="15122" max="15360" width="9.140625" style="1"/>
    <col min="15361" max="15361" width="65.28515625" style="1" customWidth="1"/>
    <col min="15362" max="15362" width="12.140625" style="1" customWidth="1"/>
    <col min="15363" max="15363" width="14" style="1" customWidth="1"/>
    <col min="15364" max="15364" width="17.7109375" style="1" customWidth="1"/>
    <col min="15365" max="15365" width="9.7109375" style="1" bestFit="1" customWidth="1"/>
    <col min="15366" max="15373" width="0" style="1" hidden="1" customWidth="1"/>
    <col min="15374" max="15374" width="9.5703125" style="1" bestFit="1" customWidth="1"/>
    <col min="15375" max="15376" width="11" style="1" bestFit="1" customWidth="1"/>
    <col min="15377" max="15377" width="13.28515625" style="1" bestFit="1" customWidth="1"/>
    <col min="15378" max="15616" width="9.140625" style="1"/>
    <col min="15617" max="15617" width="65.28515625" style="1" customWidth="1"/>
    <col min="15618" max="15618" width="12.140625" style="1" customWidth="1"/>
    <col min="15619" max="15619" width="14" style="1" customWidth="1"/>
    <col min="15620" max="15620" width="17.7109375" style="1" customWidth="1"/>
    <col min="15621" max="15621" width="9.7109375" style="1" bestFit="1" customWidth="1"/>
    <col min="15622" max="15629" width="0" style="1" hidden="1" customWidth="1"/>
    <col min="15630" max="15630" width="9.5703125" style="1" bestFit="1" customWidth="1"/>
    <col min="15631" max="15632" width="11" style="1" bestFit="1" customWidth="1"/>
    <col min="15633" max="15633" width="13.28515625" style="1" bestFit="1" customWidth="1"/>
    <col min="15634" max="15872" width="9.140625" style="1"/>
    <col min="15873" max="15873" width="65.28515625" style="1" customWidth="1"/>
    <col min="15874" max="15874" width="12.140625" style="1" customWidth="1"/>
    <col min="15875" max="15875" width="14" style="1" customWidth="1"/>
    <col min="15876" max="15876" width="17.7109375" style="1" customWidth="1"/>
    <col min="15877" max="15877" width="9.7109375" style="1" bestFit="1" customWidth="1"/>
    <col min="15878" max="15885" width="0" style="1" hidden="1" customWidth="1"/>
    <col min="15886" max="15886" width="9.5703125" style="1" bestFit="1" customWidth="1"/>
    <col min="15887" max="15888" width="11" style="1" bestFit="1" customWidth="1"/>
    <col min="15889" max="15889" width="13.28515625" style="1" bestFit="1" customWidth="1"/>
    <col min="15890" max="16128" width="9.140625" style="1"/>
    <col min="16129" max="16129" width="65.28515625" style="1" customWidth="1"/>
    <col min="16130" max="16130" width="12.140625" style="1" customWidth="1"/>
    <col min="16131" max="16131" width="14" style="1" customWidth="1"/>
    <col min="16132" max="16132" width="17.7109375" style="1" customWidth="1"/>
    <col min="16133" max="16133" width="9.7109375" style="1" bestFit="1" customWidth="1"/>
    <col min="16134" max="16141" width="0" style="1" hidden="1" customWidth="1"/>
    <col min="16142" max="16142" width="9.5703125" style="1" bestFit="1" customWidth="1"/>
    <col min="16143" max="16144" width="11" style="1" bestFit="1" customWidth="1"/>
    <col min="16145" max="16145" width="13.28515625" style="1" bestFit="1" customWidth="1"/>
    <col min="16146" max="16384" width="9.140625" style="1"/>
  </cols>
  <sheetData>
    <row r="1" spans="1:17" ht="80.25" customHeight="1" x14ac:dyDescent="0.25">
      <c r="C1" s="2" t="s">
        <v>0</v>
      </c>
      <c r="D1" s="2"/>
    </row>
    <row r="2" spans="1:17" x14ac:dyDescent="0.25">
      <c r="C2" s="3"/>
      <c r="D2" s="4" t="s">
        <v>1</v>
      </c>
    </row>
    <row r="3" spans="1:17" x14ac:dyDescent="0.25">
      <c r="A3" s="5" t="s">
        <v>2</v>
      </c>
      <c r="B3" s="5"/>
      <c r="C3" s="5"/>
      <c r="D3" s="5"/>
    </row>
    <row r="4" spans="1:17" x14ac:dyDescent="0.25">
      <c r="A4" s="6" t="s">
        <v>3</v>
      </c>
      <c r="B4" s="6"/>
      <c r="C4" s="6"/>
      <c r="D4" s="6"/>
    </row>
    <row r="5" spans="1:17" x14ac:dyDescent="0.25">
      <c r="A5" s="7" t="s">
        <v>4</v>
      </c>
      <c r="B5" s="7"/>
      <c r="C5" s="7"/>
      <c r="D5" s="7"/>
    </row>
    <row r="6" spans="1:17" x14ac:dyDescent="0.25">
      <c r="A6" s="7" t="s">
        <v>5</v>
      </c>
      <c r="B6" s="7"/>
      <c r="C6" s="7"/>
      <c r="D6" s="7"/>
    </row>
    <row r="7" spans="1:17" x14ac:dyDescent="0.25">
      <c r="A7" s="6" t="s">
        <v>6</v>
      </c>
      <c r="B7" s="6"/>
      <c r="C7" s="6"/>
      <c r="D7" s="6"/>
    </row>
    <row r="8" spans="1:17" s="8" customFormat="1" x14ac:dyDescent="0.25">
      <c r="C8" s="9"/>
      <c r="D8" s="10" t="s">
        <v>7</v>
      </c>
    </row>
    <row r="9" spans="1:17" ht="38.25" x14ac:dyDescent="0.25">
      <c r="A9" s="11" t="s">
        <v>8</v>
      </c>
      <c r="B9" s="11" t="s">
        <v>9</v>
      </c>
      <c r="C9" s="12" t="s">
        <v>10</v>
      </c>
      <c r="D9" s="12" t="s">
        <v>11</v>
      </c>
    </row>
    <row r="10" spans="1:17" x14ac:dyDescent="0.25">
      <c r="A10" s="13">
        <v>1</v>
      </c>
      <c r="B10" s="13">
        <v>2</v>
      </c>
      <c r="C10" s="14">
        <v>3</v>
      </c>
      <c r="D10" s="14">
        <v>4</v>
      </c>
    </row>
    <row r="11" spans="1:17" x14ac:dyDescent="0.25">
      <c r="A11" s="15" t="s">
        <v>12</v>
      </c>
      <c r="B11" s="16"/>
      <c r="C11" s="17"/>
      <c r="D11" s="17"/>
    </row>
    <row r="12" spans="1:17" ht="12.75" customHeight="1" x14ac:dyDescent="0.25">
      <c r="A12" s="18" t="s">
        <v>13</v>
      </c>
      <c r="B12" s="19">
        <v>1</v>
      </c>
      <c r="C12" s="17">
        <f>SUM(C14:C15)</f>
        <v>12236700.335949166</v>
      </c>
      <c r="D12" s="17">
        <v>10506662.830680847</v>
      </c>
      <c r="E12" s="20"/>
      <c r="F12" s="21"/>
      <c r="G12" s="21"/>
      <c r="H12" s="21"/>
      <c r="L12" s="22">
        <v>9092483.9938499928</v>
      </c>
    </row>
    <row r="13" spans="1:17" x14ac:dyDescent="0.25">
      <c r="A13" s="18" t="s">
        <v>14</v>
      </c>
      <c r="B13" s="23"/>
      <c r="C13" s="17"/>
      <c r="D13" s="17"/>
      <c r="E13" s="24"/>
      <c r="F13" s="21"/>
      <c r="G13" s="24"/>
      <c r="H13" s="21"/>
      <c r="I13" s="24"/>
      <c r="J13" s="24"/>
      <c r="K13" s="24"/>
      <c r="L13" s="25"/>
      <c r="M13" s="24"/>
      <c r="N13" s="24"/>
      <c r="O13" s="24"/>
      <c r="P13" s="24"/>
    </row>
    <row r="14" spans="1:17" x14ac:dyDescent="0.25">
      <c r="A14" s="18" t="s">
        <v>15</v>
      </c>
      <c r="B14" s="23" t="s">
        <v>16</v>
      </c>
      <c r="C14" s="17">
        <f>SUMIF([1]баланс_конс!$J$10:$J$980,A14,[1]баланс_конс!$I$10:$I$980)</f>
        <v>5170827.6239591241</v>
      </c>
      <c r="D14" s="17">
        <v>3131350.8306808472</v>
      </c>
      <c r="E14" s="24"/>
      <c r="F14" s="21"/>
      <c r="G14" s="24"/>
      <c r="H14" s="21"/>
      <c r="I14" s="24"/>
      <c r="J14" s="24"/>
      <c r="K14" s="24"/>
      <c r="L14" s="25">
        <v>5002010.9938499928</v>
      </c>
      <c r="M14" s="24"/>
      <c r="N14" s="24"/>
      <c r="O14" s="24"/>
      <c r="P14" s="24"/>
    </row>
    <row r="15" spans="1:17" ht="25.5" x14ac:dyDescent="0.25">
      <c r="A15" s="18" t="s">
        <v>17</v>
      </c>
      <c r="B15" s="23" t="s">
        <v>18</v>
      </c>
      <c r="C15" s="17">
        <f>SUMIF([1]баланс_конс!$J$10:$J$980,A15,[1]баланс_конс!$I$10:$I$980)</f>
        <v>7065872.7119900417</v>
      </c>
      <c r="D15" s="17">
        <v>7375312</v>
      </c>
      <c r="E15" s="24"/>
      <c r="F15" s="21"/>
      <c r="G15" s="24"/>
      <c r="H15" s="21"/>
      <c r="I15" s="24"/>
      <c r="J15" s="24"/>
      <c r="K15" s="24"/>
      <c r="L15" s="25">
        <v>4090473</v>
      </c>
      <c r="M15" s="24"/>
      <c r="N15" s="24"/>
      <c r="O15" s="24"/>
      <c r="P15" s="24"/>
    </row>
    <row r="16" spans="1:17" ht="25.5" x14ac:dyDescent="0.25">
      <c r="A16" s="26" t="s">
        <v>19</v>
      </c>
      <c r="B16" s="23" t="s">
        <v>20</v>
      </c>
      <c r="C16" s="17"/>
      <c r="D16" s="17"/>
      <c r="F16" s="21"/>
      <c r="H16" s="21"/>
      <c r="L16" s="22"/>
      <c r="N16" s="27" t="s">
        <v>21</v>
      </c>
      <c r="O16" s="27"/>
      <c r="P16" s="27"/>
      <c r="Q16" s="27"/>
    </row>
    <row r="17" spans="1:18" ht="25.5" customHeight="1" x14ac:dyDescent="0.25">
      <c r="A17" s="26" t="s">
        <v>22</v>
      </c>
      <c r="B17" s="19">
        <v>3</v>
      </c>
      <c r="C17" s="17">
        <f>SUMIF([1]баланс_конс!$J$10:$J$980,A17,[1]баланс_конс!$I$10:$I$980)</f>
        <v>7815291.4475199999</v>
      </c>
      <c r="D17" s="17">
        <v>10335329</v>
      </c>
      <c r="E17" s="28"/>
      <c r="F17" s="21"/>
      <c r="G17" s="29"/>
      <c r="H17" s="21"/>
      <c r="I17" s="29"/>
      <c r="J17" s="29"/>
      <c r="K17" s="29"/>
      <c r="L17" s="30">
        <v>9786108</v>
      </c>
      <c r="M17" s="29"/>
      <c r="N17" s="31"/>
      <c r="O17" s="31" t="s">
        <v>23</v>
      </c>
      <c r="P17" s="31" t="s">
        <v>24</v>
      </c>
      <c r="Q17" s="31" t="s">
        <v>25</v>
      </c>
    </row>
    <row r="18" spans="1:18" ht="25.5" customHeight="1" x14ac:dyDescent="0.25">
      <c r="A18" s="26" t="s">
        <v>26</v>
      </c>
      <c r="B18" s="19">
        <v>4</v>
      </c>
      <c r="C18" s="17"/>
      <c r="D18" s="17"/>
      <c r="E18" s="32"/>
      <c r="F18" s="21"/>
      <c r="G18" s="29"/>
      <c r="H18" s="21"/>
      <c r="I18" s="29"/>
      <c r="J18" s="29"/>
      <c r="K18" s="29"/>
      <c r="L18" s="30"/>
      <c r="M18" s="29"/>
      <c r="N18" s="31"/>
      <c r="O18" s="31"/>
      <c r="P18" s="31"/>
      <c r="Q18" s="31"/>
    </row>
    <row r="19" spans="1:18" ht="12" customHeight="1" x14ac:dyDescent="0.25">
      <c r="A19" s="26" t="s">
        <v>27</v>
      </c>
      <c r="B19" s="19">
        <v>5</v>
      </c>
      <c r="C19" s="17"/>
      <c r="D19" s="17"/>
      <c r="E19" s="32"/>
      <c r="F19" s="21"/>
      <c r="G19" s="29"/>
      <c r="H19" s="21"/>
      <c r="I19" s="29"/>
      <c r="J19" s="29"/>
      <c r="K19" s="29"/>
      <c r="L19" s="30"/>
      <c r="M19" s="29"/>
      <c r="N19" s="33">
        <v>0</v>
      </c>
      <c r="O19" s="34"/>
      <c r="P19" s="31"/>
      <c r="Q19" s="31"/>
    </row>
    <row r="20" spans="1:18" ht="12.75" customHeight="1" x14ac:dyDescent="0.25">
      <c r="A20" s="26" t="s">
        <v>28</v>
      </c>
      <c r="B20" s="19">
        <v>6</v>
      </c>
      <c r="C20" s="17">
        <f>SUMIF([1]баланс_конс!$J$10:$J$980,A20,[1]баланс_конс!$I$10:$I$980)</f>
        <v>9546565.7175700124</v>
      </c>
      <c r="D20" s="17">
        <v>9292666.5733299851</v>
      </c>
      <c r="E20" s="24"/>
      <c r="F20" s="21">
        <f>[1]баланс_конс!G85+[1]баланс_конс!H225-[1]баланс_конс!G135+[1]баланс_конс!G43-[1]баланс_конс!G130-[1]баланс_конс!G134+[1]баланс_конс!H217+[1]баланс_конс!H209+[1]баланс_конс!H241+[1]баланс_конс!G132-[1]баланс_конс!G129+[1]баланс_конс!G314+[1]баланс_конс!G133-[1]баланс_конс!H209-[1]баланс_конс!H217+[1]баланс_конс!H233</f>
        <v>10050456.225850152</v>
      </c>
      <c r="G20" s="35">
        <f>C20-F20</f>
        <v>-503890.50828013942</v>
      </c>
      <c r="H20" s="21"/>
      <c r="I20" s="24"/>
      <c r="J20" s="24"/>
      <c r="K20" s="24"/>
      <c r="L20" s="25">
        <v>9655025.2113500014</v>
      </c>
      <c r="M20" s="25">
        <v>9981147.2113500014</v>
      </c>
      <c r="N20" s="36">
        <v>0.25</v>
      </c>
      <c r="O20" s="37">
        <v>69755.74678999999</v>
      </c>
      <c r="P20" s="37">
        <v>17451.3258675</v>
      </c>
      <c r="Q20" s="37">
        <f>O20*25%</f>
        <v>17438.936697499998</v>
      </c>
      <c r="R20" s="38">
        <f>P20-Q20</f>
        <v>12.389170000002196</v>
      </c>
    </row>
    <row r="21" spans="1:18" x14ac:dyDescent="0.25">
      <c r="A21" s="26" t="s">
        <v>29</v>
      </c>
      <c r="B21" s="19">
        <v>7</v>
      </c>
      <c r="C21" s="17"/>
      <c r="D21" s="17"/>
      <c r="F21" s="21"/>
      <c r="H21" s="21"/>
      <c r="L21" s="22"/>
      <c r="N21" s="39">
        <v>0.5</v>
      </c>
      <c r="O21" s="40">
        <v>5828.7978190000003</v>
      </c>
      <c r="P21" s="40">
        <v>2914.3989095000002</v>
      </c>
      <c r="Q21" s="40">
        <f>O21*50%</f>
        <v>2914.3989095000002</v>
      </c>
      <c r="R21" s="38">
        <f>P21-Q21</f>
        <v>0</v>
      </c>
    </row>
    <row r="22" spans="1:18" x14ac:dyDescent="0.25">
      <c r="A22" s="26" t="s">
        <v>30</v>
      </c>
      <c r="B22" s="19">
        <v>8</v>
      </c>
      <c r="C22" s="17">
        <f>SUMIF([1]баланс_конс!$J$10:$J$980,A22,[1]баланс_конс!$I$10:$I$980)</f>
        <v>14108667.293520186</v>
      </c>
      <c r="D22" s="17">
        <v>100000</v>
      </c>
      <c r="F22" s="21"/>
      <c r="H22" s="21"/>
      <c r="L22" s="22"/>
      <c r="N22" s="39">
        <v>1</v>
      </c>
      <c r="O22" s="40">
        <v>1517715.4261999999</v>
      </c>
      <c r="P22" s="40">
        <v>1517715.4261999999</v>
      </c>
      <c r="Q22" s="40">
        <f>O22*100%</f>
        <v>1517715.4261999999</v>
      </c>
      <c r="R22" s="38">
        <f>P22-Q22</f>
        <v>0</v>
      </c>
    </row>
    <row r="23" spans="1:18" x14ac:dyDescent="0.25">
      <c r="A23" s="26" t="s">
        <v>31</v>
      </c>
      <c r="B23" s="19">
        <v>9</v>
      </c>
      <c r="C23" s="17">
        <f>SUMIF([1]баланс_конс!$J$10:$J$980,A23,[1]баланс_конс!$I$10:$I$980)</f>
        <v>3131393.4766899999</v>
      </c>
      <c r="D23" s="17">
        <v>4332598</v>
      </c>
      <c r="F23" s="21"/>
      <c r="H23" s="21"/>
      <c r="L23" s="22"/>
      <c r="O23" s="41">
        <f>SUM(O20:O22)</f>
        <v>1593299.9708089998</v>
      </c>
      <c r="P23" s="41">
        <f>SUM(P20:P22)</f>
        <v>1538081.1509769999</v>
      </c>
      <c r="Q23" s="42"/>
    </row>
    <row r="24" spans="1:18" x14ac:dyDescent="0.25">
      <c r="A24" s="26" t="s">
        <v>32</v>
      </c>
      <c r="B24" s="19">
        <v>10</v>
      </c>
      <c r="C24" s="17"/>
      <c r="D24" s="17"/>
      <c r="F24" s="21"/>
      <c r="H24" s="21"/>
      <c r="L24" s="22"/>
      <c r="O24" s="41">
        <f>O23-P23</f>
        <v>55218.81983199995</v>
      </c>
      <c r="Q24" s="42"/>
    </row>
    <row r="25" spans="1:18" ht="25.5" x14ac:dyDescent="0.25">
      <c r="A25" s="26" t="s">
        <v>33</v>
      </c>
      <c r="B25" s="19">
        <v>11</v>
      </c>
      <c r="C25" s="17"/>
      <c r="D25" s="17"/>
      <c r="F25" s="21"/>
      <c r="H25" s="21"/>
      <c r="L25" s="22"/>
      <c r="O25" s="41">
        <f>C20-O24</f>
        <v>9491346.8977380134</v>
      </c>
    </row>
    <row r="26" spans="1:18" x14ac:dyDescent="0.25">
      <c r="A26" s="26" t="s">
        <v>34</v>
      </c>
      <c r="B26" s="19">
        <v>12</v>
      </c>
      <c r="C26" s="17">
        <v>1250453</v>
      </c>
      <c r="D26" s="17">
        <v>1384294</v>
      </c>
      <c r="F26" s="21"/>
      <c r="H26" s="21"/>
      <c r="L26" s="22">
        <v>2700251</v>
      </c>
    </row>
    <row r="27" spans="1:18" x14ac:dyDescent="0.25">
      <c r="A27" s="26" t="s">
        <v>35</v>
      </c>
      <c r="B27" s="19">
        <v>13</v>
      </c>
      <c r="C27" s="17">
        <f>SUMIF([1]баланс_конс!$J$10:$J$980,A27,[1]баланс_конс!$I$10:$I$980)</f>
        <v>0</v>
      </c>
      <c r="D27" s="17">
        <v>57160</v>
      </c>
      <c r="F27" s="21"/>
      <c r="H27" s="21"/>
      <c r="L27" s="22">
        <v>4336146</v>
      </c>
    </row>
    <row r="28" spans="1:18" x14ac:dyDescent="0.25">
      <c r="A28" s="26" t="s">
        <v>36</v>
      </c>
      <c r="B28" s="19">
        <v>14</v>
      </c>
      <c r="C28" s="17">
        <f>SUMIF([1]баланс_конс!$J$10:$J$980,A28,[1]баланс_конс!$I$10:$I$980)</f>
        <v>999628.98491000023</v>
      </c>
      <c r="D28" s="17">
        <v>737987.65507999994</v>
      </c>
      <c r="F28" s="21"/>
      <c r="H28" s="21"/>
      <c r="L28" s="22"/>
    </row>
    <row r="29" spans="1:18" ht="18.75" customHeight="1" x14ac:dyDescent="0.25">
      <c r="A29" s="26" t="s">
        <v>37</v>
      </c>
      <c r="B29" s="19">
        <v>15</v>
      </c>
      <c r="C29" s="17">
        <f>SUMIF([1]баланс_конс!$J$10:$J$980,A29,[1]баланс_конс!$I$10:$I$980)</f>
        <v>0</v>
      </c>
      <c r="D29" s="17">
        <v>0</v>
      </c>
      <c r="F29" s="21"/>
      <c r="H29" s="21"/>
      <c r="L29" s="22"/>
    </row>
    <row r="30" spans="1:18" x14ac:dyDescent="0.25">
      <c r="A30" s="26" t="s">
        <v>38</v>
      </c>
      <c r="B30" s="19">
        <v>16</v>
      </c>
      <c r="C30" s="17">
        <f>SUMIF([1]баланс_конс!$J$10:$J$980,A30,[1]баланс_конс!$I$10:$I$980)</f>
        <v>683640.97981999989</v>
      </c>
      <c r="D30" s="17">
        <v>546752</v>
      </c>
      <c r="F30" s="21"/>
      <c r="H30" s="21"/>
      <c r="L30" s="22">
        <v>1429209</v>
      </c>
    </row>
    <row r="31" spans="1:18" x14ac:dyDescent="0.25">
      <c r="A31" s="43" t="s">
        <v>39</v>
      </c>
      <c r="B31" s="19">
        <v>17</v>
      </c>
      <c r="C31" s="17">
        <f>SUMIF([1]баланс_конс!$J$10:$J$980,A31,[1]баланс_конс!$I$10:$I$980)-C26</f>
        <v>22682693.444770001</v>
      </c>
      <c r="D31" s="17">
        <v>22922816</v>
      </c>
      <c r="F31" s="21"/>
      <c r="H31" s="21"/>
      <c r="L31" s="22">
        <v>188135</v>
      </c>
    </row>
    <row r="32" spans="1:18" x14ac:dyDescent="0.25">
      <c r="A32" s="26" t="s">
        <v>40</v>
      </c>
      <c r="B32" s="19">
        <v>18</v>
      </c>
      <c r="C32" s="17">
        <f>SUMIF([1]баланс_конс!$J$10:$J$980,A32,[1]баланс_конс!$I$10:$I$980)</f>
        <v>177266.03406999973</v>
      </c>
      <c r="D32" s="17">
        <v>12761</v>
      </c>
      <c r="F32" s="21"/>
      <c r="H32" s="21"/>
      <c r="L32" s="22">
        <v>741213.42555000004</v>
      </c>
      <c r="M32" s="41"/>
    </row>
    <row r="33" spans="1:15" x14ac:dyDescent="0.25">
      <c r="A33" s="26" t="s">
        <v>41</v>
      </c>
      <c r="B33" s="19">
        <v>19</v>
      </c>
      <c r="C33" s="17">
        <f>SUMIF([1]баланс_конс!$J$10:$J$980,A33,[1]баланс_конс!$I$10:$I$980)</f>
        <v>0</v>
      </c>
      <c r="D33" s="17"/>
      <c r="F33" s="21"/>
      <c r="H33" s="21"/>
      <c r="L33" s="22">
        <v>0</v>
      </c>
    </row>
    <row r="34" spans="1:15" x14ac:dyDescent="0.25">
      <c r="A34" s="26" t="s">
        <v>42</v>
      </c>
      <c r="B34" s="19">
        <v>20</v>
      </c>
      <c r="C34" s="17">
        <f>SUMIF([1]баланс_конс!$J$10:$J$980,A34,[1]баланс_конс!$I$10:$I$980)</f>
        <v>1328669.0276000041</v>
      </c>
      <c r="D34" s="17">
        <v>447219</v>
      </c>
      <c r="F34" s="21"/>
      <c r="H34" s="21"/>
      <c r="L34" s="22">
        <v>524869</v>
      </c>
    </row>
    <row r="35" spans="1:15" x14ac:dyDescent="0.25">
      <c r="A35" s="26"/>
      <c r="B35" s="19"/>
      <c r="C35" s="17"/>
      <c r="D35" s="17"/>
      <c r="F35" s="21"/>
      <c r="H35" s="21"/>
      <c r="L35" s="22">
        <v>22548714</v>
      </c>
      <c r="M35" s="41"/>
    </row>
    <row r="36" spans="1:15" x14ac:dyDescent="0.25">
      <c r="A36" s="44" t="s">
        <v>43</v>
      </c>
      <c r="B36" s="19">
        <v>21</v>
      </c>
      <c r="C36" s="45">
        <f>SUM(C16:C35)+C12</f>
        <v>73960969.742419377</v>
      </c>
      <c r="D36" s="45">
        <f>SUM(D16:D35)+D12</f>
        <v>60676246.05909083</v>
      </c>
      <c r="F36" s="21"/>
      <c r="H36" s="21"/>
      <c r="L36" s="22">
        <v>625276</v>
      </c>
    </row>
    <row r="37" spans="1:15" x14ac:dyDescent="0.25">
      <c r="A37" s="26"/>
      <c r="B37" s="19"/>
      <c r="C37" s="17"/>
      <c r="D37" s="17"/>
      <c r="F37" s="21"/>
      <c r="H37" s="21"/>
      <c r="L37" s="22"/>
    </row>
    <row r="38" spans="1:15" x14ac:dyDescent="0.25">
      <c r="A38" s="46" t="s">
        <v>44</v>
      </c>
      <c r="B38" s="19"/>
      <c r="C38" s="17"/>
      <c r="D38" s="17"/>
      <c r="F38" s="21"/>
      <c r="H38" s="21"/>
      <c r="L38" s="22">
        <v>1216179.6865700013</v>
      </c>
      <c r="M38" s="25"/>
      <c r="N38" s="41"/>
      <c r="O38" s="41"/>
    </row>
    <row r="39" spans="1:15" x14ac:dyDescent="0.25">
      <c r="A39" s="47" t="s">
        <v>45</v>
      </c>
      <c r="B39" s="19">
        <v>22</v>
      </c>
      <c r="C39" s="17">
        <f>SUMIF([1]баланс_конс!$J$10:$J$980,A39,[1]баланс_конс!$I$10:$I$980)</f>
        <v>25599740.178610031</v>
      </c>
      <c r="D39" s="17">
        <v>21151580</v>
      </c>
      <c r="F39" s="21"/>
      <c r="H39" s="21"/>
      <c r="L39" s="22"/>
    </row>
    <row r="40" spans="1:15" x14ac:dyDescent="0.25">
      <c r="A40" s="26" t="s">
        <v>46</v>
      </c>
      <c r="B40" s="19">
        <v>23</v>
      </c>
      <c r="C40" s="17"/>
      <c r="D40" s="17"/>
      <c r="E40" s="21">
        <f>C36-[1]баланс_конс!G454</f>
        <v>0</v>
      </c>
      <c r="F40" s="21"/>
      <c r="H40" s="21"/>
      <c r="L40" s="22">
        <v>62843610.317319997</v>
      </c>
    </row>
    <row r="41" spans="1:15" x14ac:dyDescent="0.25">
      <c r="A41" s="47" t="s">
        <v>47</v>
      </c>
      <c r="B41" s="19">
        <v>24</v>
      </c>
      <c r="C41" s="17"/>
      <c r="D41" s="17"/>
      <c r="F41" s="21"/>
      <c r="H41" s="21"/>
      <c r="L41" s="22"/>
    </row>
    <row r="42" spans="1:15" x14ac:dyDescent="0.25">
      <c r="A42" s="26" t="s">
        <v>48</v>
      </c>
      <c r="B42" s="19">
        <v>25</v>
      </c>
      <c r="C42" s="17">
        <f>SUMIF([1]баланс_конс!$J$10:$J$980,A42,[1]баланс_конс!$I$10:$I$980)</f>
        <v>0</v>
      </c>
      <c r="D42" s="17">
        <v>0</v>
      </c>
      <c r="F42" s="21"/>
      <c r="H42" s="21"/>
      <c r="L42" s="22"/>
    </row>
    <row r="43" spans="1:15" x14ac:dyDescent="0.25">
      <c r="A43" s="47" t="s">
        <v>49</v>
      </c>
      <c r="B43" s="19">
        <v>26</v>
      </c>
      <c r="C43" s="17">
        <f>SUMIF([1]баланс_конс!$J$10:$J$980,A43,[1]баланс_конс!$I$10:$I$980)</f>
        <v>2267922.7117500002</v>
      </c>
      <c r="D43" s="17">
        <v>3075376</v>
      </c>
      <c r="E43" s="48"/>
      <c r="F43" s="21">
        <f>[1]баланс_конс!H476-[1]баланс_конс!H541+[1]баланс_конс!H633+[1]баланс_конс!H769+[1]баланс_конс!H790+[1]баланс_конс!H803+[1]баланс_конс!G544+[1]баланс_конс!H874+[1]баланс_конс!H907</f>
        <v>25605565.872570023</v>
      </c>
      <c r="G43" s="21">
        <f>C39-F43</f>
        <v>-5825.693959992379</v>
      </c>
      <c r="H43" s="21"/>
      <c r="L43" s="22">
        <v>23616967</v>
      </c>
    </row>
    <row r="44" spans="1:15" ht="15" x14ac:dyDescent="0.25">
      <c r="A44" s="47" t="s">
        <v>50</v>
      </c>
      <c r="B44" s="19">
        <v>27</v>
      </c>
      <c r="C44" s="17">
        <f>SUMIF([1]баланс_конс!$J$10:$J$980,A44,[1]баланс_конс!$I$10:$I$980)</f>
        <v>7846403.1283186264</v>
      </c>
      <c r="D44" s="17">
        <v>7114681.2284100354</v>
      </c>
      <c r="F44" s="21"/>
      <c r="H44" s="21"/>
      <c r="L44" s="22"/>
    </row>
    <row r="45" spans="1:15" ht="15" x14ac:dyDescent="0.25">
      <c r="A45" s="18" t="s">
        <v>51</v>
      </c>
      <c r="B45" s="19">
        <v>28</v>
      </c>
      <c r="C45" s="17"/>
      <c r="D45" s="17"/>
      <c r="F45" s="21"/>
      <c r="H45" s="21"/>
      <c r="L45" s="22"/>
    </row>
    <row r="46" spans="1:15" ht="15" x14ac:dyDescent="0.25">
      <c r="A46" s="18" t="s">
        <v>52</v>
      </c>
      <c r="B46" s="19">
        <v>29</v>
      </c>
      <c r="C46" s="17">
        <f>[1]баланс_конс!H461</f>
        <v>0</v>
      </c>
      <c r="D46" s="17">
        <v>0</v>
      </c>
      <c r="F46" s="21"/>
      <c r="H46" s="21"/>
      <c r="L46" s="22">
        <v>0</v>
      </c>
    </row>
    <row r="47" spans="1:15" ht="15" x14ac:dyDescent="0.25">
      <c r="A47" s="18" t="s">
        <v>53</v>
      </c>
      <c r="B47" s="19">
        <v>30</v>
      </c>
      <c r="C47" s="17"/>
      <c r="D47" s="17"/>
      <c r="F47" s="21"/>
      <c r="H47" s="21"/>
      <c r="L47" s="22">
        <v>2970902</v>
      </c>
    </row>
    <row r="48" spans="1:15" ht="15" x14ac:dyDescent="0.25">
      <c r="A48" s="26" t="s">
        <v>54</v>
      </c>
      <c r="B48" s="19">
        <v>31</v>
      </c>
      <c r="C48" s="17">
        <f>SUMIF([1]баланс_конс!$J$10:$J$980,A48,[1]баланс_конс!$I$10:$I$980)</f>
        <v>504754.64592999994</v>
      </c>
      <c r="D48" s="17">
        <v>686077</v>
      </c>
      <c r="F48" s="21">
        <f>[1]баланс_конс!H582-[1]баланс_конс!H614+[1]баланс_конс!H574+[1]баланс_конс!H853</f>
        <v>6855930.7145096455</v>
      </c>
      <c r="G48" s="21">
        <f>C44-F48</f>
        <v>990472.41380898096</v>
      </c>
      <c r="H48" s="21"/>
      <c r="L48" s="22">
        <v>6719719.3234700002</v>
      </c>
    </row>
    <row r="49" spans="1:12" ht="15" x14ac:dyDescent="0.25">
      <c r="A49" s="26" t="s">
        <v>55</v>
      </c>
      <c r="B49" s="19">
        <v>32</v>
      </c>
      <c r="C49" s="17">
        <f>SUMIF([1]баланс_конс!$J$10:$J$980,A49,[1]баланс_конс!$I$10:$I$980)</f>
        <v>1140202.281</v>
      </c>
      <c r="D49" s="17">
        <v>1024579</v>
      </c>
      <c r="F49" s="21"/>
      <c r="H49" s="21"/>
      <c r="L49" s="22"/>
    </row>
    <row r="50" spans="1:12" ht="15" x14ac:dyDescent="0.25">
      <c r="A50" s="26" t="s">
        <v>56</v>
      </c>
      <c r="B50" s="19">
        <v>33</v>
      </c>
      <c r="C50" s="17">
        <f>SUMIF([1]баланс_конс!$J$10:$J$980,A50,[1]баланс_конс!$I$10:$I$980)</f>
        <v>4062877.7886697915</v>
      </c>
      <c r="D50" s="17">
        <v>7774650.8306808472</v>
      </c>
      <c r="F50" s="21"/>
      <c r="H50" s="21"/>
      <c r="L50" s="22">
        <v>0</v>
      </c>
    </row>
    <row r="51" spans="1:12" ht="15" x14ac:dyDescent="0.25">
      <c r="A51" s="26"/>
      <c r="B51" s="49"/>
      <c r="C51" s="17"/>
      <c r="D51" s="17"/>
      <c r="F51" s="21"/>
      <c r="H51" s="21"/>
      <c r="L51" s="22"/>
    </row>
    <row r="52" spans="1:12" ht="15" x14ac:dyDescent="0.25">
      <c r="A52" s="44" t="s">
        <v>57</v>
      </c>
      <c r="B52" s="19">
        <v>34</v>
      </c>
      <c r="C52" s="45">
        <f>SUM(C39:C50)</f>
        <v>41421900.734278455</v>
      </c>
      <c r="D52" s="45">
        <f>SUM(D39:D50)</f>
        <v>40826944.059090883</v>
      </c>
      <c r="F52" s="21"/>
      <c r="H52" s="21"/>
      <c r="L52" s="22">
        <v>745832</v>
      </c>
    </row>
    <row r="53" spans="1:12" ht="15" x14ac:dyDescent="0.25">
      <c r="A53" s="44"/>
      <c r="B53" s="19"/>
      <c r="C53" s="17"/>
      <c r="D53" s="17"/>
      <c r="F53" s="21"/>
      <c r="H53" s="21"/>
      <c r="L53" s="22">
        <v>1024579</v>
      </c>
    </row>
    <row r="54" spans="1:12" ht="15" x14ac:dyDescent="0.25">
      <c r="A54" s="44" t="s">
        <v>58</v>
      </c>
      <c r="B54" s="19"/>
      <c r="C54" s="17"/>
      <c r="D54" s="17"/>
      <c r="F54" s="21">
        <f>[1]баланс_конс!H754-[1]баланс_конс!H769+[1]баланс_конс!H937+[1]баланс_конс!H905+[1]баланс_конс!H751-[1]баланс_конс!H790-[1]баланс_конс!H803+[1]баланс_конс!H866</f>
        <v>5047524.5085199419</v>
      </c>
      <c r="G54" s="21">
        <f>C50-F54</f>
        <v>-984646.7198501504</v>
      </c>
      <c r="H54" s="21"/>
      <c r="L54" s="22">
        <v>7645505.9938499928</v>
      </c>
    </row>
    <row r="55" spans="1:12" ht="15" x14ac:dyDescent="0.25">
      <c r="A55" s="26" t="s">
        <v>59</v>
      </c>
      <c r="B55" s="19">
        <v>35</v>
      </c>
      <c r="C55" s="17">
        <f>C57+C58</f>
        <v>29966484</v>
      </c>
      <c r="D55" s="17">
        <v>18632275</v>
      </c>
      <c r="F55" s="21"/>
      <c r="H55" s="21"/>
      <c r="L55" s="22"/>
    </row>
    <row r="56" spans="1:12" ht="15" x14ac:dyDescent="0.25">
      <c r="A56" s="26" t="s">
        <v>60</v>
      </c>
      <c r="B56" s="19"/>
      <c r="C56" s="17"/>
      <c r="D56" s="17"/>
      <c r="E56" s="21">
        <f>C52-[1]баланс_конс!H455-[1]баланс_конс!H842</f>
        <v>2.9569491744041443E-7</v>
      </c>
      <c r="F56" s="21"/>
      <c r="H56" s="21"/>
      <c r="L56" s="22">
        <v>42723505.317319989</v>
      </c>
    </row>
    <row r="57" spans="1:12" ht="15" x14ac:dyDescent="0.25">
      <c r="A57" s="47" t="s">
        <v>61</v>
      </c>
      <c r="B57" s="23" t="s">
        <v>62</v>
      </c>
      <c r="C57" s="17">
        <f>SUMIF([1]баланс_конс!$J$10:$J$980,A57,[1]баланс_конс!$I$10:$I$980)</f>
        <v>29966484</v>
      </c>
      <c r="D57" s="17">
        <v>18632275</v>
      </c>
      <c r="F57" s="21"/>
      <c r="H57" s="21"/>
      <c r="L57" s="22"/>
    </row>
    <row r="58" spans="1:12" ht="15" x14ac:dyDescent="0.25">
      <c r="A58" s="26" t="s">
        <v>63</v>
      </c>
      <c r="B58" s="23" t="s">
        <v>64</v>
      </c>
      <c r="C58" s="17">
        <f>SUMIF([1]баланс_конс!$J$10:$J$980,A58,[1]баланс_конс!$I$10:$I$980)</f>
        <v>0</v>
      </c>
      <c r="D58" s="17"/>
      <c r="F58" s="21"/>
      <c r="H58" s="21"/>
      <c r="L58" s="22"/>
    </row>
    <row r="59" spans="1:12" ht="15" x14ac:dyDescent="0.25">
      <c r="A59" s="26" t="s">
        <v>65</v>
      </c>
      <c r="B59" s="19">
        <v>36</v>
      </c>
      <c r="C59" s="17">
        <f>SUMIF([1]баланс_конс!$J$10:$J$980,A59,[1]баланс_конс!$I$10:$I$980)</f>
        <v>0</v>
      </c>
      <c r="D59" s="17"/>
      <c r="F59" s="21"/>
      <c r="H59" s="21"/>
      <c r="L59" s="22">
        <v>18632275</v>
      </c>
    </row>
    <row r="60" spans="1:12" ht="15" x14ac:dyDescent="0.25">
      <c r="A60" s="26" t="s">
        <v>66</v>
      </c>
      <c r="B60" s="19">
        <v>37</v>
      </c>
      <c r="C60" s="17"/>
      <c r="D60" s="17"/>
      <c r="F60" s="21"/>
      <c r="H60" s="21"/>
      <c r="L60" s="22"/>
    </row>
    <row r="61" spans="1:12" ht="15" x14ac:dyDescent="0.25">
      <c r="A61" s="26" t="s">
        <v>67</v>
      </c>
      <c r="B61" s="19">
        <v>38</v>
      </c>
      <c r="C61" s="17">
        <f>SUMIF([1]баланс_конс!$J$10:$J$980,A61,[1]баланс_конс!$I$10:$I$980)</f>
        <v>480587</v>
      </c>
      <c r="D61" s="17">
        <v>480587</v>
      </c>
      <c r="F61" s="21"/>
      <c r="H61" s="21"/>
      <c r="L61" s="22">
        <v>18632275</v>
      </c>
    </row>
    <row r="62" spans="1:12" ht="15" x14ac:dyDescent="0.25">
      <c r="A62" s="26" t="s">
        <v>68</v>
      </c>
      <c r="B62" s="19">
        <v>39</v>
      </c>
      <c r="C62" s="17">
        <f>SUMIF([1]баланс_конс!$J$10:$J$980,A62,[1]баланс_конс!$I$10:$I$980)</f>
        <v>-1555388.8278899998</v>
      </c>
      <c r="D62" s="17">
        <v>-1229419</v>
      </c>
      <c r="F62" s="21"/>
      <c r="H62" s="21"/>
      <c r="L62" s="22"/>
    </row>
    <row r="63" spans="1:12" ht="15" x14ac:dyDescent="0.25">
      <c r="A63" s="26" t="s">
        <v>69</v>
      </c>
      <c r="B63" s="13">
        <v>40</v>
      </c>
      <c r="C63" s="17">
        <f>C65+C66</f>
        <v>3647386.8738229005</v>
      </c>
      <c r="D63" s="17">
        <v>1965859</v>
      </c>
      <c r="F63" s="21"/>
      <c r="H63" s="21"/>
      <c r="L63" s="22"/>
    </row>
    <row r="64" spans="1:12" ht="15" x14ac:dyDescent="0.25">
      <c r="A64" s="26" t="s">
        <v>14</v>
      </c>
      <c r="B64" s="13"/>
      <c r="C64" s="17"/>
      <c r="D64" s="17"/>
      <c r="F64" s="21"/>
      <c r="H64" s="21"/>
      <c r="L64" s="22"/>
    </row>
    <row r="65" spans="1:14" ht="15" x14ac:dyDescent="0.25">
      <c r="A65" s="1" t="s">
        <v>70</v>
      </c>
      <c r="B65" s="23" t="s">
        <v>71</v>
      </c>
      <c r="C65" s="17">
        <f>SUMIF([1]баланс_конс!$J$10:$J$980,A65,[1]баланс_конс!$I$10:$I$980)</f>
        <v>1550927.4000000001</v>
      </c>
      <c r="D65" s="17">
        <v>-594997</v>
      </c>
      <c r="F65" s="21"/>
      <c r="H65" s="21"/>
      <c r="L65" s="22">
        <v>480587</v>
      </c>
    </row>
    <row r="66" spans="1:14" ht="15" x14ac:dyDescent="0.25">
      <c r="A66" s="26" t="s">
        <v>72</v>
      </c>
      <c r="B66" s="23" t="s">
        <v>73</v>
      </c>
      <c r="C66" s="17">
        <f>SUMIF([1]баланс_конс!$J$10:$J$980,A66,[1]баланс_конс!$I$10:$I$980)</f>
        <v>2096459.4738229001</v>
      </c>
      <c r="D66" s="17">
        <v>2560856</v>
      </c>
      <c r="F66" s="21"/>
      <c r="H66" s="21"/>
      <c r="L66" s="22">
        <v>-1863425</v>
      </c>
    </row>
    <row r="67" spans="1:14" ht="15" x14ac:dyDescent="0.25">
      <c r="A67" s="26"/>
      <c r="B67" s="13"/>
      <c r="C67" s="17"/>
      <c r="D67" s="17"/>
      <c r="F67" s="21"/>
      <c r="H67" s="21"/>
      <c r="L67" s="22"/>
    </row>
    <row r="68" spans="1:14" ht="15" x14ac:dyDescent="0.25">
      <c r="A68" s="44" t="s">
        <v>74</v>
      </c>
      <c r="B68" s="13">
        <v>41</v>
      </c>
      <c r="C68" s="45">
        <f>C55+C61+C59+C60+C62+C63</f>
        <v>32539069.0459329</v>
      </c>
      <c r="D68" s="45">
        <f>D55+D61+D59+D60+D62+D63</f>
        <v>19849302</v>
      </c>
      <c r="F68" s="21"/>
      <c r="H68" s="21"/>
      <c r="L68" s="22">
        <v>2094157</v>
      </c>
    </row>
    <row r="69" spans="1:14" ht="15" x14ac:dyDescent="0.25">
      <c r="A69" s="44"/>
      <c r="B69" s="13"/>
      <c r="C69" s="45"/>
      <c r="D69" s="45"/>
      <c r="F69" s="21"/>
      <c r="H69" s="21"/>
      <c r="L69" s="22">
        <v>776511</v>
      </c>
      <c r="N69" s="50">
        <f>C57*0.001%</f>
        <v>299.66484000000003</v>
      </c>
    </row>
    <row r="70" spans="1:14" ht="15" x14ac:dyDescent="0.25">
      <c r="A70" s="44" t="s">
        <v>75</v>
      </c>
      <c r="B70" s="13">
        <v>42</v>
      </c>
      <c r="C70" s="45">
        <f>C68+C52</f>
        <v>73960969.780211359</v>
      </c>
      <c r="D70" s="45">
        <f>D68+D52</f>
        <v>60676246.059090883</v>
      </c>
      <c r="F70" s="21"/>
      <c r="H70" s="21"/>
      <c r="L70" s="22">
        <v>0</v>
      </c>
      <c r="N70" s="50">
        <f>C68*0.001%</f>
        <v>325.39069045932905</v>
      </c>
    </row>
    <row r="71" spans="1:14" ht="15" x14ac:dyDescent="0.25">
      <c r="C71" s="51"/>
      <c r="D71" s="52"/>
      <c r="F71" s="21"/>
      <c r="H71" s="21"/>
      <c r="L71" s="22"/>
    </row>
    <row r="72" spans="1:14" ht="15" x14ac:dyDescent="0.25">
      <c r="A72" s="53"/>
      <c r="B72" s="53"/>
      <c r="C72" s="53"/>
      <c r="D72" s="53"/>
      <c r="E72" s="54">
        <f>C68-[1]баланс_конс!H946</f>
        <v>0</v>
      </c>
      <c r="F72" s="21">
        <f>C68*0.001%</f>
        <v>325.39069045932905</v>
      </c>
      <c r="G72" s="55"/>
      <c r="H72" s="21"/>
      <c r="L72" s="22">
        <v>20120105</v>
      </c>
    </row>
    <row r="73" spans="1:14" ht="15" x14ac:dyDescent="0.25">
      <c r="A73" s="56"/>
      <c r="B73" s="56"/>
      <c r="C73" s="56"/>
      <c r="D73" s="56"/>
      <c r="F73" s="21"/>
      <c r="H73" s="21"/>
      <c r="L73" s="22"/>
    </row>
    <row r="74" spans="1:14" ht="15" x14ac:dyDescent="0.25">
      <c r="A74" s="57" t="s">
        <v>76</v>
      </c>
      <c r="B74" s="57"/>
      <c r="C74" s="58" t="s">
        <v>77</v>
      </c>
      <c r="D74" s="58"/>
      <c r="F74" s="21"/>
      <c r="H74" s="21"/>
      <c r="L74" s="22">
        <v>62843610.317319989</v>
      </c>
    </row>
    <row r="75" spans="1:14" ht="15" x14ac:dyDescent="0.25">
      <c r="A75" s="59"/>
      <c r="B75" s="60"/>
      <c r="C75" s="61" t="s">
        <v>78</v>
      </c>
      <c r="D75" s="61"/>
    </row>
    <row r="76" spans="1:14" ht="15" x14ac:dyDescent="0.25">
      <c r="A76" s="62" t="s">
        <v>79</v>
      </c>
      <c r="B76" s="62"/>
      <c r="C76" s="58" t="s">
        <v>80</v>
      </c>
      <c r="D76" s="58"/>
    </row>
    <row r="77" spans="1:14" ht="15" x14ac:dyDescent="0.25">
      <c r="A77" s="59"/>
      <c r="B77" s="60"/>
      <c r="C77" s="61" t="s">
        <v>78</v>
      </c>
      <c r="D77" s="61"/>
    </row>
    <row r="78" spans="1:14" ht="15" x14ac:dyDescent="0.25">
      <c r="A78" s="62" t="s">
        <v>81</v>
      </c>
      <c r="B78" s="62"/>
      <c r="C78" s="58" t="s">
        <v>82</v>
      </c>
      <c r="D78" s="58"/>
    </row>
    <row r="79" spans="1:14" ht="12.75" customHeight="1" x14ac:dyDescent="0.25">
      <c r="A79" s="59"/>
      <c r="B79" s="60"/>
      <c r="C79" s="61" t="s">
        <v>83</v>
      </c>
      <c r="D79" s="61"/>
    </row>
    <row r="80" spans="1:14" ht="15" x14ac:dyDescent="0.25">
      <c r="A80" s="62" t="s">
        <v>84</v>
      </c>
      <c r="B80" s="62"/>
      <c r="C80" s="62" t="s">
        <v>85</v>
      </c>
      <c r="D80" s="62"/>
    </row>
    <row r="81" spans="1:4" ht="15" x14ac:dyDescent="0.25">
      <c r="A81" s="59"/>
      <c r="B81" s="60"/>
      <c r="C81" s="63"/>
      <c r="D81" s="60"/>
    </row>
    <row r="82" spans="1:4" ht="15" x14ac:dyDescent="0.25">
      <c r="A82" s="64" t="s">
        <v>86</v>
      </c>
      <c r="B82" s="64"/>
      <c r="C82" s="60"/>
      <c r="D82" s="60"/>
    </row>
    <row r="83" spans="1:4" ht="15" x14ac:dyDescent="0.25">
      <c r="A83" s="65"/>
    </row>
    <row r="84" spans="1:4" ht="15" x14ac:dyDescent="0.25">
      <c r="A84" s="65"/>
    </row>
  </sheetData>
  <mergeCells count="21">
    <mergeCell ref="A80:B80"/>
    <mergeCell ref="C80:D80"/>
    <mergeCell ref="A82:B82"/>
    <mergeCell ref="A76:B76"/>
    <mergeCell ref="C76:D76"/>
    <mergeCell ref="C77:D77"/>
    <mergeCell ref="A78:B78"/>
    <mergeCell ref="C78:D78"/>
    <mergeCell ref="C79:D79"/>
    <mergeCell ref="N16:Q16"/>
    <mergeCell ref="A72:D72"/>
    <mergeCell ref="A73:D73"/>
    <mergeCell ref="A74:B74"/>
    <mergeCell ref="C74:D74"/>
    <mergeCell ref="C75:D75"/>
    <mergeCell ref="C1:D1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6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94"/>
  <sheetViews>
    <sheetView tabSelected="1" topLeftCell="A64" zoomScaleNormal="100" zoomScaleSheetLayoutView="100" workbookViewId="0">
      <selection activeCell="S75" sqref="S75"/>
    </sheetView>
  </sheetViews>
  <sheetFormatPr defaultRowHeight="12.75" x14ac:dyDescent="0.25"/>
  <cols>
    <col min="1" max="1" width="45" style="1" customWidth="1"/>
    <col min="2" max="2" width="11.5703125" style="97" customWidth="1"/>
    <col min="3" max="3" width="14.85546875" style="67" bestFit="1" customWidth="1"/>
    <col min="4" max="4" width="16.5703125" style="67" customWidth="1"/>
    <col min="5" max="5" width="12.7109375" style="67" customWidth="1"/>
    <col min="6" max="6" width="15" style="67" bestFit="1" customWidth="1"/>
    <col min="7" max="7" width="11" style="1" bestFit="1" customWidth="1"/>
    <col min="8" max="8" width="11.28515625" style="1" hidden="1" customWidth="1"/>
    <col min="9" max="9" width="11.28515625" style="1" bestFit="1" customWidth="1"/>
    <col min="10" max="10" width="11.28515625" style="1" hidden="1" customWidth="1"/>
    <col min="11" max="11" width="10.42578125" style="1" hidden="1" customWidth="1"/>
    <col min="12" max="12" width="0" style="1" hidden="1" customWidth="1"/>
    <col min="13" max="256" width="9.140625" style="1"/>
    <col min="257" max="257" width="45" style="1" customWidth="1"/>
    <col min="258" max="258" width="11.5703125" style="1" customWidth="1"/>
    <col min="259" max="259" width="14.85546875" style="1" bestFit="1" customWidth="1"/>
    <col min="260" max="260" width="16.5703125" style="1" customWidth="1"/>
    <col min="261" max="261" width="12.7109375" style="1" customWidth="1"/>
    <col min="262" max="262" width="15" style="1" bestFit="1" customWidth="1"/>
    <col min="263" max="263" width="11" style="1" bestFit="1" customWidth="1"/>
    <col min="264" max="264" width="0" style="1" hidden="1" customWidth="1"/>
    <col min="265" max="265" width="11.28515625" style="1" bestFit="1" customWidth="1"/>
    <col min="266" max="268" width="0" style="1" hidden="1" customWidth="1"/>
    <col min="269" max="512" width="9.140625" style="1"/>
    <col min="513" max="513" width="45" style="1" customWidth="1"/>
    <col min="514" max="514" width="11.5703125" style="1" customWidth="1"/>
    <col min="515" max="515" width="14.85546875" style="1" bestFit="1" customWidth="1"/>
    <col min="516" max="516" width="16.5703125" style="1" customWidth="1"/>
    <col min="517" max="517" width="12.7109375" style="1" customWidth="1"/>
    <col min="518" max="518" width="15" style="1" bestFit="1" customWidth="1"/>
    <col min="519" max="519" width="11" style="1" bestFit="1" customWidth="1"/>
    <col min="520" max="520" width="0" style="1" hidden="1" customWidth="1"/>
    <col min="521" max="521" width="11.28515625" style="1" bestFit="1" customWidth="1"/>
    <col min="522" max="524" width="0" style="1" hidden="1" customWidth="1"/>
    <col min="525" max="768" width="9.140625" style="1"/>
    <col min="769" max="769" width="45" style="1" customWidth="1"/>
    <col min="770" max="770" width="11.5703125" style="1" customWidth="1"/>
    <col min="771" max="771" width="14.85546875" style="1" bestFit="1" customWidth="1"/>
    <col min="772" max="772" width="16.5703125" style="1" customWidth="1"/>
    <col min="773" max="773" width="12.7109375" style="1" customWidth="1"/>
    <col min="774" max="774" width="15" style="1" bestFit="1" customWidth="1"/>
    <col min="775" max="775" width="11" style="1" bestFit="1" customWidth="1"/>
    <col min="776" max="776" width="0" style="1" hidden="1" customWidth="1"/>
    <col min="777" max="777" width="11.28515625" style="1" bestFit="1" customWidth="1"/>
    <col min="778" max="780" width="0" style="1" hidden="1" customWidth="1"/>
    <col min="781" max="1024" width="9.140625" style="1"/>
    <col min="1025" max="1025" width="45" style="1" customWidth="1"/>
    <col min="1026" max="1026" width="11.5703125" style="1" customWidth="1"/>
    <col min="1027" max="1027" width="14.85546875" style="1" bestFit="1" customWidth="1"/>
    <col min="1028" max="1028" width="16.5703125" style="1" customWidth="1"/>
    <col min="1029" max="1029" width="12.7109375" style="1" customWidth="1"/>
    <col min="1030" max="1030" width="15" style="1" bestFit="1" customWidth="1"/>
    <col min="1031" max="1031" width="11" style="1" bestFit="1" customWidth="1"/>
    <col min="1032" max="1032" width="0" style="1" hidden="1" customWidth="1"/>
    <col min="1033" max="1033" width="11.28515625" style="1" bestFit="1" customWidth="1"/>
    <col min="1034" max="1036" width="0" style="1" hidden="1" customWidth="1"/>
    <col min="1037" max="1280" width="9.140625" style="1"/>
    <col min="1281" max="1281" width="45" style="1" customWidth="1"/>
    <col min="1282" max="1282" width="11.5703125" style="1" customWidth="1"/>
    <col min="1283" max="1283" width="14.85546875" style="1" bestFit="1" customWidth="1"/>
    <col min="1284" max="1284" width="16.5703125" style="1" customWidth="1"/>
    <col min="1285" max="1285" width="12.7109375" style="1" customWidth="1"/>
    <col min="1286" max="1286" width="15" style="1" bestFit="1" customWidth="1"/>
    <col min="1287" max="1287" width="11" style="1" bestFit="1" customWidth="1"/>
    <col min="1288" max="1288" width="0" style="1" hidden="1" customWidth="1"/>
    <col min="1289" max="1289" width="11.28515625" style="1" bestFit="1" customWidth="1"/>
    <col min="1290" max="1292" width="0" style="1" hidden="1" customWidth="1"/>
    <col min="1293" max="1536" width="9.140625" style="1"/>
    <col min="1537" max="1537" width="45" style="1" customWidth="1"/>
    <col min="1538" max="1538" width="11.5703125" style="1" customWidth="1"/>
    <col min="1539" max="1539" width="14.85546875" style="1" bestFit="1" customWidth="1"/>
    <col min="1540" max="1540" width="16.5703125" style="1" customWidth="1"/>
    <col min="1541" max="1541" width="12.7109375" style="1" customWidth="1"/>
    <col min="1542" max="1542" width="15" style="1" bestFit="1" customWidth="1"/>
    <col min="1543" max="1543" width="11" style="1" bestFit="1" customWidth="1"/>
    <col min="1544" max="1544" width="0" style="1" hidden="1" customWidth="1"/>
    <col min="1545" max="1545" width="11.28515625" style="1" bestFit="1" customWidth="1"/>
    <col min="1546" max="1548" width="0" style="1" hidden="1" customWidth="1"/>
    <col min="1549" max="1792" width="9.140625" style="1"/>
    <col min="1793" max="1793" width="45" style="1" customWidth="1"/>
    <col min="1794" max="1794" width="11.5703125" style="1" customWidth="1"/>
    <col min="1795" max="1795" width="14.85546875" style="1" bestFit="1" customWidth="1"/>
    <col min="1796" max="1796" width="16.5703125" style="1" customWidth="1"/>
    <col min="1797" max="1797" width="12.7109375" style="1" customWidth="1"/>
    <col min="1798" max="1798" width="15" style="1" bestFit="1" customWidth="1"/>
    <col min="1799" max="1799" width="11" style="1" bestFit="1" customWidth="1"/>
    <col min="1800" max="1800" width="0" style="1" hidden="1" customWidth="1"/>
    <col min="1801" max="1801" width="11.28515625" style="1" bestFit="1" customWidth="1"/>
    <col min="1802" max="1804" width="0" style="1" hidden="1" customWidth="1"/>
    <col min="1805" max="2048" width="9.140625" style="1"/>
    <col min="2049" max="2049" width="45" style="1" customWidth="1"/>
    <col min="2050" max="2050" width="11.5703125" style="1" customWidth="1"/>
    <col min="2051" max="2051" width="14.85546875" style="1" bestFit="1" customWidth="1"/>
    <col min="2052" max="2052" width="16.5703125" style="1" customWidth="1"/>
    <col min="2053" max="2053" width="12.7109375" style="1" customWidth="1"/>
    <col min="2054" max="2054" width="15" style="1" bestFit="1" customWidth="1"/>
    <col min="2055" max="2055" width="11" style="1" bestFit="1" customWidth="1"/>
    <col min="2056" max="2056" width="0" style="1" hidden="1" customWidth="1"/>
    <col min="2057" max="2057" width="11.28515625" style="1" bestFit="1" customWidth="1"/>
    <col min="2058" max="2060" width="0" style="1" hidden="1" customWidth="1"/>
    <col min="2061" max="2304" width="9.140625" style="1"/>
    <col min="2305" max="2305" width="45" style="1" customWidth="1"/>
    <col min="2306" max="2306" width="11.5703125" style="1" customWidth="1"/>
    <col min="2307" max="2307" width="14.85546875" style="1" bestFit="1" customWidth="1"/>
    <col min="2308" max="2308" width="16.5703125" style="1" customWidth="1"/>
    <col min="2309" max="2309" width="12.7109375" style="1" customWidth="1"/>
    <col min="2310" max="2310" width="15" style="1" bestFit="1" customWidth="1"/>
    <col min="2311" max="2311" width="11" style="1" bestFit="1" customWidth="1"/>
    <col min="2312" max="2312" width="0" style="1" hidden="1" customWidth="1"/>
    <col min="2313" max="2313" width="11.28515625" style="1" bestFit="1" customWidth="1"/>
    <col min="2314" max="2316" width="0" style="1" hidden="1" customWidth="1"/>
    <col min="2317" max="2560" width="9.140625" style="1"/>
    <col min="2561" max="2561" width="45" style="1" customWidth="1"/>
    <col min="2562" max="2562" width="11.5703125" style="1" customWidth="1"/>
    <col min="2563" max="2563" width="14.85546875" style="1" bestFit="1" customWidth="1"/>
    <col min="2564" max="2564" width="16.5703125" style="1" customWidth="1"/>
    <col min="2565" max="2565" width="12.7109375" style="1" customWidth="1"/>
    <col min="2566" max="2566" width="15" style="1" bestFit="1" customWidth="1"/>
    <col min="2567" max="2567" width="11" style="1" bestFit="1" customWidth="1"/>
    <col min="2568" max="2568" width="0" style="1" hidden="1" customWidth="1"/>
    <col min="2569" max="2569" width="11.28515625" style="1" bestFit="1" customWidth="1"/>
    <col min="2570" max="2572" width="0" style="1" hidden="1" customWidth="1"/>
    <col min="2573" max="2816" width="9.140625" style="1"/>
    <col min="2817" max="2817" width="45" style="1" customWidth="1"/>
    <col min="2818" max="2818" width="11.5703125" style="1" customWidth="1"/>
    <col min="2819" max="2819" width="14.85546875" style="1" bestFit="1" customWidth="1"/>
    <col min="2820" max="2820" width="16.5703125" style="1" customWidth="1"/>
    <col min="2821" max="2821" width="12.7109375" style="1" customWidth="1"/>
    <col min="2822" max="2822" width="15" style="1" bestFit="1" customWidth="1"/>
    <col min="2823" max="2823" width="11" style="1" bestFit="1" customWidth="1"/>
    <col min="2824" max="2824" width="0" style="1" hidden="1" customWidth="1"/>
    <col min="2825" max="2825" width="11.28515625" style="1" bestFit="1" customWidth="1"/>
    <col min="2826" max="2828" width="0" style="1" hidden="1" customWidth="1"/>
    <col min="2829" max="3072" width="9.140625" style="1"/>
    <col min="3073" max="3073" width="45" style="1" customWidth="1"/>
    <col min="3074" max="3074" width="11.5703125" style="1" customWidth="1"/>
    <col min="3075" max="3075" width="14.85546875" style="1" bestFit="1" customWidth="1"/>
    <col min="3076" max="3076" width="16.5703125" style="1" customWidth="1"/>
    <col min="3077" max="3077" width="12.7109375" style="1" customWidth="1"/>
    <col min="3078" max="3078" width="15" style="1" bestFit="1" customWidth="1"/>
    <col min="3079" max="3079" width="11" style="1" bestFit="1" customWidth="1"/>
    <col min="3080" max="3080" width="0" style="1" hidden="1" customWidth="1"/>
    <col min="3081" max="3081" width="11.28515625" style="1" bestFit="1" customWidth="1"/>
    <col min="3082" max="3084" width="0" style="1" hidden="1" customWidth="1"/>
    <col min="3085" max="3328" width="9.140625" style="1"/>
    <col min="3329" max="3329" width="45" style="1" customWidth="1"/>
    <col min="3330" max="3330" width="11.5703125" style="1" customWidth="1"/>
    <col min="3331" max="3331" width="14.85546875" style="1" bestFit="1" customWidth="1"/>
    <col min="3332" max="3332" width="16.5703125" style="1" customWidth="1"/>
    <col min="3333" max="3333" width="12.7109375" style="1" customWidth="1"/>
    <col min="3334" max="3334" width="15" style="1" bestFit="1" customWidth="1"/>
    <col min="3335" max="3335" width="11" style="1" bestFit="1" customWidth="1"/>
    <col min="3336" max="3336" width="0" style="1" hidden="1" customWidth="1"/>
    <col min="3337" max="3337" width="11.28515625" style="1" bestFit="1" customWidth="1"/>
    <col min="3338" max="3340" width="0" style="1" hidden="1" customWidth="1"/>
    <col min="3341" max="3584" width="9.140625" style="1"/>
    <col min="3585" max="3585" width="45" style="1" customWidth="1"/>
    <col min="3586" max="3586" width="11.5703125" style="1" customWidth="1"/>
    <col min="3587" max="3587" width="14.85546875" style="1" bestFit="1" customWidth="1"/>
    <col min="3588" max="3588" width="16.5703125" style="1" customWidth="1"/>
    <col min="3589" max="3589" width="12.7109375" style="1" customWidth="1"/>
    <col min="3590" max="3590" width="15" style="1" bestFit="1" customWidth="1"/>
    <col min="3591" max="3591" width="11" style="1" bestFit="1" customWidth="1"/>
    <col min="3592" max="3592" width="0" style="1" hidden="1" customWidth="1"/>
    <col min="3593" max="3593" width="11.28515625" style="1" bestFit="1" customWidth="1"/>
    <col min="3594" max="3596" width="0" style="1" hidden="1" customWidth="1"/>
    <col min="3597" max="3840" width="9.140625" style="1"/>
    <col min="3841" max="3841" width="45" style="1" customWidth="1"/>
    <col min="3842" max="3842" width="11.5703125" style="1" customWidth="1"/>
    <col min="3843" max="3843" width="14.85546875" style="1" bestFit="1" customWidth="1"/>
    <col min="3844" max="3844" width="16.5703125" style="1" customWidth="1"/>
    <col min="3845" max="3845" width="12.7109375" style="1" customWidth="1"/>
    <col min="3846" max="3846" width="15" style="1" bestFit="1" customWidth="1"/>
    <col min="3847" max="3847" width="11" style="1" bestFit="1" customWidth="1"/>
    <col min="3848" max="3848" width="0" style="1" hidden="1" customWidth="1"/>
    <col min="3849" max="3849" width="11.28515625" style="1" bestFit="1" customWidth="1"/>
    <col min="3850" max="3852" width="0" style="1" hidden="1" customWidth="1"/>
    <col min="3853" max="4096" width="9.140625" style="1"/>
    <col min="4097" max="4097" width="45" style="1" customWidth="1"/>
    <col min="4098" max="4098" width="11.5703125" style="1" customWidth="1"/>
    <col min="4099" max="4099" width="14.85546875" style="1" bestFit="1" customWidth="1"/>
    <col min="4100" max="4100" width="16.5703125" style="1" customWidth="1"/>
    <col min="4101" max="4101" width="12.7109375" style="1" customWidth="1"/>
    <col min="4102" max="4102" width="15" style="1" bestFit="1" customWidth="1"/>
    <col min="4103" max="4103" width="11" style="1" bestFit="1" customWidth="1"/>
    <col min="4104" max="4104" width="0" style="1" hidden="1" customWidth="1"/>
    <col min="4105" max="4105" width="11.28515625" style="1" bestFit="1" customWidth="1"/>
    <col min="4106" max="4108" width="0" style="1" hidden="1" customWidth="1"/>
    <col min="4109" max="4352" width="9.140625" style="1"/>
    <col min="4353" max="4353" width="45" style="1" customWidth="1"/>
    <col min="4354" max="4354" width="11.5703125" style="1" customWidth="1"/>
    <col min="4355" max="4355" width="14.85546875" style="1" bestFit="1" customWidth="1"/>
    <col min="4356" max="4356" width="16.5703125" style="1" customWidth="1"/>
    <col min="4357" max="4357" width="12.7109375" style="1" customWidth="1"/>
    <col min="4358" max="4358" width="15" style="1" bestFit="1" customWidth="1"/>
    <col min="4359" max="4359" width="11" style="1" bestFit="1" customWidth="1"/>
    <col min="4360" max="4360" width="0" style="1" hidden="1" customWidth="1"/>
    <col min="4361" max="4361" width="11.28515625" style="1" bestFit="1" customWidth="1"/>
    <col min="4362" max="4364" width="0" style="1" hidden="1" customWidth="1"/>
    <col min="4365" max="4608" width="9.140625" style="1"/>
    <col min="4609" max="4609" width="45" style="1" customWidth="1"/>
    <col min="4610" max="4610" width="11.5703125" style="1" customWidth="1"/>
    <col min="4611" max="4611" width="14.85546875" style="1" bestFit="1" customWidth="1"/>
    <col min="4612" max="4612" width="16.5703125" style="1" customWidth="1"/>
    <col min="4613" max="4613" width="12.7109375" style="1" customWidth="1"/>
    <col min="4614" max="4614" width="15" style="1" bestFit="1" customWidth="1"/>
    <col min="4615" max="4615" width="11" style="1" bestFit="1" customWidth="1"/>
    <col min="4616" max="4616" width="0" style="1" hidden="1" customWidth="1"/>
    <col min="4617" max="4617" width="11.28515625" style="1" bestFit="1" customWidth="1"/>
    <col min="4618" max="4620" width="0" style="1" hidden="1" customWidth="1"/>
    <col min="4621" max="4864" width="9.140625" style="1"/>
    <col min="4865" max="4865" width="45" style="1" customWidth="1"/>
    <col min="4866" max="4866" width="11.5703125" style="1" customWidth="1"/>
    <col min="4867" max="4867" width="14.85546875" style="1" bestFit="1" customWidth="1"/>
    <col min="4868" max="4868" width="16.5703125" style="1" customWidth="1"/>
    <col min="4869" max="4869" width="12.7109375" style="1" customWidth="1"/>
    <col min="4870" max="4870" width="15" style="1" bestFit="1" customWidth="1"/>
    <col min="4871" max="4871" width="11" style="1" bestFit="1" customWidth="1"/>
    <col min="4872" max="4872" width="0" style="1" hidden="1" customWidth="1"/>
    <col min="4873" max="4873" width="11.28515625" style="1" bestFit="1" customWidth="1"/>
    <col min="4874" max="4876" width="0" style="1" hidden="1" customWidth="1"/>
    <col min="4877" max="5120" width="9.140625" style="1"/>
    <col min="5121" max="5121" width="45" style="1" customWidth="1"/>
    <col min="5122" max="5122" width="11.5703125" style="1" customWidth="1"/>
    <col min="5123" max="5123" width="14.85546875" style="1" bestFit="1" customWidth="1"/>
    <col min="5124" max="5124" width="16.5703125" style="1" customWidth="1"/>
    <col min="5125" max="5125" width="12.7109375" style="1" customWidth="1"/>
    <col min="5126" max="5126" width="15" style="1" bestFit="1" customWidth="1"/>
    <col min="5127" max="5127" width="11" style="1" bestFit="1" customWidth="1"/>
    <col min="5128" max="5128" width="0" style="1" hidden="1" customWidth="1"/>
    <col min="5129" max="5129" width="11.28515625" style="1" bestFit="1" customWidth="1"/>
    <col min="5130" max="5132" width="0" style="1" hidden="1" customWidth="1"/>
    <col min="5133" max="5376" width="9.140625" style="1"/>
    <col min="5377" max="5377" width="45" style="1" customWidth="1"/>
    <col min="5378" max="5378" width="11.5703125" style="1" customWidth="1"/>
    <col min="5379" max="5379" width="14.85546875" style="1" bestFit="1" customWidth="1"/>
    <col min="5380" max="5380" width="16.5703125" style="1" customWidth="1"/>
    <col min="5381" max="5381" width="12.7109375" style="1" customWidth="1"/>
    <col min="5382" max="5382" width="15" style="1" bestFit="1" customWidth="1"/>
    <col min="5383" max="5383" width="11" style="1" bestFit="1" customWidth="1"/>
    <col min="5384" max="5384" width="0" style="1" hidden="1" customWidth="1"/>
    <col min="5385" max="5385" width="11.28515625" style="1" bestFit="1" customWidth="1"/>
    <col min="5386" max="5388" width="0" style="1" hidden="1" customWidth="1"/>
    <col min="5389" max="5632" width="9.140625" style="1"/>
    <col min="5633" max="5633" width="45" style="1" customWidth="1"/>
    <col min="5634" max="5634" width="11.5703125" style="1" customWidth="1"/>
    <col min="5635" max="5635" width="14.85546875" style="1" bestFit="1" customWidth="1"/>
    <col min="5636" max="5636" width="16.5703125" style="1" customWidth="1"/>
    <col min="5637" max="5637" width="12.7109375" style="1" customWidth="1"/>
    <col min="5638" max="5638" width="15" style="1" bestFit="1" customWidth="1"/>
    <col min="5639" max="5639" width="11" style="1" bestFit="1" customWidth="1"/>
    <col min="5640" max="5640" width="0" style="1" hidden="1" customWidth="1"/>
    <col min="5641" max="5641" width="11.28515625" style="1" bestFit="1" customWidth="1"/>
    <col min="5642" max="5644" width="0" style="1" hidden="1" customWidth="1"/>
    <col min="5645" max="5888" width="9.140625" style="1"/>
    <col min="5889" max="5889" width="45" style="1" customWidth="1"/>
    <col min="5890" max="5890" width="11.5703125" style="1" customWidth="1"/>
    <col min="5891" max="5891" width="14.85546875" style="1" bestFit="1" customWidth="1"/>
    <col min="5892" max="5892" width="16.5703125" style="1" customWidth="1"/>
    <col min="5893" max="5893" width="12.7109375" style="1" customWidth="1"/>
    <col min="5894" max="5894" width="15" style="1" bestFit="1" customWidth="1"/>
    <col min="5895" max="5895" width="11" style="1" bestFit="1" customWidth="1"/>
    <col min="5896" max="5896" width="0" style="1" hidden="1" customWidth="1"/>
    <col min="5897" max="5897" width="11.28515625" style="1" bestFit="1" customWidth="1"/>
    <col min="5898" max="5900" width="0" style="1" hidden="1" customWidth="1"/>
    <col min="5901" max="6144" width="9.140625" style="1"/>
    <col min="6145" max="6145" width="45" style="1" customWidth="1"/>
    <col min="6146" max="6146" width="11.5703125" style="1" customWidth="1"/>
    <col min="6147" max="6147" width="14.85546875" style="1" bestFit="1" customWidth="1"/>
    <col min="6148" max="6148" width="16.5703125" style="1" customWidth="1"/>
    <col min="6149" max="6149" width="12.7109375" style="1" customWidth="1"/>
    <col min="6150" max="6150" width="15" style="1" bestFit="1" customWidth="1"/>
    <col min="6151" max="6151" width="11" style="1" bestFit="1" customWidth="1"/>
    <col min="6152" max="6152" width="0" style="1" hidden="1" customWidth="1"/>
    <col min="6153" max="6153" width="11.28515625" style="1" bestFit="1" customWidth="1"/>
    <col min="6154" max="6156" width="0" style="1" hidden="1" customWidth="1"/>
    <col min="6157" max="6400" width="9.140625" style="1"/>
    <col min="6401" max="6401" width="45" style="1" customWidth="1"/>
    <col min="6402" max="6402" width="11.5703125" style="1" customWidth="1"/>
    <col min="6403" max="6403" width="14.85546875" style="1" bestFit="1" customWidth="1"/>
    <col min="6404" max="6404" width="16.5703125" style="1" customWidth="1"/>
    <col min="6405" max="6405" width="12.7109375" style="1" customWidth="1"/>
    <col min="6406" max="6406" width="15" style="1" bestFit="1" customWidth="1"/>
    <col min="6407" max="6407" width="11" style="1" bestFit="1" customWidth="1"/>
    <col min="6408" max="6408" width="0" style="1" hidden="1" customWidth="1"/>
    <col min="6409" max="6409" width="11.28515625" style="1" bestFit="1" customWidth="1"/>
    <col min="6410" max="6412" width="0" style="1" hidden="1" customWidth="1"/>
    <col min="6413" max="6656" width="9.140625" style="1"/>
    <col min="6657" max="6657" width="45" style="1" customWidth="1"/>
    <col min="6658" max="6658" width="11.5703125" style="1" customWidth="1"/>
    <col min="6659" max="6659" width="14.85546875" style="1" bestFit="1" customWidth="1"/>
    <col min="6660" max="6660" width="16.5703125" style="1" customWidth="1"/>
    <col min="6661" max="6661" width="12.7109375" style="1" customWidth="1"/>
    <col min="6662" max="6662" width="15" style="1" bestFit="1" customWidth="1"/>
    <col min="6663" max="6663" width="11" style="1" bestFit="1" customWidth="1"/>
    <col min="6664" max="6664" width="0" style="1" hidden="1" customWidth="1"/>
    <col min="6665" max="6665" width="11.28515625" style="1" bestFit="1" customWidth="1"/>
    <col min="6666" max="6668" width="0" style="1" hidden="1" customWidth="1"/>
    <col min="6669" max="6912" width="9.140625" style="1"/>
    <col min="6913" max="6913" width="45" style="1" customWidth="1"/>
    <col min="6914" max="6914" width="11.5703125" style="1" customWidth="1"/>
    <col min="6915" max="6915" width="14.85546875" style="1" bestFit="1" customWidth="1"/>
    <col min="6916" max="6916" width="16.5703125" style="1" customWidth="1"/>
    <col min="6917" max="6917" width="12.7109375" style="1" customWidth="1"/>
    <col min="6918" max="6918" width="15" style="1" bestFit="1" customWidth="1"/>
    <col min="6919" max="6919" width="11" style="1" bestFit="1" customWidth="1"/>
    <col min="6920" max="6920" width="0" style="1" hidden="1" customWidth="1"/>
    <col min="6921" max="6921" width="11.28515625" style="1" bestFit="1" customWidth="1"/>
    <col min="6922" max="6924" width="0" style="1" hidden="1" customWidth="1"/>
    <col min="6925" max="7168" width="9.140625" style="1"/>
    <col min="7169" max="7169" width="45" style="1" customWidth="1"/>
    <col min="7170" max="7170" width="11.5703125" style="1" customWidth="1"/>
    <col min="7171" max="7171" width="14.85546875" style="1" bestFit="1" customWidth="1"/>
    <col min="7172" max="7172" width="16.5703125" style="1" customWidth="1"/>
    <col min="7173" max="7173" width="12.7109375" style="1" customWidth="1"/>
    <col min="7174" max="7174" width="15" style="1" bestFit="1" customWidth="1"/>
    <col min="7175" max="7175" width="11" style="1" bestFit="1" customWidth="1"/>
    <col min="7176" max="7176" width="0" style="1" hidden="1" customWidth="1"/>
    <col min="7177" max="7177" width="11.28515625" style="1" bestFit="1" customWidth="1"/>
    <col min="7178" max="7180" width="0" style="1" hidden="1" customWidth="1"/>
    <col min="7181" max="7424" width="9.140625" style="1"/>
    <col min="7425" max="7425" width="45" style="1" customWidth="1"/>
    <col min="7426" max="7426" width="11.5703125" style="1" customWidth="1"/>
    <col min="7427" max="7427" width="14.85546875" style="1" bestFit="1" customWidth="1"/>
    <col min="7428" max="7428" width="16.5703125" style="1" customWidth="1"/>
    <col min="7429" max="7429" width="12.7109375" style="1" customWidth="1"/>
    <col min="7430" max="7430" width="15" style="1" bestFit="1" customWidth="1"/>
    <col min="7431" max="7431" width="11" style="1" bestFit="1" customWidth="1"/>
    <col min="7432" max="7432" width="0" style="1" hidden="1" customWidth="1"/>
    <col min="7433" max="7433" width="11.28515625" style="1" bestFit="1" customWidth="1"/>
    <col min="7434" max="7436" width="0" style="1" hidden="1" customWidth="1"/>
    <col min="7437" max="7680" width="9.140625" style="1"/>
    <col min="7681" max="7681" width="45" style="1" customWidth="1"/>
    <col min="7682" max="7682" width="11.5703125" style="1" customWidth="1"/>
    <col min="7683" max="7683" width="14.85546875" style="1" bestFit="1" customWidth="1"/>
    <col min="7684" max="7684" width="16.5703125" style="1" customWidth="1"/>
    <col min="7685" max="7685" width="12.7109375" style="1" customWidth="1"/>
    <col min="7686" max="7686" width="15" style="1" bestFit="1" customWidth="1"/>
    <col min="7687" max="7687" width="11" style="1" bestFit="1" customWidth="1"/>
    <col min="7688" max="7688" width="0" style="1" hidden="1" customWidth="1"/>
    <col min="7689" max="7689" width="11.28515625" style="1" bestFit="1" customWidth="1"/>
    <col min="7690" max="7692" width="0" style="1" hidden="1" customWidth="1"/>
    <col min="7693" max="7936" width="9.140625" style="1"/>
    <col min="7937" max="7937" width="45" style="1" customWidth="1"/>
    <col min="7938" max="7938" width="11.5703125" style="1" customWidth="1"/>
    <col min="7939" max="7939" width="14.85546875" style="1" bestFit="1" customWidth="1"/>
    <col min="7940" max="7940" width="16.5703125" style="1" customWidth="1"/>
    <col min="7941" max="7941" width="12.7109375" style="1" customWidth="1"/>
    <col min="7942" max="7942" width="15" style="1" bestFit="1" customWidth="1"/>
    <col min="7943" max="7943" width="11" style="1" bestFit="1" customWidth="1"/>
    <col min="7944" max="7944" width="0" style="1" hidden="1" customWidth="1"/>
    <col min="7945" max="7945" width="11.28515625" style="1" bestFit="1" customWidth="1"/>
    <col min="7946" max="7948" width="0" style="1" hidden="1" customWidth="1"/>
    <col min="7949" max="8192" width="9.140625" style="1"/>
    <col min="8193" max="8193" width="45" style="1" customWidth="1"/>
    <col min="8194" max="8194" width="11.5703125" style="1" customWidth="1"/>
    <col min="8195" max="8195" width="14.85546875" style="1" bestFit="1" customWidth="1"/>
    <col min="8196" max="8196" width="16.5703125" style="1" customWidth="1"/>
    <col min="8197" max="8197" width="12.7109375" style="1" customWidth="1"/>
    <col min="8198" max="8198" width="15" style="1" bestFit="1" customWidth="1"/>
    <col min="8199" max="8199" width="11" style="1" bestFit="1" customWidth="1"/>
    <col min="8200" max="8200" width="0" style="1" hidden="1" customWidth="1"/>
    <col min="8201" max="8201" width="11.28515625" style="1" bestFit="1" customWidth="1"/>
    <col min="8202" max="8204" width="0" style="1" hidden="1" customWidth="1"/>
    <col min="8205" max="8448" width="9.140625" style="1"/>
    <col min="8449" max="8449" width="45" style="1" customWidth="1"/>
    <col min="8450" max="8450" width="11.5703125" style="1" customWidth="1"/>
    <col min="8451" max="8451" width="14.85546875" style="1" bestFit="1" customWidth="1"/>
    <col min="8452" max="8452" width="16.5703125" style="1" customWidth="1"/>
    <col min="8453" max="8453" width="12.7109375" style="1" customWidth="1"/>
    <col min="8454" max="8454" width="15" style="1" bestFit="1" customWidth="1"/>
    <col min="8455" max="8455" width="11" style="1" bestFit="1" customWidth="1"/>
    <col min="8456" max="8456" width="0" style="1" hidden="1" customWidth="1"/>
    <col min="8457" max="8457" width="11.28515625" style="1" bestFit="1" customWidth="1"/>
    <col min="8458" max="8460" width="0" style="1" hidden="1" customWidth="1"/>
    <col min="8461" max="8704" width="9.140625" style="1"/>
    <col min="8705" max="8705" width="45" style="1" customWidth="1"/>
    <col min="8706" max="8706" width="11.5703125" style="1" customWidth="1"/>
    <col min="8707" max="8707" width="14.85546875" style="1" bestFit="1" customWidth="1"/>
    <col min="8708" max="8708" width="16.5703125" style="1" customWidth="1"/>
    <col min="8709" max="8709" width="12.7109375" style="1" customWidth="1"/>
    <col min="8710" max="8710" width="15" style="1" bestFit="1" customWidth="1"/>
    <col min="8711" max="8711" width="11" style="1" bestFit="1" customWidth="1"/>
    <col min="8712" max="8712" width="0" style="1" hidden="1" customWidth="1"/>
    <col min="8713" max="8713" width="11.28515625" style="1" bestFit="1" customWidth="1"/>
    <col min="8714" max="8716" width="0" style="1" hidden="1" customWidth="1"/>
    <col min="8717" max="8960" width="9.140625" style="1"/>
    <col min="8961" max="8961" width="45" style="1" customWidth="1"/>
    <col min="8962" max="8962" width="11.5703125" style="1" customWidth="1"/>
    <col min="8963" max="8963" width="14.85546875" style="1" bestFit="1" customWidth="1"/>
    <col min="8964" max="8964" width="16.5703125" style="1" customWidth="1"/>
    <col min="8965" max="8965" width="12.7109375" style="1" customWidth="1"/>
    <col min="8966" max="8966" width="15" style="1" bestFit="1" customWidth="1"/>
    <col min="8967" max="8967" width="11" style="1" bestFit="1" customWidth="1"/>
    <col min="8968" max="8968" width="0" style="1" hidden="1" customWidth="1"/>
    <col min="8969" max="8969" width="11.28515625" style="1" bestFit="1" customWidth="1"/>
    <col min="8970" max="8972" width="0" style="1" hidden="1" customWidth="1"/>
    <col min="8973" max="9216" width="9.140625" style="1"/>
    <col min="9217" max="9217" width="45" style="1" customWidth="1"/>
    <col min="9218" max="9218" width="11.5703125" style="1" customWidth="1"/>
    <col min="9219" max="9219" width="14.85546875" style="1" bestFit="1" customWidth="1"/>
    <col min="9220" max="9220" width="16.5703125" style="1" customWidth="1"/>
    <col min="9221" max="9221" width="12.7109375" style="1" customWidth="1"/>
    <col min="9222" max="9222" width="15" style="1" bestFit="1" customWidth="1"/>
    <col min="9223" max="9223" width="11" style="1" bestFit="1" customWidth="1"/>
    <col min="9224" max="9224" width="0" style="1" hidden="1" customWidth="1"/>
    <col min="9225" max="9225" width="11.28515625" style="1" bestFit="1" customWidth="1"/>
    <col min="9226" max="9228" width="0" style="1" hidden="1" customWidth="1"/>
    <col min="9229" max="9472" width="9.140625" style="1"/>
    <col min="9473" max="9473" width="45" style="1" customWidth="1"/>
    <col min="9474" max="9474" width="11.5703125" style="1" customWidth="1"/>
    <col min="9475" max="9475" width="14.85546875" style="1" bestFit="1" customWidth="1"/>
    <col min="9476" max="9476" width="16.5703125" style="1" customWidth="1"/>
    <col min="9477" max="9477" width="12.7109375" style="1" customWidth="1"/>
    <col min="9478" max="9478" width="15" style="1" bestFit="1" customWidth="1"/>
    <col min="9479" max="9479" width="11" style="1" bestFit="1" customWidth="1"/>
    <col min="9480" max="9480" width="0" style="1" hidden="1" customWidth="1"/>
    <col min="9481" max="9481" width="11.28515625" style="1" bestFit="1" customWidth="1"/>
    <col min="9482" max="9484" width="0" style="1" hidden="1" customWidth="1"/>
    <col min="9485" max="9728" width="9.140625" style="1"/>
    <col min="9729" max="9729" width="45" style="1" customWidth="1"/>
    <col min="9730" max="9730" width="11.5703125" style="1" customWidth="1"/>
    <col min="9731" max="9731" width="14.85546875" style="1" bestFit="1" customWidth="1"/>
    <col min="9732" max="9732" width="16.5703125" style="1" customWidth="1"/>
    <col min="9733" max="9733" width="12.7109375" style="1" customWidth="1"/>
    <col min="9734" max="9734" width="15" style="1" bestFit="1" customWidth="1"/>
    <col min="9735" max="9735" width="11" style="1" bestFit="1" customWidth="1"/>
    <col min="9736" max="9736" width="0" style="1" hidden="1" customWidth="1"/>
    <col min="9737" max="9737" width="11.28515625" style="1" bestFit="1" customWidth="1"/>
    <col min="9738" max="9740" width="0" style="1" hidden="1" customWidth="1"/>
    <col min="9741" max="9984" width="9.140625" style="1"/>
    <col min="9985" max="9985" width="45" style="1" customWidth="1"/>
    <col min="9986" max="9986" width="11.5703125" style="1" customWidth="1"/>
    <col min="9987" max="9987" width="14.85546875" style="1" bestFit="1" customWidth="1"/>
    <col min="9988" max="9988" width="16.5703125" style="1" customWidth="1"/>
    <col min="9989" max="9989" width="12.7109375" style="1" customWidth="1"/>
    <col min="9990" max="9990" width="15" style="1" bestFit="1" customWidth="1"/>
    <col min="9991" max="9991" width="11" style="1" bestFit="1" customWidth="1"/>
    <col min="9992" max="9992" width="0" style="1" hidden="1" customWidth="1"/>
    <col min="9993" max="9993" width="11.28515625" style="1" bestFit="1" customWidth="1"/>
    <col min="9994" max="9996" width="0" style="1" hidden="1" customWidth="1"/>
    <col min="9997" max="10240" width="9.140625" style="1"/>
    <col min="10241" max="10241" width="45" style="1" customWidth="1"/>
    <col min="10242" max="10242" width="11.5703125" style="1" customWidth="1"/>
    <col min="10243" max="10243" width="14.85546875" style="1" bestFit="1" customWidth="1"/>
    <col min="10244" max="10244" width="16.5703125" style="1" customWidth="1"/>
    <col min="10245" max="10245" width="12.7109375" style="1" customWidth="1"/>
    <col min="10246" max="10246" width="15" style="1" bestFit="1" customWidth="1"/>
    <col min="10247" max="10247" width="11" style="1" bestFit="1" customWidth="1"/>
    <col min="10248" max="10248" width="0" style="1" hidden="1" customWidth="1"/>
    <col min="10249" max="10249" width="11.28515625" style="1" bestFit="1" customWidth="1"/>
    <col min="10250" max="10252" width="0" style="1" hidden="1" customWidth="1"/>
    <col min="10253" max="10496" width="9.140625" style="1"/>
    <col min="10497" max="10497" width="45" style="1" customWidth="1"/>
    <col min="10498" max="10498" width="11.5703125" style="1" customWidth="1"/>
    <col min="10499" max="10499" width="14.85546875" style="1" bestFit="1" customWidth="1"/>
    <col min="10500" max="10500" width="16.5703125" style="1" customWidth="1"/>
    <col min="10501" max="10501" width="12.7109375" style="1" customWidth="1"/>
    <col min="10502" max="10502" width="15" style="1" bestFit="1" customWidth="1"/>
    <col min="10503" max="10503" width="11" style="1" bestFit="1" customWidth="1"/>
    <col min="10504" max="10504" width="0" style="1" hidden="1" customWidth="1"/>
    <col min="10505" max="10505" width="11.28515625" style="1" bestFit="1" customWidth="1"/>
    <col min="10506" max="10508" width="0" style="1" hidden="1" customWidth="1"/>
    <col min="10509" max="10752" width="9.140625" style="1"/>
    <col min="10753" max="10753" width="45" style="1" customWidth="1"/>
    <col min="10754" max="10754" width="11.5703125" style="1" customWidth="1"/>
    <col min="10755" max="10755" width="14.85546875" style="1" bestFit="1" customWidth="1"/>
    <col min="10756" max="10756" width="16.5703125" style="1" customWidth="1"/>
    <col min="10757" max="10757" width="12.7109375" style="1" customWidth="1"/>
    <col min="10758" max="10758" width="15" style="1" bestFit="1" customWidth="1"/>
    <col min="10759" max="10759" width="11" style="1" bestFit="1" customWidth="1"/>
    <col min="10760" max="10760" width="0" style="1" hidden="1" customWidth="1"/>
    <col min="10761" max="10761" width="11.28515625" style="1" bestFit="1" customWidth="1"/>
    <col min="10762" max="10764" width="0" style="1" hidden="1" customWidth="1"/>
    <col min="10765" max="11008" width="9.140625" style="1"/>
    <col min="11009" max="11009" width="45" style="1" customWidth="1"/>
    <col min="11010" max="11010" width="11.5703125" style="1" customWidth="1"/>
    <col min="11011" max="11011" width="14.85546875" style="1" bestFit="1" customWidth="1"/>
    <col min="11012" max="11012" width="16.5703125" style="1" customWidth="1"/>
    <col min="11013" max="11013" width="12.7109375" style="1" customWidth="1"/>
    <col min="11014" max="11014" width="15" style="1" bestFit="1" customWidth="1"/>
    <col min="11015" max="11015" width="11" style="1" bestFit="1" customWidth="1"/>
    <col min="11016" max="11016" width="0" style="1" hidden="1" customWidth="1"/>
    <col min="11017" max="11017" width="11.28515625" style="1" bestFit="1" customWidth="1"/>
    <col min="11018" max="11020" width="0" style="1" hidden="1" customWidth="1"/>
    <col min="11021" max="11264" width="9.140625" style="1"/>
    <col min="11265" max="11265" width="45" style="1" customWidth="1"/>
    <col min="11266" max="11266" width="11.5703125" style="1" customWidth="1"/>
    <col min="11267" max="11267" width="14.85546875" style="1" bestFit="1" customWidth="1"/>
    <col min="11268" max="11268" width="16.5703125" style="1" customWidth="1"/>
    <col min="11269" max="11269" width="12.7109375" style="1" customWidth="1"/>
    <col min="11270" max="11270" width="15" style="1" bestFit="1" customWidth="1"/>
    <col min="11271" max="11271" width="11" style="1" bestFit="1" customWidth="1"/>
    <col min="11272" max="11272" width="0" style="1" hidden="1" customWidth="1"/>
    <col min="11273" max="11273" width="11.28515625" style="1" bestFit="1" customWidth="1"/>
    <col min="11274" max="11276" width="0" style="1" hidden="1" customWidth="1"/>
    <col min="11277" max="11520" width="9.140625" style="1"/>
    <col min="11521" max="11521" width="45" style="1" customWidth="1"/>
    <col min="11522" max="11522" width="11.5703125" style="1" customWidth="1"/>
    <col min="11523" max="11523" width="14.85546875" style="1" bestFit="1" customWidth="1"/>
    <col min="11524" max="11524" width="16.5703125" style="1" customWidth="1"/>
    <col min="11525" max="11525" width="12.7109375" style="1" customWidth="1"/>
    <col min="11526" max="11526" width="15" style="1" bestFit="1" customWidth="1"/>
    <col min="11527" max="11527" width="11" style="1" bestFit="1" customWidth="1"/>
    <col min="11528" max="11528" width="0" style="1" hidden="1" customWidth="1"/>
    <col min="11529" max="11529" width="11.28515625" style="1" bestFit="1" customWidth="1"/>
    <col min="11530" max="11532" width="0" style="1" hidden="1" customWidth="1"/>
    <col min="11533" max="11776" width="9.140625" style="1"/>
    <col min="11777" max="11777" width="45" style="1" customWidth="1"/>
    <col min="11778" max="11778" width="11.5703125" style="1" customWidth="1"/>
    <col min="11779" max="11779" width="14.85546875" style="1" bestFit="1" customWidth="1"/>
    <col min="11780" max="11780" width="16.5703125" style="1" customWidth="1"/>
    <col min="11781" max="11781" width="12.7109375" style="1" customWidth="1"/>
    <col min="11782" max="11782" width="15" style="1" bestFit="1" customWidth="1"/>
    <col min="11783" max="11783" width="11" style="1" bestFit="1" customWidth="1"/>
    <col min="11784" max="11784" width="0" style="1" hidden="1" customWidth="1"/>
    <col min="11785" max="11785" width="11.28515625" style="1" bestFit="1" customWidth="1"/>
    <col min="11786" max="11788" width="0" style="1" hidden="1" customWidth="1"/>
    <col min="11789" max="12032" width="9.140625" style="1"/>
    <col min="12033" max="12033" width="45" style="1" customWidth="1"/>
    <col min="12034" max="12034" width="11.5703125" style="1" customWidth="1"/>
    <col min="12035" max="12035" width="14.85546875" style="1" bestFit="1" customWidth="1"/>
    <col min="12036" max="12036" width="16.5703125" style="1" customWidth="1"/>
    <col min="12037" max="12037" width="12.7109375" style="1" customWidth="1"/>
    <col min="12038" max="12038" width="15" style="1" bestFit="1" customWidth="1"/>
    <col min="12039" max="12039" width="11" style="1" bestFit="1" customWidth="1"/>
    <col min="12040" max="12040" width="0" style="1" hidden="1" customWidth="1"/>
    <col min="12041" max="12041" width="11.28515625" style="1" bestFit="1" customWidth="1"/>
    <col min="12042" max="12044" width="0" style="1" hidden="1" customWidth="1"/>
    <col min="12045" max="12288" width="9.140625" style="1"/>
    <col min="12289" max="12289" width="45" style="1" customWidth="1"/>
    <col min="12290" max="12290" width="11.5703125" style="1" customWidth="1"/>
    <col min="12291" max="12291" width="14.85546875" style="1" bestFit="1" customWidth="1"/>
    <col min="12292" max="12292" width="16.5703125" style="1" customWidth="1"/>
    <col min="12293" max="12293" width="12.7109375" style="1" customWidth="1"/>
    <col min="12294" max="12294" width="15" style="1" bestFit="1" customWidth="1"/>
    <col min="12295" max="12295" width="11" style="1" bestFit="1" customWidth="1"/>
    <col min="12296" max="12296" width="0" style="1" hidden="1" customWidth="1"/>
    <col min="12297" max="12297" width="11.28515625" style="1" bestFit="1" customWidth="1"/>
    <col min="12298" max="12300" width="0" style="1" hidden="1" customWidth="1"/>
    <col min="12301" max="12544" width="9.140625" style="1"/>
    <col min="12545" max="12545" width="45" style="1" customWidth="1"/>
    <col min="12546" max="12546" width="11.5703125" style="1" customWidth="1"/>
    <col min="12547" max="12547" width="14.85546875" style="1" bestFit="1" customWidth="1"/>
    <col min="12548" max="12548" width="16.5703125" style="1" customWidth="1"/>
    <col min="12549" max="12549" width="12.7109375" style="1" customWidth="1"/>
    <col min="12550" max="12550" width="15" style="1" bestFit="1" customWidth="1"/>
    <col min="12551" max="12551" width="11" style="1" bestFit="1" customWidth="1"/>
    <col min="12552" max="12552" width="0" style="1" hidden="1" customWidth="1"/>
    <col min="12553" max="12553" width="11.28515625" style="1" bestFit="1" customWidth="1"/>
    <col min="12554" max="12556" width="0" style="1" hidden="1" customWidth="1"/>
    <col min="12557" max="12800" width="9.140625" style="1"/>
    <col min="12801" max="12801" width="45" style="1" customWidth="1"/>
    <col min="12802" max="12802" width="11.5703125" style="1" customWidth="1"/>
    <col min="12803" max="12803" width="14.85546875" style="1" bestFit="1" customWidth="1"/>
    <col min="12804" max="12804" width="16.5703125" style="1" customWidth="1"/>
    <col min="12805" max="12805" width="12.7109375" style="1" customWidth="1"/>
    <col min="12806" max="12806" width="15" style="1" bestFit="1" customWidth="1"/>
    <col min="12807" max="12807" width="11" style="1" bestFit="1" customWidth="1"/>
    <col min="12808" max="12808" width="0" style="1" hidden="1" customWidth="1"/>
    <col min="12809" max="12809" width="11.28515625" style="1" bestFit="1" customWidth="1"/>
    <col min="12810" max="12812" width="0" style="1" hidden="1" customWidth="1"/>
    <col min="12813" max="13056" width="9.140625" style="1"/>
    <col min="13057" max="13057" width="45" style="1" customWidth="1"/>
    <col min="13058" max="13058" width="11.5703125" style="1" customWidth="1"/>
    <col min="13059" max="13059" width="14.85546875" style="1" bestFit="1" customWidth="1"/>
    <col min="13060" max="13060" width="16.5703125" style="1" customWidth="1"/>
    <col min="13061" max="13061" width="12.7109375" style="1" customWidth="1"/>
    <col min="13062" max="13062" width="15" style="1" bestFit="1" customWidth="1"/>
    <col min="13063" max="13063" width="11" style="1" bestFit="1" customWidth="1"/>
    <col min="13064" max="13064" width="0" style="1" hidden="1" customWidth="1"/>
    <col min="13065" max="13065" width="11.28515625" style="1" bestFit="1" customWidth="1"/>
    <col min="13066" max="13068" width="0" style="1" hidden="1" customWidth="1"/>
    <col min="13069" max="13312" width="9.140625" style="1"/>
    <col min="13313" max="13313" width="45" style="1" customWidth="1"/>
    <col min="13314" max="13314" width="11.5703125" style="1" customWidth="1"/>
    <col min="13315" max="13315" width="14.85546875" style="1" bestFit="1" customWidth="1"/>
    <col min="13316" max="13316" width="16.5703125" style="1" customWidth="1"/>
    <col min="13317" max="13317" width="12.7109375" style="1" customWidth="1"/>
    <col min="13318" max="13318" width="15" style="1" bestFit="1" customWidth="1"/>
    <col min="13319" max="13319" width="11" style="1" bestFit="1" customWidth="1"/>
    <col min="13320" max="13320" width="0" style="1" hidden="1" customWidth="1"/>
    <col min="13321" max="13321" width="11.28515625" style="1" bestFit="1" customWidth="1"/>
    <col min="13322" max="13324" width="0" style="1" hidden="1" customWidth="1"/>
    <col min="13325" max="13568" width="9.140625" style="1"/>
    <col min="13569" max="13569" width="45" style="1" customWidth="1"/>
    <col min="13570" max="13570" width="11.5703125" style="1" customWidth="1"/>
    <col min="13571" max="13571" width="14.85546875" style="1" bestFit="1" customWidth="1"/>
    <col min="13572" max="13572" width="16.5703125" style="1" customWidth="1"/>
    <col min="13573" max="13573" width="12.7109375" style="1" customWidth="1"/>
    <col min="13574" max="13574" width="15" style="1" bestFit="1" customWidth="1"/>
    <col min="13575" max="13575" width="11" style="1" bestFit="1" customWidth="1"/>
    <col min="13576" max="13576" width="0" style="1" hidden="1" customWidth="1"/>
    <col min="13577" max="13577" width="11.28515625" style="1" bestFit="1" customWidth="1"/>
    <col min="13578" max="13580" width="0" style="1" hidden="1" customWidth="1"/>
    <col min="13581" max="13824" width="9.140625" style="1"/>
    <col min="13825" max="13825" width="45" style="1" customWidth="1"/>
    <col min="13826" max="13826" width="11.5703125" style="1" customWidth="1"/>
    <col min="13827" max="13827" width="14.85546875" style="1" bestFit="1" customWidth="1"/>
    <col min="13828" max="13828" width="16.5703125" style="1" customWidth="1"/>
    <col min="13829" max="13829" width="12.7109375" style="1" customWidth="1"/>
    <col min="13830" max="13830" width="15" style="1" bestFit="1" customWidth="1"/>
    <col min="13831" max="13831" width="11" style="1" bestFit="1" customWidth="1"/>
    <col min="13832" max="13832" width="0" style="1" hidden="1" customWidth="1"/>
    <col min="13833" max="13833" width="11.28515625" style="1" bestFit="1" customWidth="1"/>
    <col min="13834" max="13836" width="0" style="1" hidden="1" customWidth="1"/>
    <col min="13837" max="14080" width="9.140625" style="1"/>
    <col min="14081" max="14081" width="45" style="1" customWidth="1"/>
    <col min="14082" max="14082" width="11.5703125" style="1" customWidth="1"/>
    <col min="14083" max="14083" width="14.85546875" style="1" bestFit="1" customWidth="1"/>
    <col min="14084" max="14084" width="16.5703125" style="1" customWidth="1"/>
    <col min="14085" max="14085" width="12.7109375" style="1" customWidth="1"/>
    <col min="14086" max="14086" width="15" style="1" bestFit="1" customWidth="1"/>
    <col min="14087" max="14087" width="11" style="1" bestFit="1" customWidth="1"/>
    <col min="14088" max="14088" width="0" style="1" hidden="1" customWidth="1"/>
    <col min="14089" max="14089" width="11.28515625" style="1" bestFit="1" customWidth="1"/>
    <col min="14090" max="14092" width="0" style="1" hidden="1" customWidth="1"/>
    <col min="14093" max="14336" width="9.140625" style="1"/>
    <col min="14337" max="14337" width="45" style="1" customWidth="1"/>
    <col min="14338" max="14338" width="11.5703125" style="1" customWidth="1"/>
    <col min="14339" max="14339" width="14.85546875" style="1" bestFit="1" customWidth="1"/>
    <col min="14340" max="14340" width="16.5703125" style="1" customWidth="1"/>
    <col min="14341" max="14341" width="12.7109375" style="1" customWidth="1"/>
    <col min="14342" max="14342" width="15" style="1" bestFit="1" customWidth="1"/>
    <col min="14343" max="14343" width="11" style="1" bestFit="1" customWidth="1"/>
    <col min="14344" max="14344" width="0" style="1" hidden="1" customWidth="1"/>
    <col min="14345" max="14345" width="11.28515625" style="1" bestFit="1" customWidth="1"/>
    <col min="14346" max="14348" width="0" style="1" hidden="1" customWidth="1"/>
    <col min="14349" max="14592" width="9.140625" style="1"/>
    <col min="14593" max="14593" width="45" style="1" customWidth="1"/>
    <col min="14594" max="14594" width="11.5703125" style="1" customWidth="1"/>
    <col min="14595" max="14595" width="14.85546875" style="1" bestFit="1" customWidth="1"/>
    <col min="14596" max="14596" width="16.5703125" style="1" customWidth="1"/>
    <col min="14597" max="14597" width="12.7109375" style="1" customWidth="1"/>
    <col min="14598" max="14598" width="15" style="1" bestFit="1" customWidth="1"/>
    <col min="14599" max="14599" width="11" style="1" bestFit="1" customWidth="1"/>
    <col min="14600" max="14600" width="0" style="1" hidden="1" customWidth="1"/>
    <col min="14601" max="14601" width="11.28515625" style="1" bestFit="1" customWidth="1"/>
    <col min="14602" max="14604" width="0" style="1" hidden="1" customWidth="1"/>
    <col min="14605" max="14848" width="9.140625" style="1"/>
    <col min="14849" max="14849" width="45" style="1" customWidth="1"/>
    <col min="14850" max="14850" width="11.5703125" style="1" customWidth="1"/>
    <col min="14851" max="14851" width="14.85546875" style="1" bestFit="1" customWidth="1"/>
    <col min="14852" max="14852" width="16.5703125" style="1" customWidth="1"/>
    <col min="14853" max="14853" width="12.7109375" style="1" customWidth="1"/>
    <col min="14854" max="14854" width="15" style="1" bestFit="1" customWidth="1"/>
    <col min="14855" max="14855" width="11" style="1" bestFit="1" customWidth="1"/>
    <col min="14856" max="14856" width="0" style="1" hidden="1" customWidth="1"/>
    <col min="14857" max="14857" width="11.28515625" style="1" bestFit="1" customWidth="1"/>
    <col min="14858" max="14860" width="0" style="1" hidden="1" customWidth="1"/>
    <col min="14861" max="15104" width="9.140625" style="1"/>
    <col min="15105" max="15105" width="45" style="1" customWidth="1"/>
    <col min="15106" max="15106" width="11.5703125" style="1" customWidth="1"/>
    <col min="15107" max="15107" width="14.85546875" style="1" bestFit="1" customWidth="1"/>
    <col min="15108" max="15108" width="16.5703125" style="1" customWidth="1"/>
    <col min="15109" max="15109" width="12.7109375" style="1" customWidth="1"/>
    <col min="15110" max="15110" width="15" style="1" bestFit="1" customWidth="1"/>
    <col min="15111" max="15111" width="11" style="1" bestFit="1" customWidth="1"/>
    <col min="15112" max="15112" width="0" style="1" hidden="1" customWidth="1"/>
    <col min="15113" max="15113" width="11.28515625" style="1" bestFit="1" customWidth="1"/>
    <col min="15114" max="15116" width="0" style="1" hidden="1" customWidth="1"/>
    <col min="15117" max="15360" width="9.140625" style="1"/>
    <col min="15361" max="15361" width="45" style="1" customWidth="1"/>
    <col min="15362" max="15362" width="11.5703125" style="1" customWidth="1"/>
    <col min="15363" max="15363" width="14.85546875" style="1" bestFit="1" customWidth="1"/>
    <col min="15364" max="15364" width="16.5703125" style="1" customWidth="1"/>
    <col min="15365" max="15365" width="12.7109375" style="1" customWidth="1"/>
    <col min="15366" max="15366" width="15" style="1" bestFit="1" customWidth="1"/>
    <col min="15367" max="15367" width="11" style="1" bestFit="1" customWidth="1"/>
    <col min="15368" max="15368" width="0" style="1" hidden="1" customWidth="1"/>
    <col min="15369" max="15369" width="11.28515625" style="1" bestFit="1" customWidth="1"/>
    <col min="15370" max="15372" width="0" style="1" hidden="1" customWidth="1"/>
    <col min="15373" max="15616" width="9.140625" style="1"/>
    <col min="15617" max="15617" width="45" style="1" customWidth="1"/>
    <col min="15618" max="15618" width="11.5703125" style="1" customWidth="1"/>
    <col min="15619" max="15619" width="14.85546875" style="1" bestFit="1" customWidth="1"/>
    <col min="15620" max="15620" width="16.5703125" style="1" customWidth="1"/>
    <col min="15621" max="15621" width="12.7109375" style="1" customWidth="1"/>
    <col min="15622" max="15622" width="15" style="1" bestFit="1" customWidth="1"/>
    <col min="15623" max="15623" width="11" style="1" bestFit="1" customWidth="1"/>
    <col min="15624" max="15624" width="0" style="1" hidden="1" customWidth="1"/>
    <col min="15625" max="15625" width="11.28515625" style="1" bestFit="1" customWidth="1"/>
    <col min="15626" max="15628" width="0" style="1" hidden="1" customWidth="1"/>
    <col min="15629" max="15872" width="9.140625" style="1"/>
    <col min="15873" max="15873" width="45" style="1" customWidth="1"/>
    <col min="15874" max="15874" width="11.5703125" style="1" customWidth="1"/>
    <col min="15875" max="15875" width="14.85546875" style="1" bestFit="1" customWidth="1"/>
    <col min="15876" max="15876" width="16.5703125" style="1" customWidth="1"/>
    <col min="15877" max="15877" width="12.7109375" style="1" customWidth="1"/>
    <col min="15878" max="15878" width="15" style="1" bestFit="1" customWidth="1"/>
    <col min="15879" max="15879" width="11" style="1" bestFit="1" customWidth="1"/>
    <col min="15880" max="15880" width="0" style="1" hidden="1" customWidth="1"/>
    <col min="15881" max="15881" width="11.28515625" style="1" bestFit="1" customWidth="1"/>
    <col min="15882" max="15884" width="0" style="1" hidden="1" customWidth="1"/>
    <col min="15885" max="16128" width="9.140625" style="1"/>
    <col min="16129" max="16129" width="45" style="1" customWidth="1"/>
    <col min="16130" max="16130" width="11.5703125" style="1" customWidth="1"/>
    <col min="16131" max="16131" width="14.85546875" style="1" bestFit="1" customWidth="1"/>
    <col min="16132" max="16132" width="16.5703125" style="1" customWidth="1"/>
    <col min="16133" max="16133" width="12.7109375" style="1" customWidth="1"/>
    <col min="16134" max="16134" width="15" style="1" bestFit="1" customWidth="1"/>
    <col min="16135" max="16135" width="11" style="1" bestFit="1" customWidth="1"/>
    <col min="16136" max="16136" width="0" style="1" hidden="1" customWidth="1"/>
    <col min="16137" max="16137" width="11.28515625" style="1" bestFit="1" customWidth="1"/>
    <col min="16138" max="16140" width="0" style="1" hidden="1" customWidth="1"/>
    <col min="16141" max="16384" width="9.140625" style="1"/>
  </cols>
  <sheetData>
    <row r="1" spans="1:11" ht="69" customHeight="1" x14ac:dyDescent="0.25">
      <c r="A1" s="8"/>
      <c r="B1" s="66"/>
      <c r="D1" s="68" t="s">
        <v>87</v>
      </c>
      <c r="E1" s="68"/>
      <c r="F1" s="68"/>
    </row>
    <row r="2" spans="1:11" x14ac:dyDescent="0.25">
      <c r="A2" s="8"/>
      <c r="B2" s="66"/>
      <c r="C2" s="69"/>
      <c r="D2" s="70"/>
      <c r="E2" s="70"/>
      <c r="F2" s="70"/>
    </row>
    <row r="3" spans="1:11" x14ac:dyDescent="0.25">
      <c r="A3" s="8"/>
      <c r="B3" s="66"/>
      <c r="C3" s="69"/>
      <c r="D3" s="70"/>
      <c r="E3" s="70"/>
      <c r="F3" s="71" t="s">
        <v>88</v>
      </c>
    </row>
    <row r="4" spans="1:11" ht="14.25" customHeight="1" x14ac:dyDescent="0.25">
      <c r="A4" s="8"/>
      <c r="B4" s="66"/>
      <c r="C4" s="69"/>
      <c r="D4" s="72"/>
      <c r="E4" s="72"/>
      <c r="F4" s="72"/>
    </row>
    <row r="5" spans="1:11" x14ac:dyDescent="0.25">
      <c r="A5" s="73" t="s">
        <v>89</v>
      </c>
      <c r="B5" s="73"/>
      <c r="C5" s="73"/>
      <c r="D5" s="73"/>
      <c r="E5" s="73"/>
      <c r="F5" s="73"/>
    </row>
    <row r="6" spans="1:11" x14ac:dyDescent="0.25">
      <c r="A6" s="73"/>
      <c r="B6" s="73"/>
      <c r="C6" s="73"/>
      <c r="D6" s="73"/>
      <c r="E6" s="73"/>
      <c r="F6" s="73"/>
    </row>
    <row r="7" spans="1:11" x14ac:dyDescent="0.25">
      <c r="A7" s="6" t="str">
        <f>[1]ф.1_41!A4:D4</f>
        <v>Акционерное общество "Казпочта"</v>
      </c>
      <c r="B7" s="6"/>
      <c r="C7" s="6"/>
      <c r="D7" s="6"/>
      <c r="E7" s="6"/>
      <c r="F7" s="6"/>
    </row>
    <row r="8" spans="1:11" s="8" customFormat="1" x14ac:dyDescent="0.25">
      <c r="A8" s="74" t="s">
        <v>90</v>
      </c>
      <c r="B8" s="74"/>
      <c r="C8" s="74"/>
      <c r="D8" s="74"/>
      <c r="E8" s="74"/>
      <c r="F8" s="74"/>
    </row>
    <row r="9" spans="1:11" x14ac:dyDescent="0.25">
      <c r="A9" s="6" t="str">
        <f>[1]ф.1_41!A7:D7</f>
        <v xml:space="preserve"> по состоянию на "01" октября 2016 года</v>
      </c>
      <c r="B9" s="6"/>
      <c r="C9" s="6"/>
      <c r="D9" s="6"/>
      <c r="E9" s="6"/>
      <c r="F9" s="6"/>
    </row>
    <row r="10" spans="1:11" s="8" customFormat="1" x14ac:dyDescent="0.25">
      <c r="B10" s="66"/>
      <c r="C10" s="69"/>
      <c r="D10" s="69"/>
      <c r="E10" s="69"/>
      <c r="F10" s="69" t="s">
        <v>7</v>
      </c>
    </row>
    <row r="11" spans="1:11" s="8" customFormat="1" ht="76.5" x14ac:dyDescent="0.25">
      <c r="A11" s="75" t="s">
        <v>8</v>
      </c>
      <c r="B11" s="75" t="s">
        <v>9</v>
      </c>
      <c r="C11" s="76" t="s">
        <v>91</v>
      </c>
      <c r="D11" s="76" t="s">
        <v>92</v>
      </c>
      <c r="E11" s="76" t="s">
        <v>93</v>
      </c>
      <c r="F11" s="76" t="s">
        <v>94</v>
      </c>
    </row>
    <row r="12" spans="1:11" s="8" customFormat="1" x14ac:dyDescent="0.25">
      <c r="A12" s="77">
        <v>1</v>
      </c>
      <c r="B12" s="77">
        <v>2</v>
      </c>
      <c r="C12" s="78">
        <v>3</v>
      </c>
      <c r="D12" s="78">
        <v>4</v>
      </c>
      <c r="E12" s="78">
        <v>5</v>
      </c>
      <c r="F12" s="78">
        <v>6</v>
      </c>
      <c r="H12" s="79">
        <v>42278</v>
      </c>
      <c r="I12" s="80" t="s">
        <v>95</v>
      </c>
    </row>
    <row r="13" spans="1:11" ht="27" customHeight="1" x14ac:dyDescent="0.25">
      <c r="A13" s="81" t="s">
        <v>96</v>
      </c>
      <c r="B13" s="82">
        <v>1</v>
      </c>
      <c r="C13" s="83">
        <f>D13-I13</f>
        <v>4865141.1250749007</v>
      </c>
      <c r="D13" s="83">
        <f>SUMIF([1]дох_расх_фил!$I$9:$I$1074,A13,[1]дох_расх_фил!$F$9:$F$1074)</f>
        <v>14063145.125074901</v>
      </c>
      <c r="E13" s="84">
        <v>4627889.6563221999</v>
      </c>
      <c r="F13" s="84">
        <v>12417297.6563222</v>
      </c>
      <c r="H13" s="41"/>
      <c r="I13" s="41">
        <v>9198004</v>
      </c>
      <c r="J13" s="83">
        <f>[1]дох_расх_фил!F8+[1]дох_расх_фил!F26+[1]дох_расх_фил!F133+[1]дох_расх_фил!F134+[1]дох_расх_фил!F155+[1]дох_расх_фил!F171+[1]дох_расх_фил!F186+[1]дох_расх_фил!F203+[1]дох_расх_фил!F215+[1]дох_расх_фил!F216+[1]дох_расх_фил!F217+[1]дох_расх_фил!F223+[1]дох_расх_фил!F318+[1]дох_расх_фил!F320+[1]дох_расх_фил!F305</f>
        <v>13684370.125074901</v>
      </c>
      <c r="K13" s="41">
        <f t="shared" ref="K13:K18" si="0">D13-J13</f>
        <v>378775</v>
      </c>
    </row>
    <row r="14" spans="1:11" ht="25.5" x14ac:dyDescent="0.25">
      <c r="A14" s="81" t="s">
        <v>97</v>
      </c>
      <c r="B14" s="82">
        <v>2</v>
      </c>
      <c r="C14" s="83">
        <f>D14-I14</f>
        <v>8012095.6407523006</v>
      </c>
      <c r="D14" s="83">
        <f>SUMIF([1]дох_расх_фил!$I$9:$I$1074,A14,[1]дох_расх_фил!$F$9:$F$1074)+D16+D17</f>
        <v>22987396.640752301</v>
      </c>
      <c r="E14" s="84">
        <v>6971683.3415893987</v>
      </c>
      <c r="F14" s="84">
        <v>20366282.341589399</v>
      </c>
      <c r="G14" s="22"/>
      <c r="H14" s="41"/>
      <c r="I14" s="41">
        <v>14975301</v>
      </c>
      <c r="J14" s="83">
        <f>[1]дох_расх_фил!F412</f>
        <v>22987396.640752301</v>
      </c>
      <c r="K14" s="41">
        <f t="shared" si="0"/>
        <v>0</v>
      </c>
    </row>
    <row r="15" spans="1:11" x14ac:dyDescent="0.25">
      <c r="A15" s="85" t="s">
        <v>98</v>
      </c>
      <c r="B15" s="86"/>
      <c r="C15" s="83">
        <f>D15-I15</f>
        <v>0</v>
      </c>
      <c r="D15" s="83"/>
      <c r="E15" s="84">
        <v>0</v>
      </c>
      <c r="F15" s="87"/>
      <c r="G15" s="22"/>
      <c r="H15" s="41"/>
      <c r="I15" s="41"/>
      <c r="J15" s="88"/>
      <c r="K15" s="41">
        <f t="shared" si="0"/>
        <v>0</v>
      </c>
    </row>
    <row r="16" spans="1:11" x14ac:dyDescent="0.25">
      <c r="A16" s="85" t="s">
        <v>99</v>
      </c>
      <c r="B16" s="89" t="s">
        <v>100</v>
      </c>
      <c r="C16" s="83">
        <f>D16-I16</f>
        <v>370820</v>
      </c>
      <c r="D16" s="83">
        <f>SUMIF([1]дох_расх_фил!$I$9:$I$1074,A16,[1]дох_расх_фил!$F$9:$F$1074)</f>
        <v>1035994</v>
      </c>
      <c r="E16" s="87">
        <v>296993</v>
      </c>
      <c r="F16" s="87">
        <v>849951</v>
      </c>
      <c r="G16" s="41"/>
      <c r="H16" s="41"/>
      <c r="I16" s="41">
        <v>665174</v>
      </c>
      <c r="J16" s="88">
        <f>[1]дох_расх_фил!F753</f>
        <v>1035994</v>
      </c>
      <c r="K16" s="41">
        <f t="shared" si="0"/>
        <v>0</v>
      </c>
    </row>
    <row r="17" spans="1:22" x14ac:dyDescent="0.25">
      <c r="A17" s="85" t="s">
        <v>101</v>
      </c>
      <c r="B17" s="89" t="s">
        <v>102</v>
      </c>
      <c r="C17" s="83">
        <f>D17-I17</f>
        <v>4263109</v>
      </c>
      <c r="D17" s="83">
        <f>SUMIF([1]дох_расх_фил!$I$9:$I$1074,A17,[1]дох_расх_фил!$F$9:$F$1074)</f>
        <v>12652447</v>
      </c>
      <c r="E17" s="87">
        <v>3937928</v>
      </c>
      <c r="F17" s="87">
        <v>11793405</v>
      </c>
      <c r="G17" s="41"/>
      <c r="H17" s="41"/>
      <c r="I17" s="41">
        <v>8389338</v>
      </c>
      <c r="J17" s="88">
        <f>[1]дох_расх_фил!F772+[1]дох_расх_фил!F906+[1]дох_расх_фил!F1052</f>
        <v>12652447</v>
      </c>
      <c r="K17" s="41">
        <f t="shared" si="0"/>
        <v>0</v>
      </c>
    </row>
    <row r="18" spans="1:22" x14ac:dyDescent="0.25">
      <c r="A18" s="90" t="s">
        <v>103</v>
      </c>
      <c r="B18" s="91">
        <v>3</v>
      </c>
      <c r="C18" s="92">
        <f>C13-C14</f>
        <v>-3146954.5156773999</v>
      </c>
      <c r="D18" s="92">
        <f>D13-D14</f>
        <v>-8924251.5156773999</v>
      </c>
      <c r="E18" s="93">
        <v>-2343793.6852671988</v>
      </c>
      <c r="F18" s="93">
        <v>-7948984.6852671988</v>
      </c>
      <c r="G18" s="41"/>
      <c r="H18" s="41"/>
      <c r="I18" s="41">
        <v>-5777297</v>
      </c>
      <c r="J18" s="92">
        <f>J13-J14</f>
        <v>-9303026.5156773999</v>
      </c>
      <c r="K18" s="41">
        <f t="shared" si="0"/>
        <v>378775</v>
      </c>
    </row>
    <row r="19" spans="1:22" x14ac:dyDescent="0.25">
      <c r="A19" s="81" t="s">
        <v>104</v>
      </c>
      <c r="B19" s="82"/>
      <c r="C19" s="83"/>
      <c r="D19" s="88"/>
      <c r="E19" s="84"/>
      <c r="F19" s="87"/>
      <c r="G19" s="41"/>
      <c r="H19" s="41"/>
      <c r="I19" s="41"/>
      <c r="J19" s="88"/>
    </row>
    <row r="20" spans="1:22" x14ac:dyDescent="0.25">
      <c r="A20" s="91" t="s">
        <v>105</v>
      </c>
      <c r="B20" s="91">
        <v>4</v>
      </c>
      <c r="C20" s="92">
        <f>C22+C23+C24+C25+C26+C27+C28</f>
        <v>775398</v>
      </c>
      <c r="D20" s="92">
        <f>D22+D23+D24+D25+D26+D27+D28</f>
        <v>2096552</v>
      </c>
      <c r="E20" s="93">
        <v>366344</v>
      </c>
      <c r="F20" s="93">
        <v>1122135</v>
      </c>
      <c r="G20" s="41"/>
      <c r="H20" s="41"/>
      <c r="I20" s="41">
        <v>1321154</v>
      </c>
      <c r="J20" s="92">
        <f>J22+J23+J24+J25+J26+J27+J28</f>
        <v>2096552</v>
      </c>
    </row>
    <row r="21" spans="1:22" x14ac:dyDescent="0.25">
      <c r="A21" s="81" t="s">
        <v>106</v>
      </c>
      <c r="B21" s="86"/>
      <c r="C21" s="83"/>
      <c r="D21" s="88"/>
      <c r="E21" s="84"/>
      <c r="F21" s="87"/>
      <c r="G21" s="41"/>
      <c r="H21" s="41"/>
      <c r="I21" s="41"/>
      <c r="J21" s="88"/>
    </row>
    <row r="22" spans="1:22" ht="12.75" customHeight="1" x14ac:dyDescent="0.2">
      <c r="A22" s="81" t="s">
        <v>107</v>
      </c>
      <c r="B22" s="89" t="s">
        <v>108</v>
      </c>
      <c r="C22" s="83">
        <f>D22-I22</f>
        <v>15</v>
      </c>
      <c r="D22" s="83">
        <f>SUMIF([1]дох_расх_фил!$I$9:$I$1074,A22,[1]дох_расх_фил!$F$9:$F$1074)</f>
        <v>28</v>
      </c>
      <c r="E22" s="87">
        <v>7</v>
      </c>
      <c r="F22" s="87">
        <v>27</v>
      </c>
      <c r="G22" s="41"/>
      <c r="H22" s="41"/>
      <c r="I22" s="41">
        <v>13</v>
      </c>
      <c r="J22" s="88">
        <f>[1]дох_расх_фил!F325+[1]дох_расх_фил!F336</f>
        <v>28</v>
      </c>
      <c r="K22" s="94">
        <f>D22-J22</f>
        <v>0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x14ac:dyDescent="0.2">
      <c r="A23" s="81" t="s">
        <v>109</v>
      </c>
      <c r="B23" s="89" t="s">
        <v>110</v>
      </c>
      <c r="C23" s="83">
        <f t="shared" ref="C23:C28" si="1">D23-I23</f>
        <v>79305</v>
      </c>
      <c r="D23" s="83">
        <f>SUMIF([1]дох_расх_фил!$I$9:$I$1074,A23,[1]дох_расх_фил!$F$9:$F$1074)</f>
        <v>337849</v>
      </c>
      <c r="E23" s="87">
        <v>47149</v>
      </c>
      <c r="F23" s="87">
        <v>89300</v>
      </c>
      <c r="G23" s="41"/>
      <c r="H23" s="41"/>
      <c r="I23" s="41">
        <v>258544</v>
      </c>
      <c r="J23" s="88">
        <f>[1]дох_расх_фил!F327</f>
        <v>337849</v>
      </c>
      <c r="K23" s="94">
        <f t="shared" ref="K23:K80" si="2">D23-J23</f>
        <v>0</v>
      </c>
      <c r="L23" s="96"/>
    </row>
    <row r="24" spans="1:22" x14ac:dyDescent="0.2">
      <c r="A24" s="81" t="s">
        <v>111</v>
      </c>
      <c r="B24" s="89" t="s">
        <v>112</v>
      </c>
      <c r="C24" s="83">
        <f t="shared" si="1"/>
        <v>0</v>
      </c>
      <c r="D24" s="83">
        <f>SUMIF([1]дох_расх_фил!$I$9:$I$1074,A24,[1]дох_расх_фил!$F$9:$F$1074)</f>
        <v>0</v>
      </c>
      <c r="E24" s="87">
        <v>0</v>
      </c>
      <c r="F24" s="87"/>
      <c r="G24" s="41"/>
      <c r="H24" s="41"/>
      <c r="I24" s="41">
        <v>0</v>
      </c>
      <c r="J24" s="88"/>
      <c r="K24" s="94">
        <f t="shared" si="2"/>
        <v>0</v>
      </c>
      <c r="L24" s="96"/>
    </row>
    <row r="25" spans="1:22" x14ac:dyDescent="0.2">
      <c r="A25" s="81" t="s">
        <v>113</v>
      </c>
      <c r="B25" s="89" t="s">
        <v>114</v>
      </c>
      <c r="C25" s="83">
        <f t="shared" si="1"/>
        <v>0</v>
      </c>
      <c r="D25" s="83">
        <f>SUMIF([1]дох_расх_фил!$I$9:$I$1074,A25,[1]дох_расх_фил!$F$9:$F$1074)</f>
        <v>0</v>
      </c>
      <c r="E25" s="87">
        <v>0</v>
      </c>
      <c r="F25" s="87">
        <v>0</v>
      </c>
      <c r="G25" s="41"/>
      <c r="H25" s="41"/>
      <c r="I25" s="41">
        <v>0</v>
      </c>
      <c r="J25" s="88">
        <f>[1]дох_расх_фил!F342</f>
        <v>0</v>
      </c>
      <c r="K25" s="94">
        <f t="shared" si="2"/>
        <v>0</v>
      </c>
      <c r="L25" s="96"/>
    </row>
    <row r="26" spans="1:22" x14ac:dyDescent="0.2">
      <c r="A26" s="81" t="s">
        <v>115</v>
      </c>
      <c r="B26" s="89" t="s">
        <v>116</v>
      </c>
      <c r="C26" s="83">
        <f t="shared" si="1"/>
        <v>188674</v>
      </c>
      <c r="D26" s="83">
        <f>SUMIF([1]дох_расх_фил!$I$9:$I$1074,A26,[1]дох_расх_фил!$F$9:$F$1074)</f>
        <v>566853</v>
      </c>
      <c r="E26" s="87">
        <v>194528</v>
      </c>
      <c r="F26" s="87">
        <v>605793</v>
      </c>
      <c r="G26" s="41"/>
      <c r="H26" s="41"/>
      <c r="I26" s="41">
        <v>378179</v>
      </c>
      <c r="J26" s="88">
        <f>[1]дох_расх_фил!F328</f>
        <v>566853</v>
      </c>
      <c r="K26" s="94">
        <f t="shared" si="2"/>
        <v>0</v>
      </c>
      <c r="L26" s="96"/>
    </row>
    <row r="27" spans="1:22" x14ac:dyDescent="0.2">
      <c r="A27" s="81" t="s">
        <v>117</v>
      </c>
      <c r="B27" s="89" t="s">
        <v>118</v>
      </c>
      <c r="C27" s="83">
        <f t="shared" si="1"/>
        <v>497388</v>
      </c>
      <c r="D27" s="83">
        <f>SUMIF([1]дох_расх_фил!$I$9:$I$1074,A27,[1]дох_расх_фил!$F$9:$F$1074)</f>
        <v>1161193</v>
      </c>
      <c r="E27" s="87">
        <v>116377</v>
      </c>
      <c r="F27" s="87">
        <v>391623</v>
      </c>
      <c r="G27" s="41"/>
      <c r="H27" s="41"/>
      <c r="I27" s="41">
        <v>663805</v>
      </c>
      <c r="J27" s="88">
        <f>[1]дох_расх_фил!F331</f>
        <v>1161193</v>
      </c>
      <c r="K27" s="94">
        <f t="shared" si="2"/>
        <v>0</v>
      </c>
      <c r="L27" s="96"/>
    </row>
    <row r="28" spans="1:22" ht="25.5" x14ac:dyDescent="0.2">
      <c r="A28" s="81" t="s">
        <v>119</v>
      </c>
      <c r="B28" s="89" t="s">
        <v>120</v>
      </c>
      <c r="C28" s="83">
        <f t="shared" si="1"/>
        <v>10016</v>
      </c>
      <c r="D28" s="83">
        <f>SUMIF([1]дох_расх_фил!$I$9:$I$1074,A28,[1]дох_расх_фил!$F$9:$F$1074)</f>
        <v>30629</v>
      </c>
      <c r="E28" s="87">
        <v>8283</v>
      </c>
      <c r="F28" s="87">
        <v>35392</v>
      </c>
      <c r="G28" s="41"/>
      <c r="H28" s="41"/>
      <c r="I28" s="41">
        <v>20613</v>
      </c>
      <c r="J28" s="88">
        <f>[1]дох_расх_фил!F335+[1]дох_расх_фил!F339+[1]дох_расх_фил!F337+[1]дох_расх_фил!F333+[1]дох_расх_фил!F338</f>
        <v>30629</v>
      </c>
      <c r="K28" s="94">
        <f t="shared" si="2"/>
        <v>0</v>
      </c>
      <c r="L28" s="96"/>
    </row>
    <row r="29" spans="1:22" ht="25.5" x14ac:dyDescent="0.2">
      <c r="A29" s="90" t="s">
        <v>121</v>
      </c>
      <c r="B29" s="91">
        <v>5</v>
      </c>
      <c r="C29" s="92">
        <f>C31+C32+C33+C34</f>
        <v>604112</v>
      </c>
      <c r="D29" s="92">
        <f>D31+D32+D33+D34</f>
        <v>1644828</v>
      </c>
      <c r="E29" s="93">
        <v>515701</v>
      </c>
      <c r="F29" s="93">
        <v>1365421</v>
      </c>
      <c r="G29" s="41"/>
      <c r="H29" s="41"/>
      <c r="I29" s="41">
        <v>1040716</v>
      </c>
      <c r="J29" s="92">
        <f>J31+J32+J33+J34</f>
        <v>1644828</v>
      </c>
      <c r="K29" s="94">
        <f t="shared" si="2"/>
        <v>0</v>
      </c>
      <c r="L29" s="96"/>
    </row>
    <row r="30" spans="1:22" x14ac:dyDescent="0.2">
      <c r="A30" s="81" t="s">
        <v>14</v>
      </c>
      <c r="B30" s="82"/>
      <c r="C30" s="83"/>
      <c r="D30" s="88"/>
      <c r="E30" s="84"/>
      <c r="F30" s="87"/>
      <c r="G30" s="41"/>
      <c r="H30" s="41"/>
      <c r="I30" s="41"/>
      <c r="J30" s="88"/>
      <c r="K30" s="94">
        <f t="shared" si="2"/>
        <v>0</v>
      </c>
      <c r="L30" s="96"/>
    </row>
    <row r="31" spans="1:22" x14ac:dyDescent="0.2">
      <c r="A31" s="81" t="s">
        <v>122</v>
      </c>
      <c r="B31" s="89" t="s">
        <v>123</v>
      </c>
      <c r="C31" s="83">
        <f>D31-I31</f>
        <v>245372</v>
      </c>
      <c r="D31" s="83">
        <f>SUMIF([1]дох_расх_фил!$I$9:$I$1074,A31,[1]дох_расх_фил!$F$9:$F$1074)</f>
        <v>696976</v>
      </c>
      <c r="E31" s="87">
        <v>196248</v>
      </c>
      <c r="F31" s="87">
        <v>567209</v>
      </c>
      <c r="G31" s="41"/>
      <c r="H31" s="41"/>
      <c r="I31" s="41">
        <v>451604</v>
      </c>
      <c r="J31" s="88">
        <f>[1]дох_расх_фил!F230</f>
        <v>696976</v>
      </c>
      <c r="K31" s="94">
        <f t="shared" si="2"/>
        <v>0</v>
      </c>
      <c r="L31" s="96"/>
    </row>
    <row r="32" spans="1:22" ht="15" customHeight="1" x14ac:dyDescent="0.2">
      <c r="A32" s="81" t="s">
        <v>124</v>
      </c>
      <c r="B32" s="89" t="s">
        <v>125</v>
      </c>
      <c r="C32" s="83">
        <f>D32-I32</f>
        <v>0</v>
      </c>
      <c r="D32" s="83">
        <f>SUMIF([1]дох_расх_фил!$I$9:$I$1074,A32,[1]дох_расх_фил!$F$9:$F$1074)</f>
        <v>0</v>
      </c>
      <c r="E32" s="87">
        <v>0</v>
      </c>
      <c r="F32" s="87"/>
      <c r="G32" s="41"/>
      <c r="H32" s="41"/>
      <c r="I32" s="41">
        <v>0</v>
      </c>
      <c r="J32" s="88"/>
      <c r="K32" s="94">
        <f t="shared" si="2"/>
        <v>0</v>
      </c>
      <c r="L32" s="96"/>
    </row>
    <row r="33" spans="1:21" x14ac:dyDescent="0.2">
      <c r="A33" s="81" t="s">
        <v>126</v>
      </c>
      <c r="B33" s="89" t="s">
        <v>127</v>
      </c>
      <c r="C33" s="83">
        <f>D33-I33</f>
        <v>190458</v>
      </c>
      <c r="D33" s="83">
        <f>SUMIF([1]дох_расх_фил!$I$9:$I$1074,A33,[1]дох_расх_фил!$F$9:$F$1074)</f>
        <v>461286</v>
      </c>
      <c r="E33" s="87">
        <v>152644</v>
      </c>
      <c r="F33" s="87">
        <v>373287</v>
      </c>
      <c r="G33" s="41"/>
      <c r="H33" s="41"/>
      <c r="I33" s="41">
        <v>270828</v>
      </c>
      <c r="J33" s="88">
        <f>[1]дох_расх_фил!F267</f>
        <v>461286</v>
      </c>
      <c r="K33" s="94">
        <f t="shared" si="2"/>
        <v>0</v>
      </c>
      <c r="L33" s="96"/>
    </row>
    <row r="34" spans="1:21" x14ac:dyDescent="0.2">
      <c r="A34" s="81" t="s">
        <v>128</v>
      </c>
      <c r="B34" s="89" t="s">
        <v>129</v>
      </c>
      <c r="C34" s="83">
        <f>D34-I34</f>
        <v>168282</v>
      </c>
      <c r="D34" s="83">
        <f>SUMIF([1]дох_расх_фил!$I$9:$I$1074,A34,[1]дох_расх_фил!$F$9:$F$1074)</f>
        <v>486566</v>
      </c>
      <c r="E34" s="87">
        <v>166809</v>
      </c>
      <c r="F34" s="87">
        <v>424925</v>
      </c>
      <c r="G34" s="41"/>
      <c r="H34" s="41"/>
      <c r="I34" s="41">
        <v>318284</v>
      </c>
      <c r="J34" s="88">
        <f>[1]дох_расх_фил!F262</f>
        <v>486566</v>
      </c>
      <c r="K34" s="94">
        <f t="shared" si="2"/>
        <v>0</v>
      </c>
      <c r="L34" s="96"/>
    </row>
    <row r="35" spans="1:21" ht="25.5" x14ac:dyDescent="0.2">
      <c r="A35" s="81" t="s">
        <v>130</v>
      </c>
      <c r="B35" s="97">
        <v>6</v>
      </c>
      <c r="C35" s="83">
        <f>D35-I35</f>
        <v>3854007</v>
      </c>
      <c r="D35" s="83">
        <f>SUMIF([1]дох_расх_фил!$I$9:$I$1074,A35,[1]дох_расх_фил!$F$9:$F$1074)</f>
        <v>11568863</v>
      </c>
      <c r="E35" s="84">
        <v>3608663</v>
      </c>
      <c r="F35" s="84">
        <v>10133439</v>
      </c>
      <c r="G35" s="41"/>
      <c r="H35" s="41"/>
      <c r="I35" s="41">
        <v>7714856</v>
      </c>
      <c r="J35" s="88">
        <f>+[1]дох_расх_фил!F240+[1]дох_расх_фил!F254+[1]дох_расх_фил!F272+[1]дох_расх_фил!F295+[1]дох_расх_фил!F298+[1]дох_расх_фил!F308+[1]дох_расх_фил!F299</f>
        <v>11568863</v>
      </c>
      <c r="K35" s="94">
        <f t="shared" si="2"/>
        <v>0</v>
      </c>
    </row>
    <row r="36" spans="1:21" x14ac:dyDescent="0.2">
      <c r="A36" s="90" t="s">
        <v>131</v>
      </c>
      <c r="B36" s="91">
        <v>7</v>
      </c>
      <c r="C36" s="92">
        <f>C38+C39</f>
        <v>14859</v>
      </c>
      <c r="D36" s="92">
        <f>D38+D39</f>
        <v>45604</v>
      </c>
      <c r="E36" s="93">
        <v>31037</v>
      </c>
      <c r="F36" s="93">
        <v>55715</v>
      </c>
      <c r="G36" s="41"/>
      <c r="H36" s="41"/>
      <c r="I36" s="41">
        <v>30745</v>
      </c>
      <c r="J36" s="92">
        <f>J38+J39</f>
        <v>45604</v>
      </c>
      <c r="K36" s="94">
        <f t="shared" si="2"/>
        <v>0</v>
      </c>
      <c r="L36" s="96"/>
    </row>
    <row r="37" spans="1:21" x14ac:dyDescent="0.2">
      <c r="A37" s="81" t="s">
        <v>14</v>
      </c>
      <c r="B37" s="86"/>
      <c r="C37" s="83"/>
      <c r="D37" s="88"/>
      <c r="E37" s="84"/>
      <c r="F37" s="87"/>
      <c r="G37" s="41"/>
      <c r="H37" s="41"/>
      <c r="I37" s="41"/>
      <c r="J37" s="88"/>
      <c r="K37" s="94">
        <f t="shared" si="2"/>
        <v>0</v>
      </c>
      <c r="L37" s="96"/>
    </row>
    <row r="38" spans="1:21" ht="25.5" x14ac:dyDescent="0.2">
      <c r="A38" s="81" t="s">
        <v>132</v>
      </c>
      <c r="B38" s="89" t="s">
        <v>133</v>
      </c>
      <c r="C38" s="83">
        <f>D38-I38</f>
        <v>14859</v>
      </c>
      <c r="D38" s="83">
        <f>SUMIF([1]дох_расх_фил!$I$9:$I$1074,A38,[1]дох_расх_фил!$F$9:$F$1074)</f>
        <v>45604</v>
      </c>
      <c r="E38" s="87">
        <v>31003</v>
      </c>
      <c r="F38" s="87">
        <v>52359</v>
      </c>
      <c r="G38" s="41"/>
      <c r="H38" s="41"/>
      <c r="I38" s="41">
        <v>30745</v>
      </c>
      <c r="J38" s="88">
        <f>[1]дох_расх_фил!F292-[1]дох_расх_фил!F572</f>
        <v>45604</v>
      </c>
      <c r="K38" s="94">
        <f t="shared" si="2"/>
        <v>0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38.25" x14ac:dyDescent="0.2">
      <c r="A39" s="81" t="s">
        <v>134</v>
      </c>
      <c r="B39" s="89" t="s">
        <v>135</v>
      </c>
      <c r="C39" s="83">
        <f t="shared" ref="C39:C44" si="3">D39-I39</f>
        <v>0</v>
      </c>
      <c r="D39" s="83">
        <f>SUMIF([1]дох_расх_фил!$I$9:$I$1074,A39,[1]дох_расх_фил!$F$9:$F$1074)</f>
        <v>0</v>
      </c>
      <c r="E39" s="87">
        <v>34</v>
      </c>
      <c r="F39" s="87">
        <v>3356</v>
      </c>
      <c r="G39" s="41"/>
      <c r="H39" s="41"/>
      <c r="I39" s="41">
        <v>0</v>
      </c>
      <c r="J39" s="88">
        <f>[1]дох_расх_фил!F343-[1]дох_расх_фил!F717</f>
        <v>0</v>
      </c>
      <c r="K39" s="94">
        <f t="shared" si="2"/>
        <v>0</v>
      </c>
      <c r="L39" s="24"/>
      <c r="M39" s="24"/>
      <c r="N39" s="24"/>
      <c r="O39" s="24"/>
      <c r="P39" s="24"/>
      <c r="Q39" s="24"/>
    </row>
    <row r="40" spans="1:21" ht="25.5" x14ac:dyDescent="0.2">
      <c r="A40" s="81" t="s">
        <v>136</v>
      </c>
      <c r="B40" s="82">
        <v>8</v>
      </c>
      <c r="C40" s="83">
        <f t="shared" si="3"/>
        <v>57603</v>
      </c>
      <c r="D40" s="83">
        <f>SUMIF([1]дох_расх_фил!$I$9:$I$1074,A40,[1]дох_расх_фил!$F$9:$F$1074)</f>
        <v>361420</v>
      </c>
      <c r="E40" s="87">
        <v>1091110</v>
      </c>
      <c r="F40" s="87">
        <v>1254055</v>
      </c>
      <c r="G40" s="41"/>
      <c r="H40" s="41"/>
      <c r="I40" s="41">
        <v>303817</v>
      </c>
      <c r="J40" s="88">
        <f>[1]дох_расх_фил!F378-[1]дох_расх_фил!F730</f>
        <v>361420</v>
      </c>
      <c r="K40" s="94">
        <f t="shared" si="2"/>
        <v>0</v>
      </c>
    </row>
    <row r="41" spans="1:21" ht="25.5" x14ac:dyDescent="0.2">
      <c r="A41" s="81" t="s">
        <v>137</v>
      </c>
      <c r="B41" s="82">
        <v>9</v>
      </c>
      <c r="C41" s="83">
        <f t="shared" si="3"/>
        <v>0</v>
      </c>
      <c r="D41" s="83">
        <f>SUMIF([1]дох_расх_фил!$I$9:$I$1074,A41,[1]дох_расх_фил!$F$9:$F$1074)</f>
        <v>0</v>
      </c>
      <c r="E41" s="87">
        <v>0</v>
      </c>
      <c r="F41" s="87"/>
      <c r="G41" s="41"/>
      <c r="H41" s="41"/>
      <c r="I41" s="41">
        <v>0</v>
      </c>
      <c r="J41" s="88"/>
      <c r="K41" s="94">
        <f t="shared" si="2"/>
        <v>0</v>
      </c>
      <c r="L41" s="96"/>
    </row>
    <row r="42" spans="1:21" ht="25.5" customHeight="1" x14ac:dyDescent="0.2">
      <c r="A42" s="81" t="s">
        <v>138</v>
      </c>
      <c r="B42" s="82">
        <v>10</v>
      </c>
      <c r="C42" s="83">
        <f t="shared" si="3"/>
        <v>0</v>
      </c>
      <c r="D42" s="83">
        <f>SUMIF([1]дох_расх_фил!$I$9:$I$1074,A42,[1]дох_расх_фил!$F$9:$F$1074)</f>
        <v>0</v>
      </c>
      <c r="E42" s="87">
        <v>0</v>
      </c>
      <c r="F42" s="87">
        <v>0</v>
      </c>
      <c r="G42" s="41"/>
      <c r="H42" s="41"/>
      <c r="I42" s="41">
        <v>0</v>
      </c>
      <c r="J42" s="88">
        <f>[1]дох_расх_фил!F408-[1]дох_расх_фил!F742</f>
        <v>0</v>
      </c>
      <c r="K42" s="94">
        <f t="shared" si="2"/>
        <v>0</v>
      </c>
      <c r="L42" s="95"/>
      <c r="M42" s="95"/>
      <c r="N42" s="95"/>
      <c r="O42" s="95"/>
      <c r="P42" s="95"/>
      <c r="Q42" s="24"/>
      <c r="R42" s="24"/>
    </row>
    <row r="43" spans="1:21" x14ac:dyDescent="0.2">
      <c r="A43" s="81" t="s">
        <v>139</v>
      </c>
      <c r="B43" s="82">
        <v>11</v>
      </c>
      <c r="C43" s="83">
        <f t="shared" si="3"/>
        <v>1131</v>
      </c>
      <c r="D43" s="83">
        <f>SUMIF([1]дох_расх_фил!$I$9:$I$1074,A43,[1]дох_расх_фил!$F$9:$F$1074)</f>
        <v>125681</v>
      </c>
      <c r="E43" s="87">
        <v>-87.729651600000125</v>
      </c>
      <c r="F43" s="87">
        <v>3388.2703483999999</v>
      </c>
      <c r="G43" s="41"/>
      <c r="H43" s="41"/>
      <c r="I43" s="41">
        <v>124550</v>
      </c>
      <c r="J43" s="88">
        <f>[1]дох_расх_фил!F355-[1]дох_расх_фил!F720</f>
        <v>125681</v>
      </c>
      <c r="K43" s="94">
        <f t="shared" si="2"/>
        <v>0</v>
      </c>
      <c r="L43" s="96"/>
    </row>
    <row r="44" spans="1:21" x14ac:dyDescent="0.2">
      <c r="A44" s="81" t="s">
        <v>140</v>
      </c>
      <c r="B44" s="82">
        <v>12</v>
      </c>
      <c r="C44" s="83">
        <f t="shared" si="3"/>
        <v>44206</v>
      </c>
      <c r="D44" s="83">
        <f>SUMIF([1]дох_расх_фил!$I$9:$I$1074,A44,[1]дох_расх_фил!$F$9:$F$1074)</f>
        <v>123340</v>
      </c>
      <c r="E44" s="87">
        <v>72486</v>
      </c>
      <c r="F44" s="87">
        <v>570416</v>
      </c>
      <c r="G44" s="41"/>
      <c r="H44" s="41"/>
      <c r="I44" s="41">
        <v>79134</v>
      </c>
      <c r="J44" s="88">
        <f>[1]дох_расх_фил!F365+[1]дох_расх_фил!F368+[1]дох_расх_фил!F369+[1]дох_расх_фил!F390</f>
        <v>123340</v>
      </c>
      <c r="K44" s="94">
        <f t="shared" si="2"/>
        <v>0</v>
      </c>
      <c r="L44" s="96"/>
    </row>
    <row r="45" spans="1:21" x14ac:dyDescent="0.2">
      <c r="A45" s="90" t="s">
        <v>141</v>
      </c>
      <c r="B45" s="91">
        <v>13</v>
      </c>
      <c r="C45" s="92">
        <f>C18+C20+C29+C35+C36+C40+C41+C42+C43+C44</f>
        <v>2204361.4843226001</v>
      </c>
      <c r="D45" s="92">
        <f>D18+D20+D29+D35+D36+D40+D41+D42+D43+D44</f>
        <v>7042036.4843226001</v>
      </c>
      <c r="E45" s="93">
        <v>3341459.585081201</v>
      </c>
      <c r="F45" s="93">
        <v>6555584.585081201</v>
      </c>
      <c r="G45" s="41"/>
      <c r="H45" s="41"/>
      <c r="I45" s="41">
        <v>4837675</v>
      </c>
      <c r="J45" s="92">
        <f>J18+J20+J29+J35+J36+J40+J41+J42+J43+J44</f>
        <v>6663261.4843226001</v>
      </c>
      <c r="K45" s="94">
        <f t="shared" si="2"/>
        <v>378775</v>
      </c>
    </row>
    <row r="46" spans="1:21" x14ac:dyDescent="0.2">
      <c r="A46" s="98"/>
      <c r="B46" s="82"/>
      <c r="C46" s="83"/>
      <c r="D46" s="88"/>
      <c r="E46" s="87"/>
      <c r="F46" s="87"/>
      <c r="G46" s="41"/>
      <c r="H46" s="41"/>
      <c r="I46" s="41"/>
      <c r="J46" s="88"/>
      <c r="K46" s="94">
        <f t="shared" si="2"/>
        <v>0</v>
      </c>
    </row>
    <row r="47" spans="1:21" ht="25.5" x14ac:dyDescent="0.2">
      <c r="A47" s="81" t="s">
        <v>142</v>
      </c>
      <c r="B47" s="82">
        <v>14</v>
      </c>
      <c r="C47" s="83">
        <f>D47-I47</f>
        <v>12696</v>
      </c>
      <c r="D47" s="83">
        <f>SUMIF([1]дох_расх_фил!$I$9:$I$1074,A47,[1]дох_расх_фил!$F$9:$F$1074)</f>
        <v>35436</v>
      </c>
      <c r="E47" s="87">
        <v>5308</v>
      </c>
      <c r="F47" s="87">
        <v>27917</v>
      </c>
      <c r="G47" s="41"/>
      <c r="H47" s="41"/>
      <c r="I47" s="41">
        <v>22740</v>
      </c>
      <c r="J47" s="88">
        <f>[1]дох_расх_фил!F432</f>
        <v>35436</v>
      </c>
      <c r="K47" s="94">
        <f t="shared" si="2"/>
        <v>0</v>
      </c>
    </row>
    <row r="48" spans="1:21" x14ac:dyDescent="0.2">
      <c r="A48" s="99" t="s">
        <v>143</v>
      </c>
      <c r="B48" s="91">
        <v>15</v>
      </c>
      <c r="C48" s="92">
        <f>C50+C51+C52</f>
        <v>1131188.6919022999</v>
      </c>
      <c r="D48" s="92">
        <f>D50+D51+D52</f>
        <v>3604897.6919022994</v>
      </c>
      <c r="E48" s="93">
        <v>983199.18271540001</v>
      </c>
      <c r="F48" s="93">
        <v>3159637.1827154001</v>
      </c>
      <c r="G48" s="41"/>
      <c r="H48" s="41"/>
      <c r="I48" s="41">
        <v>2473709</v>
      </c>
      <c r="J48" s="92">
        <f>J50+J51+J52</f>
        <v>3604897.6919022994</v>
      </c>
      <c r="K48" s="94">
        <f t="shared" si="2"/>
        <v>0</v>
      </c>
    </row>
    <row r="49" spans="1:17" x14ac:dyDescent="0.2">
      <c r="A49" s="81" t="s">
        <v>144</v>
      </c>
      <c r="B49" s="86"/>
      <c r="C49" s="83"/>
      <c r="D49" s="88"/>
      <c r="E49" s="87"/>
      <c r="F49" s="87"/>
      <c r="G49" s="41"/>
      <c r="H49" s="41"/>
      <c r="I49" s="41"/>
      <c r="J49" s="88"/>
      <c r="K49" s="94">
        <f t="shared" si="2"/>
        <v>0</v>
      </c>
    </row>
    <row r="50" spans="1:17" x14ac:dyDescent="0.2">
      <c r="A50" s="81" t="s">
        <v>145</v>
      </c>
      <c r="B50" s="89" t="s">
        <v>146</v>
      </c>
      <c r="C50" s="83">
        <f>D50-I50</f>
        <v>782245.32793679973</v>
      </c>
      <c r="D50" s="83">
        <f>SUMIF([1]дох_расх_фил!$I$9:$I$1074,A50,[1]дох_расх_фил!$F$9:$F$1074)</f>
        <v>2478312.3279367997</v>
      </c>
      <c r="E50" s="87">
        <v>626531.13405180001</v>
      </c>
      <c r="F50" s="87">
        <v>2015689.1340518</v>
      </c>
      <c r="G50" s="41"/>
      <c r="H50" s="41"/>
      <c r="I50" s="41">
        <v>1696067</v>
      </c>
      <c r="J50" s="88">
        <f>[1]дох_расх_фил!F437+[1]дох_расх_фил!F451+[1]дох_расх_фил!F693+[1]дох_расх_фил!F688+[1]дох_расх_фил!F684</f>
        <v>2478312.3279367997</v>
      </c>
      <c r="K50" s="94">
        <f t="shared" si="2"/>
        <v>0</v>
      </c>
    </row>
    <row r="51" spans="1:17" x14ac:dyDescent="0.2">
      <c r="A51" s="81" t="s">
        <v>147</v>
      </c>
      <c r="B51" s="89" t="s">
        <v>148</v>
      </c>
      <c r="C51" s="83">
        <f t="shared" ref="C51:C61" si="4">D51-I51</f>
        <v>85678.286494</v>
      </c>
      <c r="D51" s="83">
        <f>SUMIF([1]дох_расх_фил!$I$9:$I$1074,A51,[1]дох_расх_фил!$F$9:$F$1074)</f>
        <v>254091.286494</v>
      </c>
      <c r="E51" s="87">
        <v>81015.588965000003</v>
      </c>
      <c r="F51" s="87">
        <v>234863.588965</v>
      </c>
      <c r="G51" s="41"/>
      <c r="H51" s="41"/>
      <c r="I51" s="41">
        <v>168413</v>
      </c>
      <c r="J51" s="88">
        <f>[1]дох_расх_фил!F576+[1]дох_расх_фил!F602</f>
        <v>254091.286494</v>
      </c>
      <c r="K51" s="94">
        <f t="shared" si="2"/>
        <v>0</v>
      </c>
    </row>
    <row r="52" spans="1:17" ht="38.25" customHeight="1" x14ac:dyDescent="0.2">
      <c r="A52" s="81" t="s">
        <v>149</v>
      </c>
      <c r="B52" s="89" t="s">
        <v>150</v>
      </c>
      <c r="C52" s="83">
        <f t="shared" si="4"/>
        <v>263265.07747150003</v>
      </c>
      <c r="D52" s="83">
        <f>SUMIF([1]дох_расх_фил!$I$9:$I$1074,A52,[1]дох_расх_фил!$F$9:$F$1074)</f>
        <v>872494.07747150003</v>
      </c>
      <c r="E52" s="87">
        <v>275652.4596986</v>
      </c>
      <c r="F52" s="87">
        <v>909084.4596986</v>
      </c>
      <c r="G52" s="41"/>
      <c r="H52" s="41"/>
      <c r="I52" s="41">
        <v>609229</v>
      </c>
      <c r="J52" s="88">
        <f>[1]дох_расх_фил!F620</f>
        <v>872494.07747150003</v>
      </c>
      <c r="K52" s="94">
        <f t="shared" si="2"/>
        <v>0</v>
      </c>
      <c r="L52" s="24"/>
      <c r="M52" s="24"/>
      <c r="N52" s="24"/>
      <c r="O52" s="24"/>
      <c r="P52" s="24"/>
    </row>
    <row r="53" spans="1:17" x14ac:dyDescent="0.2">
      <c r="A53" s="81" t="s">
        <v>151</v>
      </c>
      <c r="B53" s="82">
        <v>16</v>
      </c>
      <c r="C53" s="83">
        <f t="shared" si="4"/>
        <v>0</v>
      </c>
      <c r="D53" s="83">
        <f>SUMIF([1]дох_расх_фил!$I$9:$I$1074,A53,[1]дох_расх_фил!$F$9:$F$1074)</f>
        <v>0</v>
      </c>
      <c r="E53" s="87">
        <v>0</v>
      </c>
      <c r="F53" s="87"/>
      <c r="G53" s="41"/>
      <c r="H53" s="41"/>
      <c r="I53" s="41">
        <v>0</v>
      </c>
      <c r="J53" s="88"/>
      <c r="K53" s="94">
        <f t="shared" si="2"/>
        <v>0</v>
      </c>
    </row>
    <row r="54" spans="1:17" x14ac:dyDescent="0.2">
      <c r="A54" s="90" t="s">
        <v>152</v>
      </c>
      <c r="B54" s="91">
        <v>17</v>
      </c>
      <c r="C54" s="92">
        <f>C56+C57+C58+C59+C60+C61</f>
        <v>90133.544934800011</v>
      </c>
      <c r="D54" s="92">
        <f>D56+D57+D58+D59+D60+D61</f>
        <v>285139.54493480001</v>
      </c>
      <c r="E54" s="93">
        <v>114109.7300002</v>
      </c>
      <c r="F54" s="93">
        <v>265244.73000019998</v>
      </c>
      <c r="G54" s="41"/>
      <c r="H54" s="41"/>
      <c r="I54" s="41">
        <v>195006</v>
      </c>
      <c r="J54" s="92">
        <f>J56+J57+J58+J59+J60+J61</f>
        <v>285139.54493480001</v>
      </c>
      <c r="K54" s="94">
        <f t="shared" si="2"/>
        <v>0</v>
      </c>
    </row>
    <row r="55" spans="1:17" x14ac:dyDescent="0.2">
      <c r="A55" s="81" t="s">
        <v>144</v>
      </c>
      <c r="B55" s="86"/>
      <c r="C55" s="83">
        <f t="shared" si="4"/>
        <v>0</v>
      </c>
      <c r="D55" s="88"/>
      <c r="E55" s="87"/>
      <c r="F55" s="87"/>
      <c r="G55" s="41"/>
      <c r="H55" s="41"/>
      <c r="I55" s="41"/>
      <c r="J55" s="88"/>
      <c r="K55" s="94">
        <f t="shared" si="2"/>
        <v>0</v>
      </c>
    </row>
    <row r="56" spans="1:17" x14ac:dyDescent="0.2">
      <c r="A56" s="81" t="s">
        <v>153</v>
      </c>
      <c r="B56" s="89" t="s">
        <v>154</v>
      </c>
      <c r="C56" s="83">
        <f t="shared" si="4"/>
        <v>318</v>
      </c>
      <c r="D56" s="83">
        <f>SUMIF([1]дох_расх_фил!$I$9:$I$1074,A56,[1]дох_расх_фил!$F$9:$F$1074)</f>
        <v>1237</v>
      </c>
      <c r="E56" s="87">
        <v>787</v>
      </c>
      <c r="F56" s="87">
        <v>3856</v>
      </c>
      <c r="G56" s="41"/>
      <c r="H56" s="41"/>
      <c r="I56" s="41">
        <v>919</v>
      </c>
      <c r="J56" s="88">
        <f>[1]дох_расх_фил!F703+[1]дох_расх_фил!F705</f>
        <v>1237</v>
      </c>
      <c r="K56" s="94">
        <f t="shared" si="2"/>
        <v>0</v>
      </c>
    </row>
    <row r="57" spans="1:17" x14ac:dyDescent="0.2">
      <c r="A57" s="81" t="s">
        <v>155</v>
      </c>
      <c r="B57" s="89" t="s">
        <v>156</v>
      </c>
      <c r="C57" s="83">
        <f t="shared" si="4"/>
        <v>42627</v>
      </c>
      <c r="D57" s="83">
        <f>SUMIF([1]дох_расх_фил!$I$9:$I$1074,A57,[1]дох_расх_фил!$F$9:$F$1074)</f>
        <v>140205</v>
      </c>
      <c r="E57" s="87">
        <v>62321</v>
      </c>
      <c r="F57" s="87">
        <v>182356</v>
      </c>
      <c r="G57" s="41"/>
      <c r="H57" s="41"/>
      <c r="I57" s="41">
        <v>97578</v>
      </c>
      <c r="J57" s="88">
        <f>[1]дох_расх_фил!F704</f>
        <v>140205</v>
      </c>
      <c r="K57" s="94">
        <f t="shared" si="2"/>
        <v>0</v>
      </c>
    </row>
    <row r="58" spans="1:17" x14ac:dyDescent="0.2">
      <c r="A58" s="81" t="s">
        <v>157</v>
      </c>
      <c r="B58" s="89" t="s">
        <v>158</v>
      </c>
      <c r="C58" s="83">
        <f t="shared" si="4"/>
        <v>0</v>
      </c>
      <c r="D58" s="83">
        <f>SUMIF([1]дох_расх_фил!$I$9:$I$1074,A58,[1]дох_расх_фил!$F$9:$F$1074)</f>
        <v>0</v>
      </c>
      <c r="E58" s="87">
        <v>0</v>
      </c>
      <c r="F58" s="87"/>
      <c r="G58" s="41"/>
      <c r="H58" s="41"/>
      <c r="I58" s="41">
        <v>0</v>
      </c>
      <c r="J58" s="88"/>
      <c r="K58" s="94">
        <f t="shared" si="2"/>
        <v>0</v>
      </c>
    </row>
    <row r="59" spans="1:17" x14ac:dyDescent="0.2">
      <c r="A59" s="81" t="s">
        <v>159</v>
      </c>
      <c r="B59" s="89" t="s">
        <v>160</v>
      </c>
      <c r="C59" s="83">
        <f t="shared" si="4"/>
        <v>0</v>
      </c>
      <c r="D59" s="83">
        <f>SUMIF([1]дох_расх_фил!$I$9:$I$1074,A59,[1]дох_расх_фил!$F$9:$F$1074)</f>
        <v>0</v>
      </c>
      <c r="E59" s="87">
        <v>0</v>
      </c>
      <c r="F59" s="87">
        <v>0</v>
      </c>
      <c r="G59" s="41"/>
      <c r="H59" s="41"/>
      <c r="I59" s="41">
        <v>0</v>
      </c>
      <c r="J59" s="88">
        <f>[1]дох_расх_фил!F708+[1]дох_расх_фил!F710</f>
        <v>0</v>
      </c>
      <c r="K59" s="94">
        <f t="shared" si="2"/>
        <v>0</v>
      </c>
    </row>
    <row r="60" spans="1:17" x14ac:dyDescent="0.2">
      <c r="A60" s="81" t="s">
        <v>161</v>
      </c>
      <c r="B60" s="89" t="s">
        <v>162</v>
      </c>
      <c r="C60" s="83">
        <f t="shared" si="4"/>
        <v>0</v>
      </c>
      <c r="D60" s="83">
        <f>SUMIF([1]дох_расх_фил!$I$9:$I$1074,A60,[1]дох_расх_фил!$F$9:$F$1074)</f>
        <v>0</v>
      </c>
      <c r="E60" s="87">
        <v>0</v>
      </c>
      <c r="F60" s="87">
        <v>3441</v>
      </c>
      <c r="G60" s="41"/>
      <c r="H60" s="41"/>
      <c r="I60" s="41">
        <v>0</v>
      </c>
      <c r="J60" s="88">
        <f>[1]дох_расх_фил!F709</f>
        <v>0</v>
      </c>
      <c r="K60" s="94">
        <f t="shared" si="2"/>
        <v>0</v>
      </c>
    </row>
    <row r="61" spans="1:17" ht="25.5" customHeight="1" x14ac:dyDescent="0.2">
      <c r="A61" s="81" t="s">
        <v>163</v>
      </c>
      <c r="B61" s="89" t="s">
        <v>164</v>
      </c>
      <c r="C61" s="83">
        <f t="shared" si="4"/>
        <v>47188.544934800011</v>
      </c>
      <c r="D61" s="83">
        <f>SUMIF([1]дох_расх_фил!$I$9:$I$1074,A61,[1]дох_расх_фил!$F$9:$F$1074)</f>
        <v>143697.54493480001</v>
      </c>
      <c r="E61" s="87">
        <v>51001.730000199997</v>
      </c>
      <c r="F61" s="87">
        <v>75591.730000199997</v>
      </c>
      <c r="G61" s="41"/>
      <c r="H61" s="41"/>
      <c r="I61" s="41">
        <v>96509</v>
      </c>
      <c r="J61" s="88">
        <f>[1]дох_расх_фил!F713+[1]дох_расх_фил!F714+[1]дох_расх_фил!F716+[1]дох_расх_фил!F718+[1]дох_расх_фил!F715</f>
        <v>143697.54493480001</v>
      </c>
      <c r="K61" s="94">
        <f t="shared" si="2"/>
        <v>0</v>
      </c>
      <c r="L61" s="24"/>
      <c r="M61" s="24"/>
      <c r="N61" s="24"/>
      <c r="O61" s="24"/>
      <c r="P61" s="24"/>
      <c r="Q61" s="24"/>
    </row>
    <row r="62" spans="1:17" ht="25.5" x14ac:dyDescent="0.2">
      <c r="A62" s="90" t="s">
        <v>165</v>
      </c>
      <c r="B62" s="91">
        <v>18</v>
      </c>
      <c r="C62" s="92">
        <f>C64+C65+C66+C67</f>
        <v>493</v>
      </c>
      <c r="D62" s="92">
        <f>D64+D65+D66+D67</f>
        <v>4530</v>
      </c>
      <c r="E62" s="93">
        <v>14886</v>
      </c>
      <c r="F62" s="93">
        <v>40073</v>
      </c>
      <c r="G62" s="100"/>
      <c r="H62" s="41"/>
      <c r="I62" s="41">
        <v>4037</v>
      </c>
      <c r="J62" s="92">
        <f>J64+J65+J66+J67</f>
        <v>4530</v>
      </c>
      <c r="K62" s="94">
        <f t="shared" si="2"/>
        <v>0</v>
      </c>
    </row>
    <row r="63" spans="1:17" x14ac:dyDescent="0.2">
      <c r="A63" s="81" t="s">
        <v>144</v>
      </c>
      <c r="B63" s="86"/>
      <c r="C63" s="83"/>
      <c r="D63" s="88"/>
      <c r="E63" s="87"/>
      <c r="F63" s="87"/>
      <c r="G63" s="41"/>
      <c r="H63" s="41"/>
      <c r="I63" s="41"/>
      <c r="J63" s="88"/>
      <c r="K63" s="94">
        <f t="shared" si="2"/>
        <v>0</v>
      </c>
    </row>
    <row r="64" spans="1:17" ht="13.5" customHeight="1" x14ac:dyDescent="0.2">
      <c r="A64" s="81" t="s">
        <v>166</v>
      </c>
      <c r="B64" s="89" t="s">
        <v>167</v>
      </c>
      <c r="C64" s="83">
        <f>D64-I64</f>
        <v>493</v>
      </c>
      <c r="D64" s="83">
        <f>SUMIF([1]дох_расх_фил!$I$9:$I$1074,A64,[1]дох_расх_фил!$F$9:$F$1074)</f>
        <v>4530</v>
      </c>
      <c r="E64" s="87">
        <v>14886</v>
      </c>
      <c r="F64" s="87">
        <v>40043</v>
      </c>
      <c r="G64" s="41"/>
      <c r="H64" s="41"/>
      <c r="I64" s="41">
        <v>4037</v>
      </c>
      <c r="J64" s="88">
        <f>[1]дох_расх_фил!F516</f>
        <v>4530</v>
      </c>
      <c r="K64" s="94">
        <f t="shared" si="2"/>
        <v>0</v>
      </c>
    </row>
    <row r="65" spans="1:22" ht="14.25" customHeight="1" x14ac:dyDescent="0.2">
      <c r="A65" s="81" t="s">
        <v>168</v>
      </c>
      <c r="B65" s="89" t="s">
        <v>169</v>
      </c>
      <c r="C65" s="83">
        <f>D65-I65</f>
        <v>0</v>
      </c>
      <c r="D65" s="83">
        <f>SUMIF([1]дох_расх_фил!$I$9:$I$1074,A65,[1]дох_расх_фил!$F$9:$F$1074)</f>
        <v>0</v>
      </c>
      <c r="E65" s="87">
        <v>0</v>
      </c>
      <c r="F65" s="87"/>
      <c r="G65" s="41"/>
      <c r="H65" s="41"/>
      <c r="I65" s="41">
        <v>0</v>
      </c>
      <c r="J65" s="88"/>
      <c r="K65" s="94">
        <f t="shared" si="2"/>
        <v>0</v>
      </c>
    </row>
    <row r="66" spans="1:22" x14ac:dyDescent="0.2">
      <c r="A66" s="81" t="s">
        <v>170</v>
      </c>
      <c r="B66" s="89" t="s">
        <v>171</v>
      </c>
      <c r="C66" s="83">
        <f>D66-I66</f>
        <v>0</v>
      </c>
      <c r="D66" s="83">
        <f>SUMIF([1]дох_расх_фил!$I$9:$I$1074,A66,[1]дох_расх_фил!$F$9:$F$1074)</f>
        <v>0</v>
      </c>
      <c r="E66" s="87">
        <v>0</v>
      </c>
      <c r="F66" s="87">
        <v>30</v>
      </c>
      <c r="G66" s="41"/>
      <c r="H66" s="41"/>
      <c r="I66" s="41">
        <v>0</v>
      </c>
      <c r="J66" s="88">
        <f>[1]дох_расх_фил!F517</f>
        <v>0</v>
      </c>
      <c r="K66" s="94">
        <f t="shared" si="2"/>
        <v>0</v>
      </c>
    </row>
    <row r="67" spans="1:22" x14ac:dyDescent="0.2">
      <c r="A67" s="81" t="s">
        <v>172</v>
      </c>
      <c r="B67" s="89" t="s">
        <v>173</v>
      </c>
      <c r="C67" s="83">
        <f>D67-I67</f>
        <v>0</v>
      </c>
      <c r="D67" s="83">
        <f>SUMIF([1]дох_расх_фил!$I$9:$I$1074,A67,[1]дох_расх_фил!$F$9:$F$1074)</f>
        <v>0</v>
      </c>
      <c r="E67" s="87">
        <v>0</v>
      </c>
      <c r="F67" s="87"/>
      <c r="G67" s="41"/>
      <c r="H67" s="41"/>
      <c r="I67" s="41">
        <v>0</v>
      </c>
      <c r="J67" s="88"/>
      <c r="K67" s="94">
        <f t="shared" si="2"/>
        <v>0</v>
      </c>
    </row>
    <row r="68" spans="1:22" ht="24.75" customHeight="1" x14ac:dyDescent="0.2">
      <c r="A68" s="81" t="s">
        <v>174</v>
      </c>
      <c r="B68" s="82">
        <v>19</v>
      </c>
      <c r="C68" s="83">
        <f>D68-I68</f>
        <v>251816.77366259997</v>
      </c>
      <c r="D68" s="83">
        <f>SUMIF([1]дох_расх_фил!$I$9:$I$1074,A68,[1]дох_расх_фил!$F$9:$F$1074)</f>
        <v>657170.77366259997</v>
      </c>
      <c r="E68" s="84">
        <v>336467.35959700006</v>
      </c>
      <c r="F68" s="84">
        <v>1142286.3595970001</v>
      </c>
      <c r="G68" s="41"/>
      <c r="H68" s="41"/>
      <c r="I68" s="41">
        <v>405354</v>
      </c>
      <c r="J68" s="88">
        <f>[1]дох_расх_фил!F477+[1]дох_расх_фил!F480+[1]дох_расх_фил!F486-[1]дох_расх_фил!F515+[1]дох_расх_фил!F518+[1]дох_расх_фил!F519+[1]дох_расх_фил!F582+[1]дох_расх_фил!F592+[1]дох_расх_фил!F606+[1]дох_расх_фил!F613+[1]дох_расх_фил!F635+[1]дох_расх_фил!F636+[1]дох_расх_фил!F640+[1]дох_расх_фил!F648+[1]дох_расх_фил!F653+[1]дох_расх_фил!F673+[1]дох_расх_фил!F680+[1]дох_расх_фил!F681+[1]дох_расх_фил!F725+[1]дох_расх_фил!F733+[1]дох_расх_фил!F736+[1]дох_расх_фил!F737-[1]дох_расх_фил!F572+[1]дох_расх_фил!F683-[1]дох_расх_фил!F684+[1]дох_расх_фил!F687-[1]дох_расх_фил!F688+[1]дох_расх_фил!F691-[1]дох_расх_фил!F693</f>
        <v>657170.77366259997</v>
      </c>
      <c r="K68" s="94">
        <f t="shared" si="2"/>
        <v>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x14ac:dyDescent="0.2">
      <c r="A69" s="90" t="s">
        <v>175</v>
      </c>
      <c r="B69" s="91">
        <v>20</v>
      </c>
      <c r="C69" s="92">
        <f>C47+C48+C54+C62+C68</f>
        <v>1486328.0104996997</v>
      </c>
      <c r="D69" s="92">
        <f>D47+D48+D54+D62+D68</f>
        <v>4587174.010499699</v>
      </c>
      <c r="E69" s="93">
        <v>1453970.2723126002</v>
      </c>
      <c r="F69" s="93">
        <v>4635158.2723126002</v>
      </c>
      <c r="G69" s="41"/>
      <c r="H69" s="41"/>
      <c r="I69" s="41">
        <v>3100846</v>
      </c>
      <c r="J69" s="92">
        <f>J47+J48+J54+J62+J68</f>
        <v>4587174.010499699</v>
      </c>
      <c r="K69" s="94">
        <f t="shared" si="2"/>
        <v>0</v>
      </c>
    </row>
    <row r="70" spans="1:22" x14ac:dyDescent="0.2">
      <c r="A70" s="98"/>
      <c r="B70" s="82"/>
      <c r="C70" s="88"/>
      <c r="D70" s="88"/>
      <c r="E70" s="87"/>
      <c r="F70" s="87"/>
      <c r="G70" s="41"/>
      <c r="H70" s="41"/>
      <c r="I70" s="41"/>
      <c r="J70" s="88"/>
      <c r="K70" s="94">
        <f t="shared" si="2"/>
        <v>0</v>
      </c>
    </row>
    <row r="71" spans="1:22" ht="25.5" x14ac:dyDescent="0.2">
      <c r="A71" s="90" t="s">
        <v>176</v>
      </c>
      <c r="B71" s="91">
        <v>21</v>
      </c>
      <c r="C71" s="92">
        <f>C45-C69</f>
        <v>718033.47382290033</v>
      </c>
      <c r="D71" s="92">
        <f>D45-D69</f>
        <v>2454862.473822901</v>
      </c>
      <c r="E71" s="93">
        <v>1887489.3127686009</v>
      </c>
      <c r="F71" s="93">
        <v>1920426.3127686009</v>
      </c>
      <c r="G71" s="41"/>
      <c r="H71" s="41"/>
      <c r="I71" s="41">
        <v>1736829</v>
      </c>
      <c r="J71" s="92">
        <f>J45-J69</f>
        <v>2076087.473822901</v>
      </c>
      <c r="K71" s="94">
        <f t="shared" si="2"/>
        <v>378775</v>
      </c>
    </row>
    <row r="72" spans="1:22" x14ac:dyDescent="0.2">
      <c r="A72" s="98"/>
      <c r="B72" s="101"/>
      <c r="C72" s="83"/>
      <c r="D72" s="88"/>
      <c r="E72" s="87"/>
      <c r="F72" s="87"/>
      <c r="G72" s="41"/>
      <c r="H72" s="41"/>
      <c r="I72" s="41"/>
      <c r="J72" s="88"/>
      <c r="K72" s="94">
        <f t="shared" si="2"/>
        <v>0</v>
      </c>
    </row>
    <row r="73" spans="1:22" x14ac:dyDescent="0.2">
      <c r="A73" s="81" t="s">
        <v>177</v>
      </c>
      <c r="B73" s="82">
        <v>22</v>
      </c>
      <c r="C73" s="83">
        <v>0</v>
      </c>
      <c r="D73" s="83">
        <f>SUMIF([1]дох_расх_фил!$I$9:$I$1074,A73,[1]дох_расх_фил!$F$9:$F$1074)</f>
        <v>358403</v>
      </c>
      <c r="E73" s="87">
        <v>275795.62093999999</v>
      </c>
      <c r="F73" s="87">
        <v>287447.62093999999</v>
      </c>
      <c r="G73" s="41"/>
      <c r="H73" s="41"/>
      <c r="I73" s="41">
        <v>358403</v>
      </c>
      <c r="J73" s="88">
        <f>[1]дох_расх_фил!F745</f>
        <v>358403</v>
      </c>
      <c r="K73" s="94">
        <f t="shared" si="2"/>
        <v>0</v>
      </c>
    </row>
    <row r="74" spans="1:22" x14ac:dyDescent="0.2">
      <c r="A74" s="81"/>
      <c r="B74" s="82"/>
      <c r="C74" s="83"/>
      <c r="D74" s="88"/>
      <c r="E74" s="87"/>
      <c r="F74" s="87"/>
      <c r="H74" s="41"/>
      <c r="I74" s="41"/>
      <c r="J74" s="88"/>
      <c r="K74" s="94">
        <f t="shared" si="2"/>
        <v>0</v>
      </c>
    </row>
    <row r="75" spans="1:22" ht="28.5" customHeight="1" x14ac:dyDescent="0.2">
      <c r="A75" s="90" t="s">
        <v>178</v>
      </c>
      <c r="B75" s="91">
        <v>23</v>
      </c>
      <c r="C75" s="92">
        <f>C71-C73</f>
        <v>718033.47382290033</v>
      </c>
      <c r="D75" s="92">
        <f>D71-D73</f>
        <v>2096459.473822901</v>
      </c>
      <c r="E75" s="93">
        <v>1611693.6918286008</v>
      </c>
      <c r="F75" s="93">
        <v>1632978.6918286008</v>
      </c>
      <c r="H75" s="41"/>
      <c r="I75" s="41">
        <v>1378426</v>
      </c>
      <c r="J75" s="92">
        <f>J71-J73</f>
        <v>1717684.473822901</v>
      </c>
      <c r="K75" s="94">
        <f t="shared" si="2"/>
        <v>378775</v>
      </c>
    </row>
    <row r="76" spans="1:22" x14ac:dyDescent="0.2">
      <c r="A76" s="81" t="s">
        <v>179</v>
      </c>
      <c r="B76" s="82">
        <v>24</v>
      </c>
      <c r="C76" s="83"/>
      <c r="D76" s="88"/>
      <c r="E76" s="87"/>
      <c r="F76" s="87"/>
      <c r="H76" s="41"/>
      <c r="I76" s="41"/>
      <c r="J76" s="88"/>
      <c r="K76" s="94">
        <f t="shared" si="2"/>
        <v>0</v>
      </c>
    </row>
    <row r="77" spans="1:22" x14ac:dyDescent="0.2">
      <c r="A77" s="81"/>
      <c r="B77" s="82"/>
      <c r="C77" s="83"/>
      <c r="D77" s="88"/>
      <c r="E77" s="87"/>
      <c r="F77" s="87"/>
      <c r="H77" s="41"/>
      <c r="I77" s="41"/>
      <c r="J77" s="88"/>
      <c r="K77" s="94"/>
    </row>
    <row r="78" spans="1:22" x14ac:dyDescent="0.2">
      <c r="A78" s="81" t="s">
        <v>180</v>
      </c>
      <c r="B78" s="82"/>
      <c r="C78" s="83"/>
      <c r="D78" s="88"/>
      <c r="E78" s="87">
        <v>0</v>
      </c>
      <c r="F78" s="87"/>
      <c r="H78" s="41"/>
      <c r="I78" s="41"/>
      <c r="J78" s="88"/>
      <c r="K78" s="94">
        <f t="shared" si="2"/>
        <v>0</v>
      </c>
    </row>
    <row r="79" spans="1:22" x14ac:dyDescent="0.2">
      <c r="A79" s="81"/>
      <c r="B79" s="89"/>
      <c r="C79" s="83"/>
      <c r="D79" s="88"/>
      <c r="E79" s="87"/>
      <c r="F79" s="87"/>
      <c r="H79" s="41"/>
      <c r="I79" s="41"/>
      <c r="J79" s="88"/>
      <c r="K79" s="94">
        <f t="shared" si="2"/>
        <v>0</v>
      </c>
    </row>
    <row r="80" spans="1:22" ht="25.5" x14ac:dyDescent="0.2">
      <c r="A80" s="90" t="s">
        <v>181</v>
      </c>
      <c r="B80" s="102" t="s">
        <v>182</v>
      </c>
      <c r="C80" s="92">
        <f>C75+C76</f>
        <v>718033.47382290033</v>
      </c>
      <c r="D80" s="92">
        <f>D75+D76</f>
        <v>2096459.473822901</v>
      </c>
      <c r="E80" s="93">
        <v>1611693.6918286008</v>
      </c>
      <c r="F80" s="93">
        <v>1632978.6918286008</v>
      </c>
      <c r="H80" s="41"/>
      <c r="I80" s="41">
        <v>1378426</v>
      </c>
      <c r="J80" s="92">
        <f>J75+J76</f>
        <v>1717684.473822901</v>
      </c>
      <c r="K80" s="94">
        <f t="shared" si="2"/>
        <v>378775</v>
      </c>
    </row>
    <row r="81" spans="1:9" x14ac:dyDescent="0.25">
      <c r="D81" s="103"/>
    </row>
    <row r="82" spans="1:9" x14ac:dyDescent="0.25">
      <c r="A82" s="8"/>
      <c r="B82" s="66"/>
      <c r="C82" s="69"/>
      <c r="D82" s="69"/>
      <c r="E82" s="69"/>
      <c r="F82" s="69"/>
    </row>
    <row r="83" spans="1:9" x14ac:dyDescent="0.25">
      <c r="A83" s="8"/>
      <c r="B83" s="66"/>
      <c r="C83" s="69"/>
      <c r="D83" s="69"/>
      <c r="E83" s="69"/>
      <c r="F83" s="69"/>
    </row>
    <row r="84" spans="1:9" ht="13.5" customHeight="1" x14ac:dyDescent="0.25">
      <c r="A84" s="104" t="s">
        <v>183</v>
      </c>
      <c r="B84" s="104"/>
      <c r="C84" s="104"/>
      <c r="D84" s="104"/>
      <c r="E84" s="104"/>
      <c r="F84" s="69"/>
      <c r="I84" s="8"/>
    </row>
    <row r="85" spans="1:9" ht="13.5" customHeight="1" x14ac:dyDescent="0.25">
      <c r="A85" s="105"/>
      <c r="B85" s="105"/>
      <c r="C85" s="106"/>
      <c r="D85" s="106"/>
      <c r="E85" s="106"/>
      <c r="F85" s="69"/>
      <c r="I85" s="8"/>
    </row>
    <row r="86" spans="1:9" s="8" customFormat="1" x14ac:dyDescent="0.2">
      <c r="A86" s="57" t="s">
        <v>76</v>
      </c>
      <c r="B86" s="57"/>
      <c r="C86" s="58" t="str">
        <f>[1]ф.1_41!C74:D74</f>
        <v>Мусин Б.Б.</v>
      </c>
      <c r="D86" s="58"/>
      <c r="E86" s="107"/>
      <c r="F86" s="67"/>
      <c r="I86" s="1"/>
    </row>
    <row r="87" spans="1:9" s="8" customFormat="1" x14ac:dyDescent="0.2">
      <c r="A87" s="59"/>
      <c r="B87" s="60"/>
      <c r="C87" s="61" t="s">
        <v>78</v>
      </c>
      <c r="D87" s="61"/>
      <c r="E87" s="107"/>
      <c r="F87" s="67"/>
      <c r="I87" s="1"/>
    </row>
    <row r="88" spans="1:9" x14ac:dyDescent="0.2">
      <c r="A88" s="62" t="s">
        <v>79</v>
      </c>
      <c r="B88" s="62"/>
      <c r="C88" s="58" t="str">
        <f>[1]ф.1_41!C76</f>
        <v>Батыршаева Г.Б.</v>
      </c>
      <c r="D88" s="58"/>
      <c r="E88" s="107"/>
    </row>
    <row r="89" spans="1:9" x14ac:dyDescent="0.2">
      <c r="A89" s="59"/>
      <c r="B89" s="60"/>
      <c r="C89" s="61" t="s">
        <v>78</v>
      </c>
      <c r="D89" s="61"/>
      <c r="E89" s="107"/>
    </row>
    <row r="90" spans="1:9" x14ac:dyDescent="0.2">
      <c r="A90" s="62" t="s">
        <v>81</v>
      </c>
      <c r="B90" s="62"/>
      <c r="C90" s="58" t="s">
        <v>82</v>
      </c>
      <c r="D90" s="58"/>
      <c r="E90" s="108" t="s">
        <v>184</v>
      </c>
    </row>
    <row r="91" spans="1:9" x14ac:dyDescent="0.2">
      <c r="A91" s="59"/>
      <c r="B91" s="60"/>
      <c r="C91" s="61" t="s">
        <v>83</v>
      </c>
      <c r="D91" s="61"/>
      <c r="E91" s="109" t="s">
        <v>185</v>
      </c>
    </row>
    <row r="92" spans="1:9" x14ac:dyDescent="0.2">
      <c r="A92" s="62" t="s">
        <v>84</v>
      </c>
      <c r="B92" s="62"/>
      <c r="C92" s="62" t="str">
        <f>[1]ф.1_41!C80:D80</f>
        <v>"20" октября  2016 года</v>
      </c>
      <c r="D92" s="62"/>
      <c r="E92" s="107"/>
    </row>
    <row r="93" spans="1:9" x14ac:dyDescent="0.2">
      <c r="A93" s="59"/>
      <c r="B93" s="60"/>
      <c r="C93" s="110"/>
      <c r="D93" s="107"/>
      <c r="E93" s="107"/>
    </row>
    <row r="94" spans="1:9" x14ac:dyDescent="0.2">
      <c r="A94" s="64" t="s">
        <v>86</v>
      </c>
      <c r="B94" s="64"/>
      <c r="C94" s="111"/>
      <c r="D94" s="107"/>
      <c r="E94" s="107"/>
    </row>
  </sheetData>
  <mergeCells count="19">
    <mergeCell ref="A94:B94"/>
    <mergeCell ref="C89:D89"/>
    <mergeCell ref="A90:B90"/>
    <mergeCell ref="C90:D90"/>
    <mergeCell ref="C91:D91"/>
    <mergeCell ref="A92:B92"/>
    <mergeCell ref="C92:D92"/>
    <mergeCell ref="A84:E84"/>
    <mergeCell ref="A86:B86"/>
    <mergeCell ref="C86:D86"/>
    <mergeCell ref="C87:D87"/>
    <mergeCell ref="A88:B88"/>
    <mergeCell ref="C88:D88"/>
    <mergeCell ref="D1:F1"/>
    <mergeCell ref="A5:F5"/>
    <mergeCell ref="A6:F6"/>
    <mergeCell ref="A7:F7"/>
    <mergeCell ref="A8:F8"/>
    <mergeCell ref="A9:F9"/>
  </mergeCells>
  <pageMargins left="0.98425196850393704" right="0.98425196850393704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ф.1_41</vt:lpstr>
      <vt:lpstr>ф.2Казпочта_41</vt:lpstr>
      <vt:lpstr>ф.1_41!Область_печати</vt:lpstr>
      <vt:lpstr>ф.2Казпочта_41!Область_печати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Шакентаев Аспан Хамзеевич</dc:creator>
  <cp:lastModifiedBy>Шакентаев Аспан Хамзеевич</cp:lastModifiedBy>
  <dcterms:created xsi:type="dcterms:W3CDTF">2016-10-25T09:52:23Z</dcterms:created>
  <dcterms:modified xsi:type="dcterms:W3CDTF">2016-10-25T09:53:14Z</dcterms:modified>
</cp:coreProperties>
</file>