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405" activeTab="1"/>
  </bookViews>
  <sheets>
    <sheet name="Баланс" sheetId="4" r:id="rId1"/>
    <sheet name="ОПУ" sheetId="5" r:id="rId2"/>
  </sheets>
  <calcPr calcId="145621" refMode="R1C1"/>
</workbook>
</file>

<file path=xl/calcChain.xml><?xml version="1.0" encoding="utf-8"?>
<calcChain xmlns="http://schemas.openxmlformats.org/spreadsheetml/2006/main">
  <c r="F64" i="5" l="1"/>
  <c r="F62" i="5"/>
  <c r="F61" i="5"/>
  <c r="F59" i="5"/>
  <c r="F51" i="5"/>
  <c r="F48" i="5"/>
  <c r="D17" i="5"/>
  <c r="F33" i="5"/>
  <c r="F17" i="5"/>
  <c r="F12" i="5"/>
  <c r="D63" i="5"/>
  <c r="D64" i="5"/>
  <c r="D62" i="5"/>
  <c r="D66" i="5"/>
  <c r="D59" i="5" l="1"/>
  <c r="D51" i="5"/>
  <c r="D34" i="5"/>
  <c r="D33" i="5"/>
  <c r="D12" i="5"/>
  <c r="F29" i="5" l="1"/>
  <c r="F31" i="5"/>
  <c r="C37" i="4" l="1"/>
  <c r="D66" i="4" l="1"/>
  <c r="F40" i="5" l="1"/>
  <c r="E40" i="5"/>
  <c r="E29" i="5" l="1"/>
  <c r="C66" i="4" l="1"/>
  <c r="E67" i="5" l="1"/>
  <c r="F67" i="5"/>
  <c r="C29" i="5"/>
  <c r="F8" i="5"/>
  <c r="E8" i="5"/>
  <c r="C8" i="5"/>
  <c r="D72" i="4"/>
  <c r="C72" i="4"/>
  <c r="D55" i="4"/>
  <c r="C55" i="4"/>
  <c r="D37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29" i="5"/>
  <c r="D8" i="5"/>
  <c r="C74" i="4"/>
  <c r="C77" i="4" s="1"/>
  <c r="D74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<sst xmlns="http://schemas.openxmlformats.org/spreadsheetml/2006/main" count="224" uniqueCount="196">
  <si>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</si>
  <si>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</si>
  <si>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</si>
  <si>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</si>
  <si>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</si>
  <si>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</si>
  <si>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</si>
  <si>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</si>
  <si>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</si>
  <si>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</si>
  <si>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</si>
  <si>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</si>
  <si>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</si>
  <si>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</si>
  <si>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</si>
  <si>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</si>
  <si>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</si>
  <si>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</si>
  <si>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Телефон 267 77 17 вн.107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</si>
  <si>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</si>
  <si>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</si>
  <si>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</si>
  <si>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</si>
  <si>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</si>
  <si>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</si>
  <si>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</si>
  <si>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</si>
  <si>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</si>
  <si>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</si>
  <si>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</si>
  <si>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</si>
  <si>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</si>
  <si>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</si>
  <si>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</si>
  <si>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</si>
  <si>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</si>
  <si>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</si>
  <si>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</si>
  <si>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</si>
  <si>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</si>
  <si>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</si>
  <si>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</si>
  <si>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</si>
  <si>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</si>
  <si>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</si>
  <si>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</si>
  <si>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</si>
  <si>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</si>
  <si>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</si>
  <si>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</si>
  <si>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</si>
  <si>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</si>
  <si>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</si>
  <si>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</si>
  <si>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</si>
  <si>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</si>
  <si>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</si>
  <si>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</si>
  <si>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</si>
  <si>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</si>
  <si>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</si>
  <si>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</si>
  <si>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</si>
  <si>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</si>
  <si>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</si>
  <si>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</si>
  <si>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</si>
  <si>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</si>
  <si>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</si>
  <si>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</si>
  <si>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</si>
  <si>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</si>
  <si>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</si>
  <si>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</si>
  <si>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</si>
  <si>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</si>
  <si>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</si>
  <si>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</si>
  <si>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</si>
  <si>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</si>
  <si>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</si>
  <si>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</si>
  <si>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</si>
  <si>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</si>
  <si>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</si>
  <si>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</si>
  <si>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</si>
  <si>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</si>
  <si>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</si>
  <si>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</si>
  <si>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</si>
  <si>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</si>
  <si>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</si>
  <si>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</si>
  <si>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</si>
  <si>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</si>
  <si>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</si>
  <si>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</si>
  <si>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</si>
  <si>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</si>
  <si>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</si>
  <si>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</si>
  <si>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</si>
  <si>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</si>
  <si>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</si>
  <si>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</si>
  <si>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</si>
  <si>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</si>
  <si>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</si>
  <si>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</si>
  <si>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</si>
  <si>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</si>
  <si>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</si>
  <si>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</si>
  <si>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</si>
  <si>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</si>
  <si>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</si>
  <si>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</si>
  <si>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</si>
  <si>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</si>
  <si>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</si>
  <si>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</si>
  <si>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</si>
  <si>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</si>
  <si>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</si>
  <si>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</si>
  <si>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</si>
  <si>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</si>
  <si>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</si>
  <si>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</si>
  <si>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</si>
  <si>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</si>
  <si>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</si>
  <si>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</si>
  <si>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</si>
  <si>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</si>
  <si>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</si>
  <si>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</si>
  <si>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</si>
  <si>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</si>
  <si>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</si>
  <si>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</si>
  <si>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</si>
  <si>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</si>
  <si>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</si>
  <si>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</si>
  <si>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</si>
  <si>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</si>
  <si>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</si>
  <si>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</si>
  <si>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</si>
  <si>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</si>
  <si>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</si>
  <si>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</si>
  <si>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</si>
  <si>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</si>
  <si>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</si>
  <si>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</si>
  <si>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</si>
  <si>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</si>
  <si>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</si>
  <si>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</si>
  <si>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</si>
  <si>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</si>
  <si>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</si>
  <si>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</si>
  <si>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</si>
  <si>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</si>
  <si>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</si>
  <si>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</si>
  <si>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</si>
  <si>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</si>
  <si>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</si>
  <si>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</si>
  <si>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</si>
  <si>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</si>
  <si>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</si>
  <si>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</si>
  <si>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</si>
  <si>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</si>
  <si>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</si>
  <si>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</si>
  <si>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</si>
  <si>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</si>
  <si>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</si>
  <si>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</si>
  <si>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</si>
  <si>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</si>
  <si>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</si>
  <si>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</si>
  <si>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</si>
  <si>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</si>
  <si>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</si>
  <si>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</si>
  <si>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 xml:space="preserve"> по состоянию на 1 июля 2015 года</t>
  </si>
  <si>
    <t>дата  08.07.2015г.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</si>
</sst>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164" fontId="3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5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5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3" fontId="28" fillId="24" borderId="3" xfId="65" applyNumberFormat="1" applyFont="1" applyFill="1" applyBorder="1" applyProtection="1">
      <protection locked="0"/>
    </xf>
    <xf numFmtId="3" fontId="28" fillId="0" borderId="3" xfId="64" applyNumberFormat="1" applyFont="1" applyFill="1" applyBorder="1" applyProtection="1">
      <protection locked="0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5" applyNumberFormat="1" applyFont="1" applyFill="1" applyBorder="1" applyProtection="1">
      <protection locked="0"/>
    </xf>
    <xf numFmtId="3" fontId="5" fillId="0" borderId="3" xfId="65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 6" xfId="98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 9" xfId="99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G68" sqref="G68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8" width="12.140625" style="6" customWidth="1"/>
    <col min="9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51" t="s">
        <v>190</v>
      </c>
      <c r="D1" s="52"/>
    </row>
    <row r="2" spans="1:12" s="7" customFormat="1" x14ac:dyDescent="0.2">
      <c r="A2" s="53" t="s">
        <v>22</v>
      </c>
      <c r="B2" s="53"/>
      <c r="C2" s="53"/>
      <c r="D2" s="53"/>
    </row>
    <row r="3" spans="1:12" s="7" customFormat="1" x14ac:dyDescent="0.2">
      <c r="A3" s="53" t="s">
        <v>21</v>
      </c>
      <c r="B3" s="53"/>
      <c r="C3" s="53"/>
      <c r="D3" s="53"/>
    </row>
    <row r="4" spans="1:12" s="7" customFormat="1" x14ac:dyDescent="0.2">
      <c r="A4" s="53" t="s">
        <v>194</v>
      </c>
      <c r="B4" s="53"/>
      <c r="C4" s="53"/>
      <c r="D4" s="53"/>
    </row>
    <row r="5" spans="1:12" s="8" customFormat="1" x14ac:dyDescent="0.2">
      <c r="D5" s="9" t="s">
        <v>23</v>
      </c>
    </row>
    <row r="6" spans="1:12" ht="24" x14ac:dyDescent="0.2">
      <c r="A6" s="10" t="s">
        <v>24</v>
      </c>
      <c r="B6" s="10" t="s">
        <v>25</v>
      </c>
      <c r="C6" s="10" t="s">
        <v>26</v>
      </c>
      <c r="D6" s="10" t="s">
        <v>27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28</v>
      </c>
      <c r="B8" s="13"/>
      <c r="C8" s="14"/>
      <c r="D8" s="14"/>
    </row>
    <row r="9" spans="1:12" x14ac:dyDescent="0.2">
      <c r="A9" s="15" t="s">
        <v>29</v>
      </c>
      <c r="B9" s="16">
        <v>1</v>
      </c>
      <c r="C9" s="14">
        <v>111324</v>
      </c>
      <c r="D9" s="14">
        <v>138969</v>
      </c>
    </row>
    <row r="10" spans="1:12" x14ac:dyDescent="0.2">
      <c r="A10" s="15" t="s">
        <v>30</v>
      </c>
      <c r="B10" s="16"/>
      <c r="C10" s="14"/>
      <c r="D10" s="14"/>
      <c r="J10" s="17"/>
      <c r="K10" s="17"/>
    </row>
    <row r="11" spans="1:12" x14ac:dyDescent="0.2">
      <c r="A11" s="15" t="s">
        <v>31</v>
      </c>
      <c r="B11" s="18" t="s">
        <v>1</v>
      </c>
      <c r="C11" s="14">
        <v>71225</v>
      </c>
      <c r="D11" s="14">
        <v>70855</v>
      </c>
      <c r="J11" s="17"/>
      <c r="K11" s="17"/>
    </row>
    <row r="12" spans="1:12" ht="24" x14ac:dyDescent="0.2">
      <c r="A12" s="15" t="s">
        <v>32</v>
      </c>
      <c r="B12" s="18" t="s">
        <v>2</v>
      </c>
      <c r="C12" s="14">
        <v>40098</v>
      </c>
      <c r="D12" s="14">
        <v>68114</v>
      </c>
      <c r="J12" s="17"/>
      <c r="K12" s="17"/>
      <c r="L12" s="17"/>
    </row>
    <row r="13" spans="1:12" x14ac:dyDescent="0.2">
      <c r="A13" s="19" t="s">
        <v>33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20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34</v>
      </c>
      <c r="B15" s="18" t="s">
        <v>35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36</v>
      </c>
      <c r="B16" s="16">
        <v>5</v>
      </c>
      <c r="C16" s="14">
        <v>154215</v>
      </c>
      <c r="D16" s="14">
        <v>172302</v>
      </c>
      <c r="H16" s="17"/>
      <c r="J16" s="17"/>
      <c r="K16" s="17"/>
      <c r="L16" s="17"/>
    </row>
    <row r="17" spans="1:12" x14ac:dyDescent="0.2">
      <c r="A17" s="19" t="s">
        <v>37</v>
      </c>
      <c r="B17" s="16">
        <v>6</v>
      </c>
      <c r="C17" s="14">
        <v>49098</v>
      </c>
      <c r="D17" s="14">
        <v>38139</v>
      </c>
      <c r="J17" s="17"/>
      <c r="K17" s="17"/>
    </row>
    <row r="18" spans="1:12" x14ac:dyDescent="0.2">
      <c r="A18" s="19" t="s">
        <v>38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30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39</v>
      </c>
      <c r="B20" s="16" t="s">
        <v>40</v>
      </c>
      <c r="C20" s="14"/>
      <c r="D20" s="14"/>
      <c r="H20" s="17"/>
      <c r="J20" s="17"/>
      <c r="K20" s="17"/>
      <c r="L20" s="17"/>
    </row>
    <row r="21" spans="1:12" x14ac:dyDescent="0.2">
      <c r="A21" s="19" t="s">
        <v>41</v>
      </c>
      <c r="B21" s="18" t="s">
        <v>42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43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44</v>
      </c>
      <c r="B23" s="16">
        <v>9</v>
      </c>
      <c r="C23" s="14"/>
      <c r="D23" s="14"/>
      <c r="H23" s="17"/>
      <c r="J23" s="17"/>
      <c r="K23" s="17"/>
      <c r="L23" s="17"/>
    </row>
    <row r="24" spans="1:12" x14ac:dyDescent="0.2">
      <c r="A24" s="19" t="s">
        <v>45</v>
      </c>
      <c r="B24" s="16">
        <v>10</v>
      </c>
      <c r="C24" s="14"/>
      <c r="D24" s="14"/>
      <c r="L24" s="17"/>
    </row>
    <row r="25" spans="1:12" x14ac:dyDescent="0.2">
      <c r="A25" s="19" t="s">
        <v>46</v>
      </c>
      <c r="B25" s="16">
        <v>11</v>
      </c>
      <c r="C25" s="14"/>
      <c r="D25" s="14"/>
      <c r="L25" s="17"/>
    </row>
    <row r="26" spans="1:12" x14ac:dyDescent="0.2">
      <c r="A26" s="19" t="s">
        <v>47</v>
      </c>
      <c r="B26" s="16">
        <v>12</v>
      </c>
      <c r="C26" s="14">
        <v>230616</v>
      </c>
      <c r="D26" s="14">
        <v>231470</v>
      </c>
    </row>
    <row r="27" spans="1:12" x14ac:dyDescent="0.2">
      <c r="A27" s="19" t="s">
        <v>48</v>
      </c>
      <c r="B27" s="16">
        <v>13</v>
      </c>
      <c r="C27" s="14"/>
      <c r="D27" s="14"/>
    </row>
    <row r="28" spans="1:12" x14ac:dyDescent="0.2">
      <c r="A28" s="19" t="s">
        <v>49</v>
      </c>
      <c r="B28" s="16">
        <v>14</v>
      </c>
      <c r="C28" s="14"/>
      <c r="D28" s="14"/>
    </row>
    <row r="29" spans="1:12" x14ac:dyDescent="0.2">
      <c r="A29" s="19" t="s">
        <v>50</v>
      </c>
      <c r="B29" s="16">
        <v>15</v>
      </c>
      <c r="C29" s="14">
        <v>60</v>
      </c>
      <c r="D29" s="14"/>
    </row>
    <row r="30" spans="1:12" x14ac:dyDescent="0.2">
      <c r="A30" s="19" t="s">
        <v>51</v>
      </c>
      <c r="B30" s="16">
        <v>16</v>
      </c>
      <c r="C30" s="14"/>
      <c r="D30" s="14"/>
    </row>
    <row r="31" spans="1:12" x14ac:dyDescent="0.2">
      <c r="A31" s="19" t="s">
        <v>52</v>
      </c>
      <c r="B31" s="16">
        <v>17</v>
      </c>
      <c r="C31" s="14">
        <v>2197</v>
      </c>
      <c r="D31" s="14">
        <v>2568</v>
      </c>
    </row>
    <row r="32" spans="1:12" x14ac:dyDescent="0.2">
      <c r="A32" s="20" t="s">
        <v>53</v>
      </c>
      <c r="B32" s="16">
        <v>18</v>
      </c>
      <c r="C32" s="14">
        <v>19082</v>
      </c>
      <c r="D32" s="14">
        <v>22396</v>
      </c>
    </row>
    <row r="33" spans="1:5" x14ac:dyDescent="0.2">
      <c r="A33" s="19" t="s">
        <v>54</v>
      </c>
      <c r="B33" s="16">
        <v>19</v>
      </c>
      <c r="C33" s="14">
        <v>97</v>
      </c>
      <c r="D33" s="14">
        <v>226</v>
      </c>
    </row>
    <row r="34" spans="1:5" x14ac:dyDescent="0.2">
      <c r="A34" s="19" t="s">
        <v>55</v>
      </c>
      <c r="B34" s="16">
        <v>20</v>
      </c>
      <c r="C34" s="14"/>
      <c r="D34" s="14"/>
    </row>
    <row r="35" spans="1:5" x14ac:dyDescent="0.2">
      <c r="A35" s="19" t="s">
        <v>56</v>
      </c>
      <c r="B35" s="16">
        <v>21</v>
      </c>
      <c r="C35" s="14">
        <v>23160</v>
      </c>
      <c r="D35" s="14">
        <v>1453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57</v>
      </c>
      <c r="B37" s="16">
        <v>22</v>
      </c>
      <c r="C37" s="22">
        <f>C9+C16+C17+C29+C31+C32+C35+C33+C26+C18+C23+C24</f>
        <v>589849</v>
      </c>
      <c r="D37" s="22">
        <f>D9+D16+D17+D18+D29+D31+D32+D35+D26+D33</f>
        <v>607523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58</v>
      </c>
      <c r="B39" s="16"/>
      <c r="C39" s="14"/>
      <c r="D39" s="14"/>
    </row>
    <row r="40" spans="1:5" x14ac:dyDescent="0.2">
      <c r="A40" s="25" t="s">
        <v>59</v>
      </c>
      <c r="B40" s="16">
        <v>23</v>
      </c>
      <c r="C40" s="14"/>
      <c r="D40" s="14"/>
    </row>
    <row r="41" spans="1:5" x14ac:dyDescent="0.2">
      <c r="A41" s="19" t="s">
        <v>34</v>
      </c>
      <c r="B41" s="16">
        <v>24</v>
      </c>
      <c r="C41" s="14"/>
      <c r="D41" s="14"/>
    </row>
    <row r="42" spans="1:5" x14ac:dyDescent="0.2">
      <c r="A42" s="25" t="s">
        <v>60</v>
      </c>
      <c r="B42" s="16">
        <v>25</v>
      </c>
      <c r="C42" s="14"/>
      <c r="D42" s="14"/>
    </row>
    <row r="43" spans="1:5" x14ac:dyDescent="0.2">
      <c r="A43" s="19" t="s">
        <v>61</v>
      </c>
      <c r="B43" s="16">
        <v>26</v>
      </c>
      <c r="C43" s="14"/>
      <c r="D43" s="14"/>
    </row>
    <row r="44" spans="1:5" x14ac:dyDescent="0.2">
      <c r="A44" s="25" t="s">
        <v>62</v>
      </c>
      <c r="B44" s="16">
        <v>27</v>
      </c>
      <c r="C44" s="14"/>
      <c r="D44" s="14"/>
    </row>
    <row r="45" spans="1:5" x14ac:dyDescent="0.2">
      <c r="A45" s="25" t="s">
        <v>63</v>
      </c>
      <c r="B45" s="16">
        <v>28</v>
      </c>
      <c r="C45" s="14">
        <v>687</v>
      </c>
      <c r="D45" s="14">
        <v>866</v>
      </c>
    </row>
    <row r="46" spans="1:5" x14ac:dyDescent="0.2">
      <c r="A46" s="15" t="s">
        <v>64</v>
      </c>
      <c r="B46" s="16">
        <v>29</v>
      </c>
      <c r="C46" s="14">
        <v>3124</v>
      </c>
      <c r="D46" s="14">
        <v>4279</v>
      </c>
    </row>
    <row r="47" spans="1:5" x14ac:dyDescent="0.2">
      <c r="A47" s="15" t="s">
        <v>65</v>
      </c>
      <c r="B47" s="16"/>
      <c r="C47" s="14"/>
      <c r="D47" s="14"/>
    </row>
    <row r="48" spans="1:5" ht="24" x14ac:dyDescent="0.2">
      <c r="A48" s="15" t="s">
        <v>66</v>
      </c>
      <c r="B48" s="16" t="s">
        <v>67</v>
      </c>
      <c r="C48" s="14"/>
      <c r="D48" s="14"/>
    </row>
    <row r="49" spans="1:5" x14ac:dyDescent="0.2">
      <c r="A49" s="19" t="s">
        <v>68</v>
      </c>
      <c r="B49" s="16">
        <v>30</v>
      </c>
      <c r="C49" s="14"/>
      <c r="D49" s="14"/>
    </row>
    <row r="50" spans="1:5" x14ac:dyDescent="0.2">
      <c r="A50" s="19" t="s">
        <v>69</v>
      </c>
      <c r="B50" s="16">
        <v>31</v>
      </c>
      <c r="C50" s="14"/>
      <c r="D50" s="14"/>
    </row>
    <row r="51" spans="1:5" x14ac:dyDescent="0.2">
      <c r="A51" s="19" t="s">
        <v>70</v>
      </c>
      <c r="B51" s="26" t="s">
        <v>71</v>
      </c>
      <c r="C51" s="14">
        <v>1525</v>
      </c>
      <c r="D51" s="14">
        <v>0</v>
      </c>
      <c r="E51" s="23"/>
    </row>
    <row r="52" spans="1:5" x14ac:dyDescent="0.2">
      <c r="A52" s="19" t="s">
        <v>72</v>
      </c>
      <c r="B52" s="16" t="s">
        <v>73</v>
      </c>
      <c r="C52" s="22"/>
      <c r="D52" s="22"/>
    </row>
    <row r="53" spans="1:5" x14ac:dyDescent="0.2">
      <c r="A53" s="19" t="s">
        <v>74</v>
      </c>
      <c r="B53" s="16" t="s">
        <v>75</v>
      </c>
      <c r="C53" s="14">
        <v>1523</v>
      </c>
      <c r="D53" s="14">
        <v>1074</v>
      </c>
    </row>
    <row r="54" spans="1:5" x14ac:dyDescent="0.2">
      <c r="A54" s="21"/>
      <c r="B54" s="16"/>
      <c r="C54" s="14"/>
      <c r="D54" s="14"/>
    </row>
    <row r="55" spans="1:5" x14ac:dyDescent="0.2">
      <c r="A55" s="19" t="s">
        <v>76</v>
      </c>
      <c r="B55" s="16">
        <v>35</v>
      </c>
      <c r="C55" s="22">
        <f>C45+C46+C53+C51</f>
        <v>6859</v>
      </c>
      <c r="D55" s="22">
        <f>D45+D46+D53</f>
        <v>6219</v>
      </c>
    </row>
    <row r="56" spans="1:5" x14ac:dyDescent="0.2">
      <c r="A56" s="19"/>
      <c r="B56" s="16"/>
      <c r="C56" s="14"/>
      <c r="D56" s="14"/>
    </row>
    <row r="57" spans="1:5" x14ac:dyDescent="0.2">
      <c r="A57" s="25" t="s">
        <v>77</v>
      </c>
      <c r="B57" s="16"/>
      <c r="C57" s="14"/>
      <c r="D57" s="14"/>
    </row>
    <row r="58" spans="1:5" x14ac:dyDescent="0.2">
      <c r="A58" s="19" t="s">
        <v>78</v>
      </c>
      <c r="B58" s="16">
        <v>36</v>
      </c>
      <c r="C58" s="14">
        <v>700000</v>
      </c>
      <c r="D58" s="14">
        <v>700000</v>
      </c>
    </row>
    <row r="59" spans="1:5" x14ac:dyDescent="0.2">
      <c r="A59" s="19" t="s">
        <v>30</v>
      </c>
      <c r="B59" s="16"/>
      <c r="C59" s="14"/>
      <c r="D59" s="14"/>
    </row>
    <row r="60" spans="1:5" x14ac:dyDescent="0.2">
      <c r="A60" s="19" t="s">
        <v>79</v>
      </c>
      <c r="B60" s="16" t="s">
        <v>80</v>
      </c>
      <c r="C60" s="14">
        <v>700000</v>
      </c>
      <c r="D60" s="14">
        <v>700000</v>
      </c>
    </row>
    <row r="61" spans="1:5" x14ac:dyDescent="0.2">
      <c r="A61" s="19" t="s">
        <v>81</v>
      </c>
      <c r="B61" s="16" t="s">
        <v>82</v>
      </c>
      <c r="C61" s="14"/>
      <c r="D61" s="14"/>
    </row>
    <row r="62" spans="1:5" x14ac:dyDescent="0.2">
      <c r="A62" s="19" t="s">
        <v>83</v>
      </c>
      <c r="B62" s="16">
        <v>37</v>
      </c>
      <c r="C62" s="14"/>
      <c r="D62" s="14"/>
    </row>
    <row r="63" spans="1:5" x14ac:dyDescent="0.2">
      <c r="A63" s="19" t="s">
        <v>84</v>
      </c>
      <c r="B63" s="27">
        <v>38</v>
      </c>
      <c r="C63" s="14"/>
      <c r="D63" s="14"/>
    </row>
    <row r="64" spans="1:5" x14ac:dyDescent="0.2">
      <c r="A64" s="19" t="s">
        <v>85</v>
      </c>
      <c r="B64" s="27">
        <v>39</v>
      </c>
      <c r="C64" s="14"/>
      <c r="D64" s="14"/>
    </row>
    <row r="65" spans="1:7" x14ac:dyDescent="0.2">
      <c r="A65" s="19" t="s">
        <v>86</v>
      </c>
      <c r="B65" s="27">
        <v>40</v>
      </c>
      <c r="C65" s="14">
        <v>-26219</v>
      </c>
      <c r="D65" s="14">
        <v>-5489</v>
      </c>
      <c r="E65" s="23"/>
    </row>
    <row r="66" spans="1:7" x14ac:dyDescent="0.2">
      <c r="A66" s="19" t="s">
        <v>87</v>
      </c>
      <c r="B66" s="27">
        <v>41</v>
      </c>
      <c r="C66" s="14">
        <f>C68+C69</f>
        <v>-90791</v>
      </c>
      <c r="D66" s="14">
        <f>D68+D69</f>
        <v>-93207</v>
      </c>
      <c r="E66" s="23"/>
    </row>
    <row r="67" spans="1:7" x14ac:dyDescent="0.2">
      <c r="A67" s="19" t="s">
        <v>88</v>
      </c>
      <c r="B67" s="27"/>
      <c r="C67" s="22"/>
      <c r="D67" s="22"/>
      <c r="E67" s="23"/>
      <c r="G67" s="17"/>
    </row>
    <row r="68" spans="1:7" x14ac:dyDescent="0.2">
      <c r="A68" s="19" t="s">
        <v>89</v>
      </c>
      <c r="B68" s="27" t="s">
        <v>188</v>
      </c>
      <c r="C68" s="14">
        <v>-93207</v>
      </c>
      <c r="D68" s="14">
        <v>-51161</v>
      </c>
      <c r="E68" s="23"/>
    </row>
    <row r="69" spans="1:7" x14ac:dyDescent="0.2">
      <c r="A69" s="19" t="s">
        <v>90</v>
      </c>
      <c r="B69" s="27" t="s">
        <v>189</v>
      </c>
      <c r="C69" s="14">
        <v>2416</v>
      </c>
      <c r="D69" s="14">
        <v>-42046</v>
      </c>
    </row>
    <row r="70" spans="1:7" x14ac:dyDescent="0.2">
      <c r="A70" s="19" t="s">
        <v>91</v>
      </c>
      <c r="B70" s="27">
        <v>42</v>
      </c>
      <c r="C70" s="22"/>
      <c r="D70" s="22"/>
    </row>
    <row r="71" spans="1:7" x14ac:dyDescent="0.2">
      <c r="A71" s="21"/>
      <c r="B71" s="27"/>
      <c r="C71" s="22"/>
      <c r="D71" s="22"/>
    </row>
    <row r="72" spans="1:7" x14ac:dyDescent="0.2">
      <c r="A72" s="21" t="s">
        <v>92</v>
      </c>
      <c r="B72" s="27">
        <v>43</v>
      </c>
      <c r="C72" s="22">
        <f>C58+C65+C66</f>
        <v>582990</v>
      </c>
      <c r="D72" s="22">
        <f>D58+D65+D66</f>
        <v>601304</v>
      </c>
    </row>
    <row r="73" spans="1:7" x14ac:dyDescent="0.2">
      <c r="A73" s="21"/>
      <c r="B73" s="27"/>
      <c r="C73" s="22"/>
      <c r="D73" s="22"/>
    </row>
    <row r="74" spans="1:7" x14ac:dyDescent="0.2">
      <c r="A74" s="21" t="s">
        <v>93</v>
      </c>
      <c r="B74" s="27">
        <v>44</v>
      </c>
      <c r="C74" s="22">
        <f>C55+C72</f>
        <v>589849</v>
      </c>
      <c r="D74" s="22">
        <f>D55+D72</f>
        <v>607523</v>
      </c>
    </row>
    <row r="75" spans="1:7" x14ac:dyDescent="0.2">
      <c r="A75" s="50" t="s">
        <v>94</v>
      </c>
      <c r="B75" s="50"/>
      <c r="C75" s="50"/>
      <c r="D75" s="50"/>
    </row>
    <row r="76" spans="1:7" ht="8.25" customHeight="1" x14ac:dyDescent="0.2">
      <c r="A76" s="30"/>
      <c r="B76" s="30"/>
      <c r="C76" s="30"/>
      <c r="D76" s="30"/>
    </row>
    <row r="77" spans="1:7" s="4" customFormat="1" ht="21.75" customHeight="1" x14ac:dyDescent="0.2">
      <c r="A77" s="29" t="s">
        <v>191</v>
      </c>
      <c r="B77" s="4" t="s">
        <v>195</v>
      </c>
      <c r="C77" s="47">
        <f>C37-C74</f>
        <v>0</v>
      </c>
    </row>
    <row r="78" spans="1:7" s="4" customFormat="1" ht="11.25" x14ac:dyDescent="0.2">
      <c r="A78" s="5"/>
    </row>
    <row r="79" spans="1:7" s="4" customFormat="1" ht="11.25" x14ac:dyDescent="0.2">
      <c r="A79" s="3" t="s">
        <v>16</v>
      </c>
      <c r="B79" s="4" t="s">
        <v>195</v>
      </c>
      <c r="C79" s="47"/>
    </row>
    <row r="80" spans="1:7" s="4" customFormat="1" ht="11.25" x14ac:dyDescent="0.2">
      <c r="A80" s="5"/>
    </row>
    <row r="81" spans="1:2" s="4" customFormat="1" ht="11.25" x14ac:dyDescent="0.2">
      <c r="A81" s="5" t="s">
        <v>17</v>
      </c>
      <c r="B81" s="4" t="s">
        <v>195</v>
      </c>
    </row>
    <row r="82" spans="1:2" s="4" customFormat="1" ht="11.25" x14ac:dyDescent="0.2">
      <c r="A82" s="5"/>
    </row>
    <row r="83" spans="1:2" s="4" customFormat="1" ht="11.25" x14ac:dyDescent="0.2">
      <c r="A83" s="4" t="s">
        <v>18</v>
      </c>
    </row>
    <row r="84" spans="1:2" s="4" customFormat="1" ht="11.25" x14ac:dyDescent="0.2">
      <c r="A84" s="5" t="s">
        <v>19</v>
      </c>
    </row>
    <row r="85" spans="1:2" x14ac:dyDescent="0.2">
      <c r="A85" s="28"/>
    </row>
    <row r="86" spans="1:2" x14ac:dyDescent="0.2">
      <c r="A86" s="28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40" workbookViewId="0">
      <selection activeCell="D49" sqref="D49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5" t="s">
        <v>193</v>
      </c>
      <c r="E1" s="56"/>
      <c r="F1" s="56"/>
    </row>
    <row r="2" spans="1:8" s="6" customFormat="1" ht="12" x14ac:dyDescent="0.2">
      <c r="A2" s="53" t="s">
        <v>95</v>
      </c>
      <c r="B2" s="53"/>
      <c r="C2" s="53"/>
      <c r="D2" s="53"/>
      <c r="E2" s="53"/>
      <c r="F2" s="53"/>
    </row>
    <row r="3" spans="1:8" s="6" customFormat="1" ht="12" x14ac:dyDescent="0.2">
      <c r="A3" s="57" t="s">
        <v>21</v>
      </c>
      <c r="B3" s="57"/>
      <c r="C3" s="57"/>
      <c r="D3" s="57"/>
      <c r="E3" s="57"/>
      <c r="F3" s="57"/>
    </row>
    <row r="4" spans="1:8" s="6" customFormat="1" ht="12" x14ac:dyDescent="0.2">
      <c r="A4" s="57" t="s">
        <v>194</v>
      </c>
      <c r="B4" s="57"/>
      <c r="C4" s="57"/>
      <c r="D4" s="57"/>
      <c r="E4" s="57"/>
      <c r="F4" s="57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24</v>
      </c>
      <c r="B6" s="10" t="s">
        <v>25</v>
      </c>
      <c r="C6" s="10" t="s">
        <v>96</v>
      </c>
      <c r="D6" s="10" t="s">
        <v>97</v>
      </c>
      <c r="E6" s="10" t="s">
        <v>98</v>
      </c>
      <c r="F6" s="10" t="s">
        <v>99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100</v>
      </c>
      <c r="B8" s="35">
        <v>1</v>
      </c>
      <c r="C8" s="14">
        <f>SUM(C10:C16)</f>
        <v>190</v>
      </c>
      <c r="D8" s="14">
        <f>SUM(D10:D16)</f>
        <v>1408</v>
      </c>
      <c r="E8" s="14">
        <f>SUM(E10:E16)</f>
        <v>1014</v>
      </c>
      <c r="F8" s="14">
        <f>SUM(F10:F16)</f>
        <v>3068</v>
      </c>
    </row>
    <row r="9" spans="1:8" s="6" customFormat="1" ht="15.75" customHeight="1" x14ac:dyDescent="0.2">
      <c r="A9" s="36" t="s">
        <v>88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101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102</v>
      </c>
      <c r="B11" s="37" t="s">
        <v>2</v>
      </c>
      <c r="C11" s="14">
        <v>0</v>
      </c>
      <c r="D11" s="14">
        <v>0</v>
      </c>
      <c r="E11" s="14">
        <v>293</v>
      </c>
      <c r="F11" s="14">
        <v>293</v>
      </c>
    </row>
    <row r="12" spans="1:8" s="6" customFormat="1" x14ac:dyDescent="0.2">
      <c r="A12" s="36" t="s">
        <v>103</v>
      </c>
      <c r="B12" s="37" t="s">
        <v>3</v>
      </c>
      <c r="C12" s="14">
        <v>190</v>
      </c>
      <c r="D12" s="14">
        <f>957+C12</f>
        <v>1147</v>
      </c>
      <c r="E12" s="48">
        <v>190</v>
      </c>
      <c r="F12" s="48">
        <f>964+E12</f>
        <v>1154</v>
      </c>
    </row>
    <row r="13" spans="1:8" s="6" customFormat="1" x14ac:dyDescent="0.2">
      <c r="A13" s="36" t="s">
        <v>104</v>
      </c>
      <c r="B13" s="37" t="s">
        <v>4</v>
      </c>
      <c r="C13" s="14"/>
      <c r="D13" s="14"/>
      <c r="E13" s="48"/>
      <c r="F13" s="48"/>
    </row>
    <row r="14" spans="1:8" s="6" customFormat="1" ht="12.75" customHeight="1" x14ac:dyDescent="0.2">
      <c r="A14" s="36" t="s">
        <v>105</v>
      </c>
      <c r="B14" s="37" t="s">
        <v>5</v>
      </c>
      <c r="C14" s="14"/>
      <c r="D14" s="14"/>
      <c r="E14" s="48"/>
      <c r="F14" s="48"/>
      <c r="G14" s="38"/>
      <c r="H14" s="23"/>
    </row>
    <row r="15" spans="1:8" s="6" customFormat="1" x14ac:dyDescent="0.2">
      <c r="A15" s="36" t="s">
        <v>106</v>
      </c>
      <c r="B15" s="37" t="s">
        <v>6</v>
      </c>
      <c r="C15" s="14">
        <v>0</v>
      </c>
      <c r="D15" s="14">
        <v>261</v>
      </c>
      <c r="E15" s="48">
        <v>531</v>
      </c>
      <c r="F15" s="48">
        <v>1621</v>
      </c>
    </row>
    <row r="16" spans="1:8" s="6" customFormat="1" x14ac:dyDescent="0.2">
      <c r="A16" s="36" t="s">
        <v>107</v>
      </c>
      <c r="B16" s="37" t="s">
        <v>7</v>
      </c>
      <c r="C16" s="14"/>
      <c r="D16" s="14"/>
      <c r="E16" s="48"/>
      <c r="F16" s="48"/>
    </row>
    <row r="17" spans="1:6" s="6" customFormat="1" x14ac:dyDescent="0.2">
      <c r="A17" s="36" t="s">
        <v>108</v>
      </c>
      <c r="B17" s="37">
        <v>2</v>
      </c>
      <c r="C17" s="14">
        <v>3273</v>
      </c>
      <c r="D17" s="14">
        <f>46605+C17</f>
        <v>49878</v>
      </c>
      <c r="E17" s="48">
        <v>2425</v>
      </c>
      <c r="F17" s="48">
        <f>21255+E17</f>
        <v>23680</v>
      </c>
    </row>
    <row r="18" spans="1:6" s="6" customFormat="1" ht="12" x14ac:dyDescent="0.2">
      <c r="A18" s="36" t="s">
        <v>30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109</v>
      </c>
      <c r="B19" s="37" t="s">
        <v>110</v>
      </c>
      <c r="C19" s="14"/>
      <c r="D19" s="14"/>
      <c r="E19" s="14"/>
      <c r="F19" s="14"/>
    </row>
    <row r="20" spans="1:6" s="6" customFormat="1" ht="12" x14ac:dyDescent="0.2">
      <c r="A20" s="36" t="s">
        <v>111</v>
      </c>
      <c r="B20" s="37" t="s">
        <v>112</v>
      </c>
      <c r="C20" s="14"/>
      <c r="D20" s="14"/>
      <c r="E20" s="14"/>
      <c r="F20" s="14"/>
    </row>
    <row r="21" spans="1:6" s="6" customFormat="1" ht="24" x14ac:dyDescent="0.2">
      <c r="A21" s="36" t="s">
        <v>113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88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114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115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116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117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118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119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120</v>
      </c>
      <c r="B29" s="37">
        <v>4</v>
      </c>
      <c r="C29" s="14">
        <f>C31+C32</f>
        <v>0</v>
      </c>
      <c r="D29" s="40">
        <f>D31</f>
        <v>2134</v>
      </c>
      <c r="E29" s="40">
        <f>E31</f>
        <v>0</v>
      </c>
      <c r="F29" s="40">
        <f>F31</f>
        <v>421</v>
      </c>
    </row>
    <row r="30" spans="1:6" s="6" customFormat="1" ht="12" x14ac:dyDescent="0.2">
      <c r="A30" s="36" t="s">
        <v>30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121</v>
      </c>
      <c r="B31" s="37" t="s">
        <v>14</v>
      </c>
      <c r="C31" s="14">
        <v>0</v>
      </c>
      <c r="D31" s="14">
        <v>2134</v>
      </c>
      <c r="E31" s="14">
        <v>0</v>
      </c>
      <c r="F31" s="40">
        <f>421+E31</f>
        <v>421</v>
      </c>
    </row>
    <row r="32" spans="1:6" s="6" customFormat="1" ht="27.75" customHeight="1" x14ac:dyDescent="0.2">
      <c r="A32" s="36" t="s">
        <v>122</v>
      </c>
      <c r="B32" s="37" t="s">
        <v>15</v>
      </c>
      <c r="C32" s="14"/>
      <c r="D32" s="14"/>
      <c r="E32" s="14"/>
      <c r="F32" s="14"/>
    </row>
    <row r="33" spans="1:6" s="6" customFormat="1" x14ac:dyDescent="0.2">
      <c r="A33" s="39" t="s">
        <v>123</v>
      </c>
      <c r="B33" s="37">
        <v>5</v>
      </c>
      <c r="C33" s="14">
        <v>54</v>
      </c>
      <c r="D33" s="14">
        <f>941+C33+2</f>
        <v>997</v>
      </c>
      <c r="E33" s="48">
        <v>0</v>
      </c>
      <c r="F33" s="48">
        <f>-625+E33</f>
        <v>-625</v>
      </c>
    </row>
    <row r="34" spans="1:6" s="6" customFormat="1" ht="12" x14ac:dyDescent="0.2">
      <c r="A34" s="39" t="s">
        <v>124</v>
      </c>
      <c r="B34" s="37">
        <v>6</v>
      </c>
      <c r="C34" s="14">
        <v>2644</v>
      </c>
      <c r="D34" s="14">
        <f>895+C34</f>
        <v>3539</v>
      </c>
      <c r="E34" s="14">
        <v>0</v>
      </c>
      <c r="F34" s="41">
        <v>3766</v>
      </c>
    </row>
    <row r="35" spans="1:6" s="6" customFormat="1" ht="12" x14ac:dyDescent="0.2">
      <c r="A35" s="39" t="s">
        <v>125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126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127</v>
      </c>
      <c r="B37" s="37">
        <v>9</v>
      </c>
      <c r="C37" s="14">
        <v>0</v>
      </c>
      <c r="D37" s="14">
        <v>0</v>
      </c>
      <c r="E37" s="14"/>
      <c r="F37" s="14">
        <v>17</v>
      </c>
    </row>
    <row r="38" spans="1:6" s="6" customFormat="1" ht="12" x14ac:dyDescent="0.2">
      <c r="A38" s="42" t="s">
        <v>128</v>
      </c>
      <c r="B38" s="37">
        <v>10</v>
      </c>
      <c r="C38" s="22">
        <f>C8+C29+C33+C34+C37+C17</f>
        <v>6161</v>
      </c>
      <c r="D38" s="22">
        <f>D8+D29+D33+D34+D37+D17</f>
        <v>57956</v>
      </c>
      <c r="E38" s="22">
        <f>E8+E29+E33+E34+E37+E17</f>
        <v>3439</v>
      </c>
      <c r="F38" s="22">
        <f>F8+F29+F33+F34+F37+F17</f>
        <v>30327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129</v>
      </c>
      <c r="B40" s="37">
        <v>11</v>
      </c>
      <c r="C40" s="14"/>
      <c r="D40" s="14"/>
      <c r="E40" s="14">
        <f>E46</f>
        <v>0</v>
      </c>
      <c r="F40" s="14">
        <f>F46</f>
        <v>0</v>
      </c>
    </row>
    <row r="41" spans="1:6" s="6" customFormat="1" ht="12" x14ac:dyDescent="0.2">
      <c r="A41" s="36" t="s">
        <v>88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130</v>
      </c>
      <c r="B42" s="43" t="s">
        <v>131</v>
      </c>
      <c r="C42" s="14"/>
      <c r="D42" s="14"/>
      <c r="E42" s="14"/>
      <c r="F42" s="14"/>
    </row>
    <row r="43" spans="1:6" s="6" customFormat="1" ht="12" x14ac:dyDescent="0.2">
      <c r="A43" s="36" t="s">
        <v>132</v>
      </c>
      <c r="B43" s="43" t="s">
        <v>133</v>
      </c>
      <c r="C43" s="14"/>
      <c r="D43" s="14"/>
      <c r="E43" s="14"/>
      <c r="F43" s="14"/>
    </row>
    <row r="44" spans="1:6" s="6" customFormat="1" ht="12" x14ac:dyDescent="0.2">
      <c r="A44" s="34" t="s">
        <v>134</v>
      </c>
      <c r="B44" s="35" t="s">
        <v>135</v>
      </c>
      <c r="C44" s="14"/>
      <c r="D44" s="14"/>
      <c r="E44" s="14"/>
      <c r="F44" s="14"/>
    </row>
    <row r="45" spans="1:6" s="6" customFormat="1" ht="12" x14ac:dyDescent="0.2">
      <c r="A45" s="36" t="s">
        <v>136</v>
      </c>
      <c r="B45" s="37" t="s">
        <v>137</v>
      </c>
      <c r="C45" s="14"/>
      <c r="D45" s="14"/>
      <c r="E45" s="14"/>
      <c r="F45" s="14"/>
    </row>
    <row r="46" spans="1:6" s="6" customFormat="1" ht="12" x14ac:dyDescent="0.2">
      <c r="A46" s="36" t="s">
        <v>138</v>
      </c>
      <c r="B46" s="37" t="s">
        <v>139</v>
      </c>
      <c r="C46" s="14"/>
      <c r="D46" s="14"/>
      <c r="E46" s="14">
        <v>0</v>
      </c>
      <c r="F46" s="14">
        <v>0</v>
      </c>
    </row>
    <row r="47" spans="1:6" s="6" customFormat="1" ht="12" x14ac:dyDescent="0.2">
      <c r="A47" s="34" t="s">
        <v>140</v>
      </c>
      <c r="B47" s="44" t="s">
        <v>141</v>
      </c>
      <c r="C47" s="14"/>
      <c r="D47" s="14"/>
      <c r="E47" s="14"/>
      <c r="F47" s="14"/>
    </row>
    <row r="48" spans="1:6" s="6" customFormat="1" x14ac:dyDescent="0.2">
      <c r="A48" s="34" t="s">
        <v>142</v>
      </c>
      <c r="B48" s="11">
        <v>12</v>
      </c>
      <c r="C48" s="14">
        <v>258</v>
      </c>
      <c r="D48" s="14">
        <v>973</v>
      </c>
      <c r="E48" s="48">
        <v>423</v>
      </c>
      <c r="F48" s="48">
        <f>547+E48</f>
        <v>970</v>
      </c>
    </row>
    <row r="49" spans="1:6" s="6" customFormat="1" x14ac:dyDescent="0.2">
      <c r="A49" s="34" t="s">
        <v>88</v>
      </c>
      <c r="B49" s="11"/>
      <c r="C49" s="14"/>
      <c r="D49" s="14"/>
      <c r="E49" s="48"/>
      <c r="F49" s="48"/>
    </row>
    <row r="50" spans="1:6" s="6" customFormat="1" x14ac:dyDescent="0.2">
      <c r="A50" s="34" t="s">
        <v>143</v>
      </c>
      <c r="B50" s="11" t="s">
        <v>144</v>
      </c>
      <c r="C50" s="14"/>
      <c r="D50" s="14"/>
      <c r="E50" s="48"/>
      <c r="F50" s="48"/>
    </row>
    <row r="51" spans="1:6" s="6" customFormat="1" x14ac:dyDescent="0.2">
      <c r="A51" s="34" t="s">
        <v>145</v>
      </c>
      <c r="B51" s="11" t="s">
        <v>146</v>
      </c>
      <c r="C51" s="14">
        <v>11</v>
      </c>
      <c r="D51" s="14">
        <f>94+C51</f>
        <v>105</v>
      </c>
      <c r="E51" s="48">
        <v>4</v>
      </c>
      <c r="F51" s="48">
        <f>40+E51</f>
        <v>44</v>
      </c>
    </row>
    <row r="52" spans="1:6" s="6" customFormat="1" ht="14.25" customHeight="1" x14ac:dyDescent="0.2">
      <c r="A52" s="34" t="s">
        <v>147</v>
      </c>
      <c r="B52" s="11" t="s">
        <v>148</v>
      </c>
      <c r="C52" s="22"/>
      <c r="D52" s="22"/>
      <c r="E52" s="49"/>
      <c r="F52" s="49"/>
    </row>
    <row r="53" spans="1:6" s="6" customFormat="1" x14ac:dyDescent="0.2">
      <c r="A53" s="34" t="s">
        <v>30</v>
      </c>
      <c r="B53" s="33"/>
      <c r="C53" s="14"/>
      <c r="D53" s="14"/>
      <c r="E53" s="48"/>
      <c r="F53" s="48"/>
    </row>
    <row r="54" spans="1:6" s="6" customFormat="1" x14ac:dyDescent="0.2">
      <c r="A54" s="34" t="s">
        <v>149</v>
      </c>
      <c r="B54" s="11" t="s">
        <v>150</v>
      </c>
      <c r="C54" s="14"/>
      <c r="D54" s="14"/>
      <c r="E54" s="48"/>
      <c r="F54" s="48"/>
    </row>
    <row r="55" spans="1:6" s="6" customFormat="1" x14ac:dyDescent="0.2">
      <c r="A55" s="34" t="s">
        <v>151</v>
      </c>
      <c r="B55" s="11" t="s">
        <v>152</v>
      </c>
      <c r="C55" s="14"/>
      <c r="D55" s="14"/>
      <c r="E55" s="48"/>
      <c r="F55" s="48"/>
    </row>
    <row r="56" spans="1:6" s="6" customFormat="1" x14ac:dyDescent="0.2">
      <c r="A56" s="34" t="s">
        <v>153</v>
      </c>
      <c r="B56" s="11" t="s">
        <v>154</v>
      </c>
      <c r="C56" s="14"/>
      <c r="D56" s="14"/>
      <c r="E56" s="48"/>
      <c r="F56" s="48"/>
    </row>
    <row r="57" spans="1:6" s="6" customFormat="1" x14ac:dyDescent="0.2">
      <c r="A57" s="34" t="s">
        <v>155</v>
      </c>
      <c r="B57" s="11" t="s">
        <v>156</v>
      </c>
      <c r="C57" s="14"/>
      <c r="D57" s="14"/>
      <c r="E57" s="48"/>
      <c r="F57" s="48"/>
    </row>
    <row r="58" spans="1:6" s="6" customFormat="1" x14ac:dyDescent="0.2">
      <c r="A58" s="34" t="s">
        <v>157</v>
      </c>
      <c r="B58" s="11" t="s">
        <v>158</v>
      </c>
      <c r="C58" s="14"/>
      <c r="D58" s="14"/>
      <c r="E58" s="48"/>
      <c r="F58" s="48"/>
    </row>
    <row r="59" spans="1:6" s="6" customFormat="1" x14ac:dyDescent="0.2">
      <c r="A59" s="34" t="s">
        <v>159</v>
      </c>
      <c r="B59" s="11" t="s">
        <v>160</v>
      </c>
      <c r="C59" s="14">
        <v>9559</v>
      </c>
      <c r="D59" s="14">
        <f>44928+C59+1</f>
        <v>54488</v>
      </c>
      <c r="E59" s="48">
        <v>9016</v>
      </c>
      <c r="F59" s="48">
        <f>45904+E59</f>
        <v>54920</v>
      </c>
    </row>
    <row r="60" spans="1:6" s="6" customFormat="1" x14ac:dyDescent="0.2">
      <c r="A60" s="34" t="s">
        <v>30</v>
      </c>
      <c r="B60" s="11" t="s">
        <v>161</v>
      </c>
      <c r="C60" s="14"/>
      <c r="D60" s="14"/>
      <c r="E60" s="48"/>
      <c r="F60" s="48"/>
    </row>
    <row r="61" spans="1:6" s="6" customFormat="1" x14ac:dyDescent="0.2">
      <c r="A61" s="34" t="s">
        <v>162</v>
      </c>
      <c r="B61" s="11" t="s">
        <v>163</v>
      </c>
      <c r="C61" s="14">
        <v>4840</v>
      </c>
      <c r="D61" s="14">
        <v>30559</v>
      </c>
      <c r="E61" s="48">
        <v>5556</v>
      </c>
      <c r="F61" s="48">
        <f>27536+E61</f>
        <v>33092</v>
      </c>
    </row>
    <row r="62" spans="1:6" s="6" customFormat="1" x14ac:dyDescent="0.2">
      <c r="A62" s="34" t="s">
        <v>164</v>
      </c>
      <c r="B62" s="11" t="s">
        <v>165</v>
      </c>
      <c r="C62" s="14">
        <v>677</v>
      </c>
      <c r="D62" s="14">
        <f>3373+C62</f>
        <v>4050</v>
      </c>
      <c r="E62" s="48">
        <v>663</v>
      </c>
      <c r="F62" s="48">
        <f>3277+E62</f>
        <v>3940</v>
      </c>
    </row>
    <row r="63" spans="1:6" s="6" customFormat="1" x14ac:dyDescent="0.2">
      <c r="A63" s="34" t="s">
        <v>166</v>
      </c>
      <c r="B63" s="11" t="s">
        <v>167</v>
      </c>
      <c r="C63" s="14">
        <v>51</v>
      </c>
      <c r="D63" s="14">
        <f>262+C63</f>
        <v>313</v>
      </c>
      <c r="E63" s="48">
        <v>50</v>
      </c>
      <c r="F63" s="48">
        <v>178</v>
      </c>
    </row>
    <row r="64" spans="1:6" s="6" customFormat="1" ht="24" x14ac:dyDescent="0.2">
      <c r="A64" s="34" t="s">
        <v>168</v>
      </c>
      <c r="B64" s="11" t="s">
        <v>169</v>
      </c>
      <c r="C64" s="14">
        <v>975</v>
      </c>
      <c r="D64" s="14">
        <f>2796+C64</f>
        <v>3771</v>
      </c>
      <c r="E64" s="48">
        <v>1013</v>
      </c>
      <c r="F64" s="48">
        <f>3202+E64+10</f>
        <v>4225</v>
      </c>
    </row>
    <row r="65" spans="1:10" s="6" customFormat="1" x14ac:dyDescent="0.2">
      <c r="A65" s="34" t="s">
        <v>170</v>
      </c>
      <c r="B65" s="11" t="s">
        <v>171</v>
      </c>
      <c r="C65" s="22"/>
      <c r="D65" s="22"/>
      <c r="E65" s="49"/>
      <c r="F65" s="49"/>
      <c r="J65" s="17"/>
    </row>
    <row r="66" spans="1:10" s="6" customFormat="1" x14ac:dyDescent="0.2">
      <c r="A66" s="34" t="s">
        <v>172</v>
      </c>
      <c r="B66" s="11" t="s">
        <v>173</v>
      </c>
      <c r="C66" s="14">
        <v>47</v>
      </c>
      <c r="D66" s="14">
        <f>32+C66</f>
        <v>79</v>
      </c>
      <c r="E66" s="48">
        <v>4</v>
      </c>
      <c r="F66" s="48">
        <v>64</v>
      </c>
      <c r="J66" s="17"/>
    </row>
    <row r="67" spans="1:10" s="6" customFormat="1" ht="12" x14ac:dyDescent="0.2">
      <c r="A67" s="45" t="s">
        <v>174</v>
      </c>
      <c r="B67" s="11" t="s">
        <v>175</v>
      </c>
      <c r="C67" s="22">
        <f>C40+C59+C66+C48</f>
        <v>9864</v>
      </c>
      <c r="D67" s="22">
        <f>D40+D59+D66+D48</f>
        <v>55540</v>
      </c>
      <c r="E67" s="22">
        <f>E40+E59+E66+E48</f>
        <v>9443</v>
      </c>
      <c r="F67" s="22">
        <f>F40+F59+F66+F48</f>
        <v>55954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176</v>
      </c>
      <c r="B69" s="46" t="s">
        <v>177</v>
      </c>
      <c r="C69" s="14">
        <f>C38-C67</f>
        <v>-3703</v>
      </c>
      <c r="D69" s="14">
        <f>D38-D67</f>
        <v>2416</v>
      </c>
      <c r="E69" s="14">
        <f>E38-E67</f>
        <v>-6004</v>
      </c>
      <c r="F69" s="14">
        <f>F38-F67</f>
        <v>-25627</v>
      </c>
      <c r="J69" s="17"/>
    </row>
    <row r="70" spans="1:10" s="6" customFormat="1" ht="12" x14ac:dyDescent="0.2">
      <c r="A70" s="34" t="s">
        <v>178</v>
      </c>
      <c r="B70" s="11" t="s">
        <v>179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30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180</v>
      </c>
      <c r="B72" s="11" t="s">
        <v>181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182</v>
      </c>
      <c r="B73" s="11">
        <v>20</v>
      </c>
      <c r="C73" s="14">
        <f>C69</f>
        <v>-3703</v>
      </c>
      <c r="D73" s="14">
        <f>D69</f>
        <v>2416</v>
      </c>
      <c r="E73" s="14">
        <f>E69</f>
        <v>-6004</v>
      </c>
      <c r="F73" s="14">
        <f>F69</f>
        <v>-25627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183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184</v>
      </c>
      <c r="B77" s="11">
        <v>22</v>
      </c>
      <c r="C77" s="14">
        <f>C73</f>
        <v>-3703</v>
      </c>
      <c r="D77" s="14">
        <f>D73</f>
        <v>2416</v>
      </c>
      <c r="E77" s="14">
        <f>E73</f>
        <v>-6004</v>
      </c>
      <c r="F77" s="14">
        <f>F73</f>
        <v>-25627</v>
      </c>
      <c r="I77" s="17"/>
    </row>
    <row r="78" spans="1:10" s="6" customFormat="1" ht="12" x14ac:dyDescent="0.2">
      <c r="A78" s="34" t="s">
        <v>185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91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186</v>
      </c>
      <c r="B82" s="13">
        <v>25</v>
      </c>
      <c r="C82" s="22">
        <f>C77</f>
        <v>-3703</v>
      </c>
      <c r="D82" s="22">
        <f>D77</f>
        <v>2416</v>
      </c>
      <c r="E82" s="22">
        <f>E77</f>
        <v>-6004</v>
      </c>
      <c r="F82" s="22">
        <f>F77</f>
        <v>-25627</v>
      </c>
      <c r="I82" s="17"/>
    </row>
    <row r="83" spans="1:9" s="4" customFormat="1" ht="11.25" x14ac:dyDescent="0.2">
      <c r="A83" s="54" t="s">
        <v>187</v>
      </c>
      <c r="B83" s="54"/>
      <c r="C83" s="54"/>
      <c r="D83" s="54"/>
      <c r="E83" s="54"/>
      <c r="F83" s="54"/>
      <c r="I83" s="31"/>
    </row>
    <row r="84" spans="1:9" s="4" customFormat="1" ht="11.25" x14ac:dyDescent="0.2"/>
    <row r="85" spans="1:9" s="4" customFormat="1" ht="22.5" x14ac:dyDescent="0.2">
      <c r="A85" s="29" t="s">
        <v>192</v>
      </c>
      <c r="B85" s="4" t="s">
        <v>195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195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195</v>
      </c>
    </row>
    <row r="90" spans="1:9" s="4" customFormat="1" ht="6.75" customHeight="1" x14ac:dyDescent="0.2">
      <c r="A90" s="5"/>
    </row>
    <row r="91" spans="1:9" s="4" customFormat="1" ht="11.25" x14ac:dyDescent="0.2">
      <c r="A91" s="4" t="s">
        <v>18</v>
      </c>
    </row>
    <row r="92" spans="1:9" s="4" customFormat="1" ht="11.25" x14ac:dyDescent="0.2">
      <c r="A92" s="5" t="s">
        <v>19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Timur Bekenev</cp:lastModifiedBy>
  <cp:lastPrinted>2015-07-08T10:43:12Z</cp:lastPrinted>
  <dcterms:created xsi:type="dcterms:W3CDTF">2014-05-06T09:21:00Z</dcterms:created>
  <dcterms:modified xsi:type="dcterms:W3CDTF">2015-07-15T05:28:14Z</dcterms:modified>
</cp:coreProperties>
</file>