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Бух баланс" sheetId="1" r:id="rId1"/>
    <sheet name="ОПиУ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D116" i="1" l="1"/>
  <c r="D113" i="1" s="1"/>
  <c r="D117" i="1" s="1"/>
  <c r="E113" i="1"/>
  <c r="E108" i="1"/>
  <c r="E102" i="1"/>
  <c r="D99" i="1"/>
  <c r="E98" i="1"/>
  <c r="D98" i="1"/>
  <c r="E74" i="1"/>
  <c r="E73" i="1"/>
  <c r="D63" i="1"/>
  <c r="E41" i="1"/>
  <c r="D41" i="1"/>
  <c r="E14" i="1"/>
  <c r="D14" i="1"/>
  <c r="AR113" i="2"/>
  <c r="AQ113" i="2"/>
  <c r="AP113" i="2"/>
  <c r="AO113" i="2"/>
  <c r="AN113" i="2"/>
  <c r="AM113" i="2"/>
  <c r="AL113" i="2"/>
  <c r="Y111" i="2"/>
  <c r="AR107" i="2"/>
  <c r="AQ107" i="2"/>
  <c r="AP107" i="2"/>
  <c r="AO107" i="2"/>
  <c r="AN107" i="2"/>
  <c r="AM107" i="2"/>
  <c r="AL107" i="2"/>
  <c r="AJ102" i="2"/>
  <c r="AJ97" i="2" s="1"/>
  <c r="AK97" i="2"/>
  <c r="AI97" i="2"/>
  <c r="AH97" i="2"/>
  <c r="AK90" i="2"/>
  <c r="AK76" i="2"/>
  <c r="AJ76" i="2"/>
  <c r="AI76" i="2"/>
  <c r="AH76" i="2"/>
  <c r="AK75" i="2"/>
  <c r="AK68" i="2" s="1"/>
  <c r="AJ68" i="2"/>
  <c r="AI68" i="2"/>
  <c r="AH68" i="2"/>
  <c r="AK66" i="2"/>
  <c r="AK62" i="2"/>
  <c r="AJ62" i="2"/>
  <c r="AI62" i="2"/>
  <c r="AI107" i="2" s="1"/>
  <c r="AH62" i="2"/>
  <c r="AK52" i="2"/>
  <c r="AJ52" i="2"/>
  <c r="AJ40" i="2"/>
  <c r="AK32" i="2"/>
  <c r="AJ32" i="2"/>
  <c r="AI32" i="2"/>
  <c r="AH32" i="2"/>
  <c r="AE32" i="2"/>
  <c r="AE24" i="2"/>
  <c r="AE19" i="2" s="1"/>
  <c r="AE15" i="2" s="1"/>
  <c r="AK19" i="2"/>
  <c r="AJ19" i="2"/>
  <c r="AJ15" i="2" s="1"/>
  <c r="AI19" i="2"/>
  <c r="AI15" i="2" s="1"/>
  <c r="AI60" i="2" s="1"/>
  <c r="AH19" i="2"/>
  <c r="AH15" i="2" s="1"/>
  <c r="AH60" i="2" s="1"/>
  <c r="AK15" i="2"/>
  <c r="AK60" i="2" s="1"/>
  <c r="B11" i="2"/>
  <c r="D64" i="1" l="1"/>
  <c r="D119" i="1"/>
  <c r="E64" i="1"/>
  <c r="E99" i="1"/>
  <c r="AK107" i="2"/>
  <c r="AK109" i="2" s="1"/>
  <c r="AK113" i="2" s="1"/>
  <c r="AK116" i="2" s="1"/>
  <c r="AJ60" i="2"/>
  <c r="AH107" i="2"/>
  <c r="AH109" i="2" s="1"/>
  <c r="AH113" i="2" s="1"/>
  <c r="AH116" i="2" s="1"/>
  <c r="AI109" i="2"/>
  <c r="AI113" i="2" s="1"/>
  <c r="AI116" i="2" s="1"/>
  <c r="AJ107" i="2"/>
  <c r="E119" i="1" l="1"/>
  <c r="AJ109" i="2"/>
  <c r="AJ113" i="2" s="1"/>
  <c r="AJ116" i="2" s="1"/>
</calcChain>
</file>

<file path=xl/sharedStrings.xml><?xml version="1.0" encoding="utf-8"?>
<sst xmlns="http://schemas.openxmlformats.org/spreadsheetml/2006/main" count="481" uniqueCount="384">
  <si>
    <t>Приложение 10 к Постановлению Правления Национального Банка Республики Казахстан от 28 января 2016 года № 41</t>
  </si>
  <si>
    <t>Бухгалтерский баланс</t>
  </si>
  <si>
    <t>Акционерное Общество "Фридом Финанс"</t>
  </si>
  <si>
    <t>(полное наименование организации)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</si>
  <si>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</si>
  <si>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</si>
  <si>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</si>
  <si>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</si>
  <si>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</si>
  <si>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</si>
  <si>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</si>
  <si>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</si>
  <si>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</si>
  <si>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</si>
  <si>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</si>
  <si>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</si>
  <si>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</si>
  <si>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</si>
  <si>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</si>
  <si>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</si>
  <si>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</si>
  <si>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</si>
  <si>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</si>
  <si>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</si>
  <si>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имеющиеся в наличии для продажи (за вычетом резервов на обесценение)</t>
  </si>
  <si>
    <t>6.1</t>
  </si>
  <si>
    <t>Ценные бумаги, удерживаемые до погашения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</si>
  <si>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</si>
  <si>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</si>
  <si>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</si>
  <si>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</si>
  <si>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</si>
  <si>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</si>
  <si>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</si>
  <si>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</si>
  <si>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</si>
  <si>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</si>
  <si>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15.1</t>
  </si>
  <si>
    <t>аффилированным лицам</t>
  </si>
  <si>
    <t>15.1.1</t>
  </si>
  <si>
    <t>прочим клиентам</t>
  </si>
  <si>
    <t>15.1.2</t>
  </si>
  <si>
    <t>от услуг представителя держателей облигаций</t>
  </si>
  <si>
    <t>15.2</t>
  </si>
  <si>
    <t>от услуг андеррайтера</t>
  </si>
  <si>
    <t>15.3</t>
  </si>
  <si>
    <t>от брокерских услуг</t>
  </si>
  <si>
    <t>15.4</t>
  </si>
  <si>
    <t>от управления активами</t>
  </si>
  <si>
    <t>15.5</t>
  </si>
  <si>
    <t>от услуг маркет-мейкера</t>
  </si>
  <si>
    <t>15.6</t>
  </si>
  <si>
    <t>от пенсионных активов</t>
  </si>
  <si>
    <t>15.7</t>
  </si>
  <si>
    <t>от инвестиционного дохода (убытка) по пенсионным активам</t>
  </si>
  <si>
    <t>15.8</t>
  </si>
  <si>
    <t>прочие</t>
  </si>
  <si>
    <t>15.9</t>
  </si>
  <si>
    <t>Производные финансовые инструменты</t>
  </si>
  <si>
    <t>требования по сделке фьючерсы</t>
  </si>
  <si>
    <t>16.1</t>
  </si>
  <si>
    <t>требования по сделке форварды</t>
  </si>
  <si>
    <t>16.2</t>
  </si>
  <si>
    <t>требования по сделке опционы</t>
  </si>
  <si>
    <t>16.3</t>
  </si>
  <si>
    <t>требования по сделке свопы</t>
  </si>
  <si>
    <t>16.4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</si>
  <si>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</si>
  <si>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</si>
  <si>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</si>
  <si>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</si>
  <si>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активы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</si>
  <si>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</si>
  <si>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</si>
  <si>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</si>
  <si>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</si>
  <si>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</si>
  <si>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</si>
  <si>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</si>
  <si>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</si>
  <si>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</si>
  <si>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</si>
  <si>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</si>
  <si>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</si>
  <si>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</si>
  <si>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</si>
  <si>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</si>
  <si>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</si>
  <si>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</si>
  <si>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</si>
  <si>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</si>
  <si>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</si>
  <si>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</si>
  <si>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</si>
  <si>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</si>
  <si>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</si>
  <si>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</si>
  <si>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</si>
  <si>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</si>
  <si>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</si>
  <si>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</si>
  <si>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</si>
  <si>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</si>
  <si>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рынка ценных бумаг</t>
  </si>
  <si>
    <t>29.12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</si>
  <si>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</si>
  <si>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</si>
  <si>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</si>
  <si>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</si>
  <si>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</si>
  <si>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</si>
  <si>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</si>
  <si>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</si>
  <si>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</si>
  <si>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</si>
  <si>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</si>
  <si>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</si>
  <si>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</si>
  <si>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</si>
  <si>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</si>
  <si>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</si>
  <si>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</si>
  <si>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37.1</t>
  </si>
  <si>
    <t>привилегированные акции</t>
  </si>
  <si>
    <t>37.2</t>
  </si>
  <si>
    <t>Премии (дополнительный оплаченный капитал)</t>
  </si>
  <si>
    <t>Изъятый капитал</t>
  </si>
  <si>
    <t>Резервный капитал</t>
  </si>
  <si>
    <t>резервы переоценки ценных бумаг, предназначенных для продажи</t>
  </si>
  <si>
    <t>40.1</t>
  </si>
  <si>
    <t>резерв на переоценку основных средств</t>
  </si>
  <si>
    <t>40.2</t>
  </si>
  <si>
    <t>Прочие резервы</t>
  </si>
  <si>
    <t>Нераспределенная прибыль (непокрытый убыток)</t>
  </si>
  <si>
    <t>предыдущих лет</t>
  </si>
  <si>
    <t>42.1</t>
  </si>
  <si>
    <t>отчетного периода</t>
  </si>
  <si>
    <t>42.2</t>
  </si>
  <si>
    <t>Итого капитал</t>
  </si>
  <si>
    <t>Итого капитал и обязательства (стр.36+стр.43):</t>
  </si>
  <si>
    <t xml:space="preserve">                 Статья «Доля меньшинства» заполняется при составлении консолидированной финансовой отчетности. </t>
  </si>
  <si>
    <t>Телефон: 3111064  вн. 645</t>
  </si>
  <si>
    <t>Место для печати</t>
  </si>
  <si>
    <t>Приложение 11 к Постановлению Правления Национального Банка Республики Казахстан от 28 января 2016 года № 41</t>
  </si>
  <si>
    <t>Отчет о прибылях и убытках</t>
  </si>
  <si>
    <t xml:space="preserve">        (полное наименование организации)</t>
  </si>
  <si>
    <t>Код
строки</t>
  </si>
  <si>
    <t>За отчетный период</t>
  </si>
  <si>
    <t>за март проверка</t>
  </si>
  <si>
    <t>За отчетный период с начала текущего года(с нарастающим итогом)</t>
  </si>
  <si>
    <t>За аналогичный отчетный период предыдущего года</t>
  </si>
  <si>
    <t>За аналогичный  период с начала предыдущего года (с нарастающим итогом)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</si>
  <si>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</si>
  <si>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</si>
  <si>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</si>
  <si>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6110.05</t>
  </si>
  <si>
    <t>6110.06</t>
  </si>
  <si>
    <t>6110.29</t>
  </si>
  <si>
    <t>6110.30</t>
  </si>
  <si>
    <t>6110.31</t>
  </si>
  <si>
    <t>по приобретенным ценным бумагам</t>
  </si>
  <si>
    <t>1.3</t>
  </si>
  <si>
    <t>6110.01</t>
  </si>
  <si>
    <t>6110.03</t>
  </si>
  <si>
    <t>по ценным бумагам, имеющимся в наличии для продажи (за вычетом резервов на обесценение)</t>
  </si>
  <si>
    <t>1.3.1</t>
  </si>
  <si>
    <t>6110.01.1</t>
  </si>
  <si>
    <t>доходы в виде дивидендов по акциям, находящимся в портфеле ценных бумаг, имеющихся в наличии для продажи</t>
  </si>
  <si>
    <t>1.3.1.1</t>
  </si>
  <si>
    <t>6120.1</t>
  </si>
  <si>
    <t>доходы, связанные с амортизацией дисконта по ценным бумагам, имеющимся в наличии для продажи</t>
  </si>
  <si>
    <t>1.3.1.2</t>
  </si>
  <si>
    <t>6110.03.1</t>
  </si>
  <si>
    <t>по ценным бумагам, оцениваемым по справедливой стоимости, изменения которых отражаются в составе прибыли или убытка</t>
  </si>
  <si>
    <t>1.3.2.</t>
  </si>
  <si>
    <t>6110.01.2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</si>
  <si>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</si>
  <si>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</si>
  <si>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6120.2</t>
  </si>
  <si>
    <t>доходы, связанные с амортизацией дисконта по ценным бумагам, оцениваемым по справедливой стоимости</t>
  </si>
  <si>
    <t>1.3.2.2</t>
  </si>
  <si>
    <t>6110.03.2</t>
  </si>
  <si>
    <t>по ценным бумаги, удерживаемым до погашения (за вычетом резервов на обесценение)</t>
  </si>
  <si>
    <t>1.3.3</t>
  </si>
  <si>
    <t>6110.01.3</t>
  </si>
  <si>
    <t>доходы, связанные с амортизацией дисконта по ценным бумагам, удерживаемым до погашения</t>
  </si>
  <si>
    <t>1.3.3.1</t>
  </si>
  <si>
    <t>6110.03.3</t>
  </si>
  <si>
    <t>по операциям «обратное РЕПО»</t>
  </si>
  <si>
    <t>1.4</t>
  </si>
  <si>
    <t>6110.04</t>
  </si>
  <si>
    <t>прочие доходы, связанные с получением вознаграждения</t>
  </si>
  <si>
    <t>1.5</t>
  </si>
  <si>
    <t>6110.02</t>
  </si>
  <si>
    <t>Комиссионные вознаграждения</t>
  </si>
  <si>
    <t>6110.81</t>
  </si>
  <si>
    <t>6110.82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</si>
  <si>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</si>
  <si>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</si>
  <si>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</si>
  <si>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</si>
  <si>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</si>
  <si>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</si>
  <si>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</si>
  <si>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</si>
  <si>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</si>
  <si>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</si>
  <si>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</si>
  <si>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</si>
  <si>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</si>
  <si>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</si>
  <si>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6280.09</t>
  </si>
  <si>
    <t>6150.03</t>
  </si>
  <si>
    <t>6150.04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</si>
  <si>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</si>
  <si>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6150.01</t>
  </si>
  <si>
    <t>6150.02</t>
  </si>
  <si>
    <t>Доходы от операций с иностранной валютой</t>
  </si>
  <si>
    <t>6280.02</t>
  </si>
  <si>
    <t>6280.04</t>
  </si>
  <si>
    <t>6280.06</t>
  </si>
  <si>
    <t>Доходы от переоценки иностранной валюты</t>
  </si>
  <si>
    <t>6250.01</t>
  </si>
  <si>
    <t>6250.02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</si>
  <si>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</si>
  <si>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</si>
  <si>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</si>
  <si>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6280.01</t>
  </si>
  <si>
    <t>6280.03</t>
  </si>
  <si>
    <t>6290.04</t>
  </si>
  <si>
    <t>6280.05</t>
  </si>
  <si>
    <t>Доходы от операций с производными финансовыми инструментами</t>
  </si>
  <si>
    <t>6290.01</t>
  </si>
  <si>
    <t>6290.02</t>
  </si>
  <si>
    <t>6290.03</t>
  </si>
  <si>
    <t>6290.05</t>
  </si>
  <si>
    <t>6290.07</t>
  </si>
  <si>
    <t>6290.08</t>
  </si>
  <si>
    <t>6290.09</t>
  </si>
  <si>
    <t>6290.10</t>
  </si>
  <si>
    <t>6290.11</t>
  </si>
  <si>
    <t>6290.13</t>
  </si>
  <si>
    <t>6290.14</t>
  </si>
  <si>
    <t>по сделкам фьючерс</t>
  </si>
  <si>
    <t>10.1.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</si>
  <si>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</si>
  <si>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</si>
  <si>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</si>
  <si>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</si>
  <si>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</si>
  <si>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</si>
  <si>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</si>
  <si>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</si>
  <si>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6240.01</t>
  </si>
  <si>
    <t>6240.02</t>
  </si>
  <si>
    <t>6240.03</t>
  </si>
  <si>
    <t>Итого доходов (сумма строк с 1 по 12)</t>
  </si>
  <si>
    <t>6110.07</t>
  </si>
  <si>
    <t>6110.08</t>
  </si>
  <si>
    <t>6280.07</t>
  </si>
  <si>
    <t>6280.08</t>
  </si>
  <si>
    <t>6280.81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</si>
  <si>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</si>
  <si>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</si>
  <si>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</si>
  <si>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</si>
  <si>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</si>
  <si>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</si>
  <si>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</si>
  <si>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7310.07</t>
  </si>
  <si>
    <t>7310.09</t>
  </si>
  <si>
    <t>прочие расходы, связанные с выплатой вознаграждения</t>
  </si>
  <si>
    <t>14.4</t>
  </si>
  <si>
    <t>7310.01</t>
  </si>
  <si>
    <t>Комиссионные расходы</t>
  </si>
  <si>
    <t>7310.04</t>
  </si>
  <si>
    <t>7310.02</t>
  </si>
  <si>
    <t>7310.03</t>
  </si>
  <si>
    <t>7310.06</t>
  </si>
  <si>
    <t>7310.08</t>
  </si>
  <si>
    <t>7310.10</t>
  </si>
  <si>
    <t>управляющему агенту</t>
  </si>
  <si>
    <t>7470.81</t>
  </si>
  <si>
    <t>7470.82</t>
  </si>
  <si>
    <t>7470.83</t>
  </si>
  <si>
    <t>7470.84</t>
  </si>
  <si>
    <t>за кастодиальное обслуживание</t>
  </si>
  <si>
    <t>за услуги фондовой биржи</t>
  </si>
  <si>
    <t>субконто</t>
  </si>
  <si>
    <t>за услуги регистратора</t>
  </si>
  <si>
    <t>за брокерские услуги</t>
  </si>
  <si>
    <t>за прочие услуги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</si>
  <si>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</si>
  <si>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</si>
  <si>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</si>
  <si>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</si>
  <si>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</si>
  <si>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</si>
  <si>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16.5</t>
  </si>
  <si>
    <t>Расходы от купли-продажи финансовых активов</t>
  </si>
  <si>
    <t>7470.06</t>
  </si>
  <si>
    <t>7470.10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</si>
  <si>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</si>
  <si>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7470.03</t>
  </si>
  <si>
    <t>Расходы от операций иностранной валюты</t>
  </si>
  <si>
    <t>7470.02</t>
  </si>
  <si>
    <t>7470.05</t>
  </si>
  <si>
    <t>7470.08</t>
  </si>
  <si>
    <t>Расходы от переоценки иностранной валюты</t>
  </si>
  <si>
    <t>7430.01</t>
  </si>
  <si>
    <t>7430.02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</si>
  <si>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</si>
  <si>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</si>
  <si>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</si>
  <si>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7470.01</t>
  </si>
  <si>
    <t>7470.07</t>
  </si>
  <si>
    <t>Расходы от операций с производными финансовыми инструментами</t>
  </si>
  <si>
    <t>7480.01</t>
  </si>
  <si>
    <t>7480.02</t>
  </si>
  <si>
    <t>7480.03</t>
  </si>
  <si>
    <t>7480.04</t>
  </si>
  <si>
    <t>7480.05</t>
  </si>
  <si>
    <t>7480.07</t>
  </si>
  <si>
    <t>7480.08</t>
  </si>
  <si>
    <t>7480.09</t>
  </si>
  <si>
    <t>7480.10</t>
  </si>
  <si>
    <t>7480.11</t>
  </si>
  <si>
    <t>7480.13</t>
  </si>
  <si>
    <t>7480.14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</si>
  <si>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</si>
  <si>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</si>
  <si>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</si>
  <si>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</si>
  <si>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</si>
  <si>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</si>
  <si>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7440.01</t>
  </si>
  <si>
    <t>7440.02</t>
  </si>
  <si>
    <t>7440.03</t>
  </si>
  <si>
    <t>расходы на оплату труда и командировочные</t>
  </si>
  <si>
    <t>26.1</t>
  </si>
  <si>
    <t>общехозяйственные расходы</t>
  </si>
  <si>
    <t>26.2</t>
  </si>
  <si>
    <t>Оформление визы</t>
  </si>
  <si>
    <t>Расходы на проезд</t>
  </si>
  <si>
    <t>Расх. На проживан.</t>
  </si>
  <si>
    <t>транспортные расходы</t>
  </si>
  <si>
    <t>26.3</t>
  </si>
  <si>
    <t>Суточные в пределах РК</t>
  </si>
  <si>
    <t>Суточные впределах РК (Сверхнорм)</t>
  </si>
  <si>
    <t>Сут. За пределами РК+сверхнорм</t>
  </si>
  <si>
    <t>административные расходы</t>
  </si>
  <si>
    <t>26.4</t>
  </si>
  <si>
    <t>амортизационные отчисления</t>
  </si>
  <si>
    <t>26.5</t>
  </si>
  <si>
    <t>Горюче-смазочные материалы</t>
  </si>
  <si>
    <t>Запасные части и прочее по а/м</t>
  </si>
  <si>
    <t>Ремонт а/м</t>
  </si>
  <si>
    <t>расходы по уплате налогов и других обязательных платежей в бюджет, за исключением корпоративного подоходного налога</t>
  </si>
  <si>
    <t>26.6</t>
  </si>
  <si>
    <t>Техосмотр и техобслуживание</t>
  </si>
  <si>
    <t>Транспортные расходы</t>
  </si>
  <si>
    <t>Услуги автомойки</t>
  </si>
  <si>
    <t>неустойка (штраф, пеня)</t>
  </si>
  <si>
    <t>26.7</t>
  </si>
  <si>
    <t>за минусом строки 26.1,  26.2,   26.3 ,  26.5,   26.7</t>
  </si>
  <si>
    <t>Прочие расходы</t>
  </si>
  <si>
    <t>Амортиз. ФА, Амортиз. НМА</t>
  </si>
  <si>
    <t>Итого расходов (сумма строк с 14 по 27)</t>
  </si>
  <si>
    <t>Штрафы, пени в бюджет</t>
  </si>
  <si>
    <t>Штрафы, пени по хоз.дог. и внебюдж. фонды</t>
  </si>
  <si>
    <t>Чистая прибыль (убыток) до уплаты корпоративного подоходного налога (стр.13-стр.28)</t>
  </si>
  <si>
    <t>7470.09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</si>
  <si>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</si>
  <si>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</si>
  <si>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</si>
  <si>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</si>
  <si>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Телефон: 727-3111064 вн.645</t>
  </si>
  <si>
    <t>по состоянию на 1 октября 2016  года</t>
  </si>
  <si>
    <t>Председатель Правления ________________________________ /Миникеев Роман Дамирович Дата 07.10.2016г.</t>
  </si>
  <si>
    <t>Главный бухгалтер ___________________________ / Оспанова Гульмира Молдашевна Дата 07.10.2016г.</t>
  </si>
  <si>
    <t>Исполнитель________________________________/Оспанова Гульмира Молдашевна  Дата 07.10.2016г.</t>
  </si>
  <si>
    <t>Председатель Правления ________________________________ /Миникеев Роман Дамирович  Дата  07.10.2016г.</t>
  </si>
  <si>
    <t>Главный бухгалтер ________________________________ / Оспанова Гульмира Молдашевна Дата 07.10.2016г.</t>
  </si>
  <si>
    <t>Исполнитель ________________________________ / Оспанова Гульмира Молдашевна Дата 07.10.2016г.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</si>
</sst>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_р_._-;\-* #,##0_р_._-;_-* &quot;-&quot;??_р_.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Times New Roman"/>
      <family val="1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B3AC86"/>
      </left>
      <right/>
      <top style="thin">
        <color rgb="FFB3AC86"/>
      </top>
      <bottom style="thin">
        <color rgb="FFB3AC8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3" fillId="0" borderId="0"/>
  </cellStyleXfs>
  <cellXfs count="211">
    <xf numFmtId="0" fontId="0" fillId="0" borderId="0" xfId="0"/>
    <xf numFmtId="0" fontId="3" fillId="0" borderId="0" xfId="0" applyFont="1" applyAlignment="1">
      <alignment horizontal="left"/>
    </xf>
    <xf numFmtId="0" fontId="5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6" fillId="0" borderId="1" xfId="0" applyNumberFormat="1" applyFont="1" applyBorder="1" applyAlignment="1">
      <alignment horizontal="left" vertical="center" wrapText="1" indent="1"/>
    </xf>
    <xf numFmtId="1" fontId="6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left" vertical="center" wrapText="1" indent="2"/>
    </xf>
    <xf numFmtId="3" fontId="6" fillId="0" borderId="1" xfId="0" applyNumberFormat="1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/>
    </xf>
    <xf numFmtId="0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1" fontId="9" fillId="0" borderId="4" xfId="0" applyNumberFormat="1" applyFont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8" fillId="0" borderId="1" xfId="2" applyFont="1" applyFill="1" applyBorder="1" applyAlignment="1">
      <alignment horizontal="left" vertical="top"/>
    </xf>
    <xf numFmtId="0" fontId="13" fillId="0" borderId="22" xfId="2" applyFont="1" applyFill="1" applyBorder="1" applyAlignment="1">
      <alignment horizontal="left" vertical="top"/>
    </xf>
    <xf numFmtId="1" fontId="13" fillId="0" borderId="1" xfId="2" applyNumberFormat="1" applyFont="1" applyFill="1" applyBorder="1" applyAlignment="1">
      <alignment horizontal="right" vertical="top"/>
    </xf>
    <xf numFmtId="0" fontId="13" fillId="0" borderId="27" xfId="2" applyFont="1" applyFill="1" applyBorder="1" applyAlignment="1">
      <alignment horizontal="left" vertical="top"/>
    </xf>
    <xf numFmtId="1" fontId="13" fillId="0" borderId="1" xfId="2" applyNumberFormat="1" applyFont="1" applyFill="1" applyBorder="1" applyAlignment="1">
      <alignment horizontal="center" vertical="top"/>
    </xf>
    <xf numFmtId="0" fontId="14" fillId="0" borderId="1" xfId="2" applyFont="1" applyFill="1" applyBorder="1" applyAlignment="1">
      <alignment horizontal="left" vertical="top"/>
    </xf>
    <xf numFmtId="0" fontId="7" fillId="0" borderId="1" xfId="2" applyFont="1" applyFill="1" applyBorder="1" applyAlignment="1">
      <alignment horizontal="left" vertical="top"/>
    </xf>
    <xf numFmtId="0" fontId="11" fillId="0" borderId="1" xfId="2" applyFont="1" applyFill="1" applyBorder="1"/>
    <xf numFmtId="16" fontId="13" fillId="0" borderId="1" xfId="2" applyNumberFormat="1" applyFont="1" applyFill="1" applyBorder="1" applyAlignment="1">
      <alignment horizontal="left" vertical="top"/>
    </xf>
    <xf numFmtId="0" fontId="15" fillId="0" borderId="28" xfId="3" applyNumberFormat="1" applyFont="1" applyFill="1" applyBorder="1" applyAlignment="1">
      <alignment horizontal="left" vertical="top" indent="4"/>
    </xf>
    <xf numFmtId="0" fontId="3" fillId="0" borderId="0" xfId="0" applyFont="1" applyAlignment="1">
      <alignment horizontal="left" wrapText="1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1" fontId="9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right"/>
    </xf>
    <xf numFmtId="1" fontId="9" fillId="0" borderId="2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" fontId="5" fillId="0" borderId="5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right" vertical="top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3" fontId="6" fillId="0" borderId="16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1" fontId="6" fillId="0" borderId="19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17" xfId="0" applyFont="1" applyFill="1" applyBorder="1" applyAlignment="1">
      <alignment horizontal="right" vertical="center"/>
    </xf>
    <xf numFmtId="1" fontId="5" fillId="0" borderId="19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right" vertical="center"/>
    </xf>
    <xf numFmtId="1" fontId="6" fillId="0" borderId="1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right" vertical="center"/>
    </xf>
    <xf numFmtId="1" fontId="6" fillId="0" borderId="1" xfId="0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top"/>
    </xf>
    <xf numFmtId="164" fontId="5" fillId="0" borderId="1" xfId="1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right" vertical="center" wrapText="1"/>
    </xf>
    <xf numFmtId="3" fontId="5" fillId="0" borderId="3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32" xfId="0" applyNumberFormat="1" applyFont="1" applyFill="1" applyBorder="1" applyAlignment="1">
      <alignment horizontal="right" vertical="center" wrapText="1"/>
    </xf>
    <xf numFmtId="3" fontId="5" fillId="0" borderId="3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7" fillId="2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3" fontId="5" fillId="0" borderId="6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 horizontal="center" vertical="top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2" xfId="0" applyNumberFormat="1" applyFont="1" applyFill="1" applyBorder="1" applyAlignment="1">
      <alignment horizontal="right" vertical="center"/>
    </xf>
    <xf numFmtId="1" fontId="6" fillId="0" borderId="11" xfId="0" applyNumberFormat="1" applyFont="1" applyFill="1" applyBorder="1" applyAlignment="1">
      <alignment horizontal="right" vertical="center"/>
    </xf>
    <xf numFmtId="1" fontId="6" fillId="0" borderId="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0" fontId="10" fillId="0" borderId="1" xfId="2" applyFont="1" applyFill="1" applyBorder="1"/>
    <xf numFmtId="49" fontId="11" fillId="0" borderId="1" xfId="2" applyNumberFormat="1" applyFont="1" applyFill="1" applyBorder="1"/>
    <xf numFmtId="49" fontId="13" fillId="0" borderId="1" xfId="2" applyNumberFormat="1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horizontal="right" vertical="center" wrapText="1"/>
    </xf>
    <xf numFmtId="0" fontId="19" fillId="0" borderId="0" xfId="2" applyFont="1" applyFill="1"/>
    <xf numFmtId="0" fontId="13" fillId="0" borderId="21" xfId="2" applyFont="1" applyFill="1" applyBorder="1" applyAlignment="1">
      <alignment horizontal="left" vertical="top"/>
    </xf>
    <xf numFmtId="0" fontId="19" fillId="0" borderId="0" xfId="2" applyFont="1" applyFill="1" applyAlignment="1">
      <alignment horizontal="left"/>
    </xf>
    <xf numFmtId="0" fontId="13" fillId="0" borderId="23" xfId="2" applyFont="1" applyFill="1" applyBorder="1" applyAlignment="1">
      <alignment horizontal="left" vertical="top"/>
    </xf>
    <xf numFmtId="1" fontId="13" fillId="0" borderId="26" xfId="2" applyNumberFormat="1" applyFont="1" applyFill="1" applyBorder="1" applyAlignment="1">
      <alignment horizontal="right" vertical="top"/>
    </xf>
    <xf numFmtId="0" fontId="20" fillId="0" borderId="27" xfId="2" applyFont="1" applyFill="1" applyBorder="1"/>
    <xf numFmtId="0" fontId="20" fillId="0" borderId="1" xfId="2" applyFont="1" applyFill="1" applyBorder="1"/>
    <xf numFmtId="0" fontId="8" fillId="0" borderId="27" xfId="2" applyFont="1" applyFill="1" applyBorder="1" applyAlignment="1">
      <alignment horizontal="left" vertical="top"/>
    </xf>
    <xf numFmtId="0" fontId="11" fillId="0" borderId="0" xfId="2" applyFont="1" applyFill="1"/>
    <xf numFmtId="1" fontId="6" fillId="0" borderId="2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64" fontId="6" fillId="0" borderId="0" xfId="1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11" fillId="0" borderId="33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/>
  </cellXfs>
  <cellStyles count="4">
    <cellStyle name="Comma" xfId="1" builtinId="3"/>
    <cellStyle name="Normal" xfId="0" builtinId="0"/>
    <cellStyle name="Обычный 8" xfId="2"/>
    <cellStyle name="Обычный_ОПиУ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0\Buhgalteria\&#1041;&#1091;&#1093;&#1075;&#1072;&#1083;&#1090;&#1077;&#1088;&#1080;&#1103;_&#1040;&#1054;%20&#1060;&#1088;&#1080;&#1076;&#1086;&#1084;%20&#1060;&#1080;&#1085;&#1072;&#1085;&#1089;\&#1054;&#1058;&#1063;&#1045;&#1058;&#1067;\&#1054;&#1090;&#1095;&#1077;&#1090;&#1099;%20&#1074;%20&#1050;&#1060;&#1053;\2016\&#1057;&#1077;&#1085;&#1090;&#1103;&#1073;&#1088;&#1100;\&#1060;&#1054;_&#1089;&#1077;&#1085;&#1090;&#1103;&#1073;&#1088;&#1100;%202016%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ддс"/>
      <sheetName val="ОПиУ"/>
      <sheetName val="Пруд"/>
      <sheetName val="Пруд_доп"/>
      <sheetName val="1ЦБ-прил2"/>
      <sheetName val="Об. РЕПО прил3"/>
      <sheetName val="пр4"/>
      <sheetName val="пр24"/>
      <sheetName val="ОСВ"/>
      <sheetName val="ОСВ с нараст2016"/>
      <sheetName val="7200"/>
      <sheetName val="7200_9м"/>
      <sheetName val="7200_9м15"/>
      <sheetName val="5610"/>
      <sheetName val="Недвижим."/>
      <sheetName val="бб_1С"/>
      <sheetName val="Опиу_1С"/>
      <sheetName val="ОСВ_2015"/>
    </sheetNames>
    <sheetDataSet>
      <sheetData sheetId="0">
        <row r="9">
          <cell r="B9" t="str">
            <v>по состоянию на 1 октября 2016  года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topLeftCell="A108" zoomScale="115" zoomScaleNormal="115" workbookViewId="0">
      <selection activeCell="B80" sqref="B80"/>
    </sheetView>
  </sheetViews>
  <sheetFormatPr defaultRowHeight="14.4" x14ac:dyDescent="0.3"/>
  <cols>
    <col min="1" max="1" width="4.5546875" style="209" customWidth="1"/>
    <col min="2" max="2" width="79.88671875" style="209" customWidth="1"/>
    <col min="3" max="3" width="7.6640625" style="209" customWidth="1"/>
    <col min="4" max="4" width="16.44140625" style="1" customWidth="1"/>
    <col min="5" max="5" width="18.88671875" style="1" customWidth="1"/>
    <col min="6" max="16384" width="8.88671875" style="210"/>
  </cols>
  <sheetData>
    <row r="1" spans="1:5" x14ac:dyDescent="0.3">
      <c r="D1" s="43" t="s">
        <v>0</v>
      </c>
      <c r="E1" s="43"/>
    </row>
    <row r="2" spans="1:5" x14ac:dyDescent="0.3">
      <c r="D2" s="43"/>
      <c r="E2" s="43"/>
    </row>
    <row r="3" spans="1:5" x14ac:dyDescent="0.3">
      <c r="D3" s="43"/>
      <c r="E3" s="43"/>
    </row>
    <row r="4" spans="1:5" x14ac:dyDescent="0.3">
      <c r="D4" s="43"/>
      <c r="E4" s="43"/>
    </row>
    <row r="6" spans="1:5" ht="12.6" customHeight="1" x14ac:dyDescent="0.3">
      <c r="A6" s="210"/>
      <c r="B6" s="44" t="s">
        <v>1</v>
      </c>
      <c r="C6" s="44"/>
      <c r="D6" s="44"/>
      <c r="E6" s="44"/>
    </row>
    <row r="7" spans="1:5" ht="12.6" customHeight="1" x14ac:dyDescent="0.3">
      <c r="A7" s="210"/>
      <c r="B7" s="45" t="s">
        <v>2</v>
      </c>
      <c r="C7" s="45"/>
      <c r="D7" s="45"/>
      <c r="E7" s="45"/>
    </row>
    <row r="8" spans="1:5" ht="11.85" customHeight="1" x14ac:dyDescent="0.3">
      <c r="A8" s="210"/>
      <c r="B8" s="46" t="s">
        <v>3</v>
      </c>
      <c r="C8" s="46"/>
      <c r="D8" s="46"/>
      <c r="E8" s="46"/>
    </row>
    <row r="9" spans="1:5" ht="12.6" customHeight="1" x14ac:dyDescent="0.3">
      <c r="A9" s="210"/>
      <c r="B9" s="45" t="s">
        <v>377</v>
      </c>
      <c r="C9" s="45"/>
      <c r="D9" s="45"/>
      <c r="E9" s="45"/>
    </row>
    <row r="10" spans="1:5" x14ac:dyDescent="0.3">
      <c r="B10" s="39"/>
      <c r="C10" s="39"/>
      <c r="D10" s="47" t="s">
        <v>4</v>
      </c>
      <c r="E10" s="47"/>
    </row>
    <row r="11" spans="1:5" ht="37.5" customHeight="1" x14ac:dyDescent="0.3">
      <c r="A11" s="210"/>
      <c r="B11" s="2" t="s">
        <v>5</v>
      </c>
      <c r="C11" s="2" t="s">
        <v>6</v>
      </c>
      <c r="D11" s="2" t="s">
        <v>7</v>
      </c>
      <c r="E11" s="2" t="s">
        <v>8</v>
      </c>
    </row>
    <row r="12" spans="1:5" ht="11.85" customHeight="1" x14ac:dyDescent="0.3">
      <c r="B12" s="3">
        <v>1</v>
      </c>
      <c r="C12" s="3">
        <v>2</v>
      </c>
      <c r="D12" s="3">
        <v>3</v>
      </c>
      <c r="E12" s="3">
        <v>4</v>
      </c>
    </row>
    <row r="13" spans="1:5" ht="11.85" customHeight="1" x14ac:dyDescent="0.3">
      <c r="A13" s="210"/>
      <c r="B13" s="4" t="s">
        <v>9</v>
      </c>
      <c r="C13" s="2"/>
      <c r="D13" s="5"/>
      <c r="E13" s="5"/>
    </row>
    <row r="14" spans="1:5" ht="11.85" customHeight="1" x14ac:dyDescent="0.3">
      <c r="A14" s="210"/>
      <c r="B14" s="6" t="s">
        <v>10</v>
      </c>
      <c r="C14" s="7">
        <v>1</v>
      </c>
      <c r="D14" s="8">
        <f>D16+D17</f>
        <v>652766</v>
      </c>
      <c r="E14" s="8">
        <f>E16+E17</f>
        <v>167610</v>
      </c>
    </row>
    <row r="15" spans="1:5" ht="11.85" customHeight="1" x14ac:dyDescent="0.3">
      <c r="A15" s="210"/>
      <c r="B15" s="6" t="s">
        <v>11</v>
      </c>
      <c r="C15" s="9"/>
      <c r="D15" s="10"/>
      <c r="E15" s="10"/>
    </row>
    <row r="16" spans="1:5" ht="11.85" customHeight="1" x14ac:dyDescent="0.3">
      <c r="A16" s="210"/>
      <c r="B16" s="11" t="s">
        <v>12</v>
      </c>
      <c r="C16" s="9" t="s">
        <v>13</v>
      </c>
      <c r="D16" s="13">
        <v>153</v>
      </c>
      <c r="E16" s="10"/>
    </row>
    <row r="17" spans="1:5" ht="23.85" customHeight="1" x14ac:dyDescent="0.3">
      <c r="A17" s="210"/>
      <c r="B17" s="11" t="s">
        <v>14</v>
      </c>
      <c r="C17" s="9" t="s">
        <v>15</v>
      </c>
      <c r="D17" s="12">
        <v>652613</v>
      </c>
      <c r="E17" s="12">
        <v>167610</v>
      </c>
    </row>
    <row r="18" spans="1:5" ht="11.85" customHeight="1" x14ac:dyDescent="0.3">
      <c r="A18" s="210"/>
      <c r="B18" s="6" t="s">
        <v>16</v>
      </c>
      <c r="C18" s="7">
        <v>2</v>
      </c>
      <c r="D18" s="10"/>
      <c r="E18" s="10"/>
    </row>
    <row r="19" spans="1:5" ht="11.85" customHeight="1" x14ac:dyDescent="0.3">
      <c r="A19" s="210"/>
      <c r="B19" s="6" t="s">
        <v>17</v>
      </c>
      <c r="C19" s="7">
        <v>3</v>
      </c>
      <c r="D19" s="12"/>
      <c r="E19" s="12">
        <v>11164</v>
      </c>
    </row>
    <row r="20" spans="1:5" ht="11.85" customHeight="1" x14ac:dyDescent="0.3">
      <c r="A20" s="210"/>
      <c r="B20" s="6" t="s">
        <v>11</v>
      </c>
      <c r="C20" s="9"/>
      <c r="D20" s="10"/>
      <c r="E20" s="10"/>
    </row>
    <row r="21" spans="1:5" ht="11.85" customHeight="1" x14ac:dyDescent="0.3">
      <c r="A21" s="210"/>
      <c r="B21" s="6" t="s">
        <v>18</v>
      </c>
      <c r="C21" s="9" t="s">
        <v>19</v>
      </c>
      <c r="D21" s="13"/>
      <c r="E21" s="13">
        <v>40</v>
      </c>
    </row>
    <row r="22" spans="1:5" ht="11.85" customHeight="1" x14ac:dyDescent="0.3">
      <c r="A22" s="210"/>
      <c r="B22" s="6" t="s">
        <v>20</v>
      </c>
      <c r="C22" s="7">
        <v>4</v>
      </c>
      <c r="D22" s="12">
        <v>336764</v>
      </c>
      <c r="E22" s="12">
        <v>927027</v>
      </c>
    </row>
    <row r="23" spans="1:5" ht="11.85" customHeight="1" x14ac:dyDescent="0.3">
      <c r="A23" s="210"/>
      <c r="B23" s="6" t="s">
        <v>11</v>
      </c>
      <c r="C23" s="9"/>
      <c r="D23" s="10"/>
      <c r="E23" s="10"/>
    </row>
    <row r="24" spans="1:5" ht="11.85" customHeight="1" x14ac:dyDescent="0.3">
      <c r="A24" s="210"/>
      <c r="B24" s="6" t="s">
        <v>18</v>
      </c>
      <c r="C24" s="9" t="s">
        <v>21</v>
      </c>
      <c r="D24" s="12">
        <v>9013</v>
      </c>
      <c r="E24" s="12">
        <v>4478</v>
      </c>
    </row>
    <row r="25" spans="1:5" ht="23.85" customHeight="1" x14ac:dyDescent="0.3">
      <c r="A25" s="210"/>
      <c r="B25" s="6" t="s">
        <v>22</v>
      </c>
      <c r="C25" s="7">
        <v>5</v>
      </c>
      <c r="D25" s="12">
        <v>12279805</v>
      </c>
      <c r="E25" s="12">
        <v>4336410</v>
      </c>
    </row>
    <row r="26" spans="1:5" ht="11.85" customHeight="1" x14ac:dyDescent="0.3">
      <c r="A26" s="210"/>
      <c r="B26" s="6" t="s">
        <v>11</v>
      </c>
      <c r="C26" s="9"/>
      <c r="D26" s="10"/>
      <c r="E26" s="10"/>
    </row>
    <row r="27" spans="1:5" ht="11.85" customHeight="1" x14ac:dyDescent="0.3">
      <c r="A27" s="210"/>
      <c r="B27" s="6" t="s">
        <v>18</v>
      </c>
      <c r="C27" s="9" t="s">
        <v>23</v>
      </c>
      <c r="D27" s="12">
        <v>20990</v>
      </c>
      <c r="E27" s="12">
        <v>2090</v>
      </c>
    </row>
    <row r="28" spans="1:5" ht="11.85" customHeight="1" x14ac:dyDescent="0.3">
      <c r="A28" s="210"/>
      <c r="B28" s="6" t="s">
        <v>24</v>
      </c>
      <c r="C28" s="7">
        <v>6</v>
      </c>
      <c r="D28" s="13">
        <v>459</v>
      </c>
      <c r="E28" s="13">
        <v>459</v>
      </c>
    </row>
    <row r="29" spans="1:5" ht="11.85" customHeight="1" x14ac:dyDescent="0.3">
      <c r="A29" s="210"/>
      <c r="B29" s="14" t="s">
        <v>11</v>
      </c>
      <c r="C29" s="15"/>
      <c r="D29" s="10"/>
      <c r="E29" s="10"/>
    </row>
    <row r="30" spans="1:5" ht="11.85" customHeight="1" x14ac:dyDescent="0.3">
      <c r="A30" s="210"/>
      <c r="B30" s="14" t="s">
        <v>18</v>
      </c>
      <c r="C30" s="15" t="s">
        <v>25</v>
      </c>
      <c r="D30" s="10"/>
      <c r="E30" s="10"/>
    </row>
    <row r="31" spans="1:5" ht="11.85" customHeight="1" x14ac:dyDescent="0.3">
      <c r="A31" s="210"/>
      <c r="B31" s="14" t="s">
        <v>26</v>
      </c>
      <c r="C31" s="16">
        <v>7</v>
      </c>
      <c r="D31" s="10"/>
      <c r="E31" s="10"/>
    </row>
    <row r="32" spans="1:5" ht="11.85" customHeight="1" x14ac:dyDescent="0.3">
      <c r="A32" s="210"/>
      <c r="B32" s="14" t="s">
        <v>11</v>
      </c>
      <c r="C32" s="15"/>
      <c r="D32" s="10"/>
      <c r="E32" s="10"/>
    </row>
    <row r="33" spans="1:5" ht="11.85" customHeight="1" x14ac:dyDescent="0.3">
      <c r="A33" s="210"/>
      <c r="B33" s="14" t="s">
        <v>18</v>
      </c>
      <c r="C33" s="15" t="s">
        <v>27</v>
      </c>
      <c r="D33" s="10"/>
      <c r="E33" s="10"/>
    </row>
    <row r="34" spans="1:5" ht="11.85" customHeight="1" x14ac:dyDescent="0.3">
      <c r="A34" s="210"/>
      <c r="B34" s="14" t="s">
        <v>28</v>
      </c>
      <c r="C34" s="16">
        <v>8</v>
      </c>
      <c r="D34" s="10"/>
      <c r="E34" s="10"/>
    </row>
    <row r="35" spans="1:5" ht="11.85" customHeight="1" x14ac:dyDescent="0.3">
      <c r="A35" s="210"/>
      <c r="B35" s="14" t="s">
        <v>29</v>
      </c>
      <c r="C35" s="16">
        <v>9</v>
      </c>
      <c r="D35" s="10"/>
      <c r="E35" s="10"/>
    </row>
    <row r="36" spans="1:5" ht="11.85" customHeight="1" x14ac:dyDescent="0.3">
      <c r="A36" s="210"/>
      <c r="B36" s="14" t="s">
        <v>30</v>
      </c>
      <c r="C36" s="16">
        <v>10</v>
      </c>
      <c r="D36" s="10"/>
      <c r="E36" s="10"/>
    </row>
    <row r="37" spans="1:5" ht="11.85" customHeight="1" x14ac:dyDescent="0.3">
      <c r="A37" s="210"/>
      <c r="B37" s="14" t="s">
        <v>31</v>
      </c>
      <c r="C37" s="16">
        <v>11</v>
      </c>
      <c r="D37" s="10"/>
      <c r="E37" s="10"/>
    </row>
    <row r="38" spans="1:5" ht="11.85" customHeight="1" x14ac:dyDescent="0.3">
      <c r="A38" s="210"/>
      <c r="B38" s="14" t="s">
        <v>32</v>
      </c>
      <c r="C38" s="16">
        <v>12</v>
      </c>
      <c r="D38" s="12">
        <v>245071</v>
      </c>
      <c r="E38" s="12">
        <v>262512</v>
      </c>
    </row>
    <row r="39" spans="1:5" ht="11.85" customHeight="1" x14ac:dyDescent="0.3">
      <c r="A39" s="210"/>
      <c r="B39" s="14" t="s">
        <v>33</v>
      </c>
      <c r="C39" s="16">
        <v>13</v>
      </c>
      <c r="D39" s="12">
        <v>4781</v>
      </c>
      <c r="E39" s="12">
        <v>2751</v>
      </c>
    </row>
    <row r="40" spans="1:5" ht="11.85" customHeight="1" x14ac:dyDescent="0.3">
      <c r="A40" s="210"/>
      <c r="B40" s="14" t="s">
        <v>34</v>
      </c>
      <c r="C40" s="16">
        <v>14</v>
      </c>
      <c r="D40" s="12">
        <v>2774</v>
      </c>
      <c r="E40" s="12">
        <v>2000</v>
      </c>
    </row>
    <row r="41" spans="1:5" ht="11.85" customHeight="1" x14ac:dyDescent="0.3">
      <c r="A41" s="210"/>
      <c r="B41" s="14" t="s">
        <v>35</v>
      </c>
      <c r="C41" s="16">
        <v>15</v>
      </c>
      <c r="D41" s="8">
        <f>D43++D46+D47+D48+D49+D50+D51+D52+D53</f>
        <v>25569</v>
      </c>
      <c r="E41" s="8">
        <f>E43++E46+E47+E48+E49+E50+E51+E52+E53</f>
        <v>15036</v>
      </c>
    </row>
    <row r="42" spans="1:5" ht="11.85" customHeight="1" x14ac:dyDescent="0.3">
      <c r="A42" s="210"/>
      <c r="B42" s="14" t="s">
        <v>11</v>
      </c>
      <c r="C42" s="15"/>
      <c r="D42" s="10"/>
      <c r="E42" s="10"/>
    </row>
    <row r="43" spans="1:5" ht="11.85" customHeight="1" x14ac:dyDescent="0.3">
      <c r="A43" s="210"/>
      <c r="B43" s="14" t="s">
        <v>36</v>
      </c>
      <c r="C43" s="15" t="s">
        <v>37</v>
      </c>
      <c r="D43" s="10"/>
      <c r="E43" s="10"/>
    </row>
    <row r="44" spans="1:5" ht="11.85" customHeight="1" x14ac:dyDescent="0.3">
      <c r="A44" s="210"/>
      <c r="B44" s="14" t="s">
        <v>38</v>
      </c>
      <c r="C44" s="15" t="s">
        <v>39</v>
      </c>
      <c r="D44" s="10"/>
      <c r="E44" s="10"/>
    </row>
    <row r="45" spans="1:5" ht="11.85" customHeight="1" x14ac:dyDescent="0.3">
      <c r="A45" s="210"/>
      <c r="B45" s="14" t="s">
        <v>40</v>
      </c>
      <c r="C45" s="15" t="s">
        <v>41</v>
      </c>
      <c r="D45" s="10"/>
      <c r="E45" s="10"/>
    </row>
    <row r="46" spans="1:5" ht="11.85" customHeight="1" x14ac:dyDescent="0.3">
      <c r="A46" s="210"/>
      <c r="B46" s="14" t="s">
        <v>42</v>
      </c>
      <c r="C46" s="15" t="s">
        <v>43</v>
      </c>
      <c r="D46" s="13">
        <v>480</v>
      </c>
      <c r="E46" s="13">
        <v>500</v>
      </c>
    </row>
    <row r="47" spans="1:5" ht="11.85" customHeight="1" x14ac:dyDescent="0.3">
      <c r="A47" s="210"/>
      <c r="B47" s="14" t="s">
        <v>44</v>
      </c>
      <c r="C47" s="15" t="s">
        <v>45</v>
      </c>
      <c r="D47" s="10"/>
      <c r="E47" s="10"/>
    </row>
    <row r="48" spans="1:5" ht="11.85" customHeight="1" x14ac:dyDescent="0.3">
      <c r="A48" s="210"/>
      <c r="B48" s="14" t="s">
        <v>46</v>
      </c>
      <c r="C48" s="15" t="s">
        <v>47</v>
      </c>
      <c r="D48" s="12">
        <v>22589</v>
      </c>
      <c r="E48" s="12">
        <v>13628</v>
      </c>
    </row>
    <row r="49" spans="1:5" ht="11.85" customHeight="1" x14ac:dyDescent="0.3">
      <c r="A49" s="210"/>
      <c r="B49" s="14" t="s">
        <v>48</v>
      </c>
      <c r="C49" s="15" t="s">
        <v>49</v>
      </c>
      <c r="D49" s="13"/>
      <c r="E49" s="13">
        <v>908</v>
      </c>
    </row>
    <row r="50" spans="1:5" ht="11.85" customHeight="1" x14ac:dyDescent="0.3">
      <c r="A50" s="210"/>
      <c r="B50" s="14" t="s">
        <v>50</v>
      </c>
      <c r="C50" s="15" t="s">
        <v>51</v>
      </c>
      <c r="D50" s="12">
        <v>2500</v>
      </c>
      <c r="E50" s="10"/>
    </row>
    <row r="51" spans="1:5" ht="11.85" customHeight="1" x14ac:dyDescent="0.3">
      <c r="A51" s="210"/>
      <c r="B51" s="14" t="s">
        <v>52</v>
      </c>
      <c r="C51" s="15" t="s">
        <v>53</v>
      </c>
      <c r="D51" s="10"/>
      <c r="E51" s="10"/>
    </row>
    <row r="52" spans="1:5" ht="11.85" customHeight="1" x14ac:dyDescent="0.3">
      <c r="A52" s="210"/>
      <c r="B52" s="14" t="s">
        <v>54</v>
      </c>
      <c r="C52" s="15" t="s">
        <v>55</v>
      </c>
      <c r="D52" s="10"/>
      <c r="E52" s="10"/>
    </row>
    <row r="53" spans="1:5" ht="11.85" customHeight="1" x14ac:dyDescent="0.3">
      <c r="A53" s="210"/>
      <c r="B53" s="14" t="s">
        <v>56</v>
      </c>
      <c r="C53" s="15" t="s">
        <v>57</v>
      </c>
      <c r="D53" s="10"/>
      <c r="E53" s="10"/>
    </row>
    <row r="54" spans="1:5" ht="11.85" customHeight="1" x14ac:dyDescent="0.3">
      <c r="A54" s="210"/>
      <c r="B54" s="14" t="s">
        <v>58</v>
      </c>
      <c r="C54" s="16">
        <v>16</v>
      </c>
      <c r="D54" s="10"/>
      <c r="E54" s="10"/>
    </row>
    <row r="55" spans="1:5" ht="11.85" customHeight="1" x14ac:dyDescent="0.3">
      <c r="A55" s="210"/>
      <c r="B55" s="14" t="s">
        <v>11</v>
      </c>
      <c r="C55" s="15"/>
      <c r="D55" s="10"/>
      <c r="E55" s="10"/>
    </row>
    <row r="56" spans="1:5" ht="11.85" customHeight="1" x14ac:dyDescent="0.3">
      <c r="A56" s="210"/>
      <c r="B56" s="14" t="s">
        <v>59</v>
      </c>
      <c r="C56" s="15" t="s">
        <v>60</v>
      </c>
      <c r="D56" s="10"/>
      <c r="E56" s="10"/>
    </row>
    <row r="57" spans="1:5" ht="11.85" customHeight="1" x14ac:dyDescent="0.3">
      <c r="A57" s="210"/>
      <c r="B57" s="14" t="s">
        <v>61</v>
      </c>
      <c r="C57" s="15" t="s">
        <v>62</v>
      </c>
      <c r="D57" s="10"/>
      <c r="E57" s="10"/>
    </row>
    <row r="58" spans="1:5" ht="11.85" customHeight="1" x14ac:dyDescent="0.3">
      <c r="A58" s="210"/>
      <c r="B58" s="14" t="s">
        <v>63</v>
      </c>
      <c r="C58" s="15" t="s">
        <v>64</v>
      </c>
      <c r="D58" s="10"/>
      <c r="E58" s="10"/>
    </row>
    <row r="59" spans="1:5" ht="11.85" customHeight="1" x14ac:dyDescent="0.3">
      <c r="A59" s="210"/>
      <c r="B59" s="14" t="s">
        <v>65</v>
      </c>
      <c r="C59" s="15" t="s">
        <v>66</v>
      </c>
      <c r="D59" s="10"/>
      <c r="E59" s="10"/>
    </row>
    <row r="60" spans="1:5" ht="11.85" customHeight="1" x14ac:dyDescent="0.3">
      <c r="A60" s="210"/>
      <c r="B60" s="14" t="s">
        <v>67</v>
      </c>
      <c r="C60" s="16">
        <v>17</v>
      </c>
      <c r="D60" s="12">
        <v>1925</v>
      </c>
      <c r="E60" s="12">
        <v>1938</v>
      </c>
    </row>
    <row r="61" spans="1:5" ht="11.85" customHeight="1" x14ac:dyDescent="0.3">
      <c r="A61" s="210"/>
      <c r="B61" s="14" t="s">
        <v>68</v>
      </c>
      <c r="C61" s="16">
        <v>18</v>
      </c>
      <c r="D61" s="10"/>
      <c r="E61" s="10"/>
    </row>
    <row r="62" spans="1:5" ht="11.85" customHeight="1" x14ac:dyDescent="0.3">
      <c r="A62" s="210"/>
      <c r="B62" s="14" t="s">
        <v>69</v>
      </c>
      <c r="C62" s="16">
        <v>19</v>
      </c>
      <c r="D62" s="12">
        <v>54420</v>
      </c>
      <c r="E62" s="12">
        <v>26661</v>
      </c>
    </row>
    <row r="63" spans="1:5" ht="11.85" customHeight="1" x14ac:dyDescent="0.3">
      <c r="A63" s="210"/>
      <c r="B63" s="14" t="s">
        <v>70</v>
      </c>
      <c r="C63" s="16">
        <v>20</v>
      </c>
      <c r="D63" s="12">
        <f>613+1</f>
        <v>614</v>
      </c>
      <c r="E63" s="13">
        <v>775</v>
      </c>
    </row>
    <row r="64" spans="1:5" ht="11.85" customHeight="1" x14ac:dyDescent="0.3">
      <c r="A64" s="210"/>
      <c r="B64" s="5" t="s">
        <v>71</v>
      </c>
      <c r="C64" s="17">
        <v>21</v>
      </c>
      <c r="D64" s="8">
        <f>D14+D18+D19+D22+D25+D28+D31+D34+D35+D36+D37+D38+D39+D40+D41+D54+D60+D61+D62+D63</f>
        <v>13604948</v>
      </c>
      <c r="E64" s="8">
        <f>E14+E18+E19+E22+E25+E28+E31+E34+E35+E36+E37+E38+E39+E40+E41+E54+E60+E61+E62+E63</f>
        <v>5754343</v>
      </c>
    </row>
    <row r="65" spans="1:5" ht="11.85" customHeight="1" x14ac:dyDescent="0.3">
      <c r="A65" s="210"/>
      <c r="B65" s="14"/>
      <c r="C65" s="15"/>
      <c r="D65" s="10"/>
      <c r="E65" s="10"/>
    </row>
    <row r="66" spans="1:5" ht="11.85" customHeight="1" x14ac:dyDescent="0.3">
      <c r="A66" s="210"/>
      <c r="B66" s="14" t="s">
        <v>72</v>
      </c>
      <c r="C66" s="15"/>
      <c r="D66" s="10"/>
      <c r="E66" s="10"/>
    </row>
    <row r="67" spans="1:5" ht="11.85" customHeight="1" x14ac:dyDescent="0.3">
      <c r="A67" s="210"/>
      <c r="B67" s="14" t="s">
        <v>73</v>
      </c>
      <c r="C67" s="16">
        <v>22</v>
      </c>
      <c r="D67" s="12">
        <v>7614440</v>
      </c>
      <c r="E67" s="12">
        <v>1968938</v>
      </c>
    </row>
    <row r="68" spans="1:5" ht="11.85" customHeight="1" x14ac:dyDescent="0.3">
      <c r="A68" s="210"/>
      <c r="B68" s="14" t="s">
        <v>74</v>
      </c>
      <c r="C68" s="16">
        <v>23</v>
      </c>
      <c r="D68" s="10"/>
      <c r="E68" s="10"/>
    </row>
    <row r="69" spans="1:5" ht="11.85" customHeight="1" x14ac:dyDescent="0.3">
      <c r="A69" s="210"/>
      <c r="B69" s="14" t="s">
        <v>75</v>
      </c>
      <c r="C69" s="16">
        <v>24</v>
      </c>
      <c r="D69" s="10"/>
      <c r="E69" s="10"/>
    </row>
    <row r="70" spans="1:5" ht="11.85" customHeight="1" x14ac:dyDescent="0.3">
      <c r="A70" s="210"/>
      <c r="B70" s="14" t="s">
        <v>76</v>
      </c>
      <c r="C70" s="16">
        <v>25</v>
      </c>
      <c r="D70" s="10"/>
      <c r="E70" s="10"/>
    </row>
    <row r="71" spans="1:5" ht="11.85" customHeight="1" x14ac:dyDescent="0.3">
      <c r="A71" s="210"/>
      <c r="B71" s="14" t="s">
        <v>77</v>
      </c>
      <c r="C71" s="16">
        <v>26</v>
      </c>
      <c r="D71" s="12">
        <v>3774</v>
      </c>
      <c r="E71" s="12">
        <v>18459</v>
      </c>
    </row>
    <row r="72" spans="1:5" ht="11.85" customHeight="1" x14ac:dyDescent="0.3">
      <c r="A72" s="210"/>
      <c r="B72" s="14" t="s">
        <v>78</v>
      </c>
      <c r="C72" s="16">
        <v>27</v>
      </c>
      <c r="D72" s="10"/>
      <c r="E72" s="10"/>
    </row>
    <row r="73" spans="1:5" ht="11.85" customHeight="1" x14ac:dyDescent="0.3">
      <c r="A73" s="210"/>
      <c r="B73" s="14" t="s">
        <v>79</v>
      </c>
      <c r="C73" s="16">
        <v>28</v>
      </c>
      <c r="D73" s="12">
        <v>5621</v>
      </c>
      <c r="E73" s="12">
        <f>2455+352</f>
        <v>2807</v>
      </c>
    </row>
    <row r="74" spans="1:5" ht="11.85" customHeight="1" x14ac:dyDescent="0.3">
      <c r="A74" s="210"/>
      <c r="B74" s="14" t="s">
        <v>80</v>
      </c>
      <c r="C74" s="16">
        <v>29</v>
      </c>
      <c r="D74" s="12">
        <v>1051</v>
      </c>
      <c r="E74" s="12">
        <f>E76+E77+E78+E79+E80+E81+E82+E83+E84+E85+E86+E87</f>
        <v>1629</v>
      </c>
    </row>
    <row r="75" spans="1:5" ht="11.85" customHeight="1" x14ac:dyDescent="0.3">
      <c r="A75" s="210"/>
      <c r="B75" s="14" t="s">
        <v>11</v>
      </c>
      <c r="C75" s="15"/>
      <c r="D75" s="18"/>
      <c r="E75" s="18"/>
    </row>
    <row r="76" spans="1:5" ht="11.85" customHeight="1" x14ac:dyDescent="0.3">
      <c r="A76" s="210"/>
      <c r="B76" s="14" t="s">
        <v>81</v>
      </c>
      <c r="C76" s="15" t="s">
        <v>82</v>
      </c>
      <c r="D76" s="10"/>
      <c r="E76" s="10"/>
    </row>
    <row r="77" spans="1:5" ht="11.85" customHeight="1" x14ac:dyDescent="0.3">
      <c r="A77" s="210"/>
      <c r="B77" s="14" t="s">
        <v>83</v>
      </c>
      <c r="C77" s="15" t="s">
        <v>84</v>
      </c>
      <c r="D77" s="10"/>
      <c r="E77" s="10"/>
    </row>
    <row r="78" spans="1:5" ht="11.85" customHeight="1" x14ac:dyDescent="0.3">
      <c r="A78" s="210"/>
      <c r="B78" s="14" t="s">
        <v>85</v>
      </c>
      <c r="C78" s="15" t="s">
        <v>86</v>
      </c>
      <c r="D78" s="10"/>
      <c r="E78" s="10"/>
    </row>
    <row r="79" spans="1:5" ht="11.85" customHeight="1" x14ac:dyDescent="0.3">
      <c r="A79" s="210"/>
      <c r="B79" s="14" t="s">
        <v>87</v>
      </c>
      <c r="C79" s="15" t="s">
        <v>88</v>
      </c>
      <c r="D79" s="10"/>
      <c r="E79" s="10"/>
    </row>
    <row r="80" spans="1:5" ht="11.85" customHeight="1" x14ac:dyDescent="0.3">
      <c r="A80" s="210"/>
      <c r="B80" s="14" t="s">
        <v>89</v>
      </c>
      <c r="C80" s="15" t="s">
        <v>90</v>
      </c>
      <c r="D80" s="10"/>
      <c r="E80" s="10"/>
    </row>
    <row r="81" spans="1:5" ht="11.85" customHeight="1" x14ac:dyDescent="0.3">
      <c r="A81" s="210"/>
      <c r="B81" s="14" t="s">
        <v>91</v>
      </c>
      <c r="C81" s="15" t="s">
        <v>92</v>
      </c>
      <c r="D81" s="10"/>
      <c r="E81" s="10"/>
    </row>
    <row r="82" spans="1:5" ht="11.85" customHeight="1" x14ac:dyDescent="0.3">
      <c r="A82" s="210"/>
      <c r="B82" s="14" t="s">
        <v>93</v>
      </c>
      <c r="C82" s="15" t="s">
        <v>94</v>
      </c>
      <c r="D82" s="13">
        <v>617</v>
      </c>
      <c r="E82" s="12">
        <v>1097</v>
      </c>
    </row>
    <row r="83" spans="1:5" ht="11.85" customHeight="1" x14ac:dyDescent="0.3">
      <c r="A83" s="210"/>
      <c r="B83" s="14" t="s">
        <v>95</v>
      </c>
      <c r="C83" s="15" t="s">
        <v>96</v>
      </c>
      <c r="D83" s="10"/>
      <c r="E83" s="10"/>
    </row>
    <row r="84" spans="1:5" ht="11.85" customHeight="1" x14ac:dyDescent="0.3">
      <c r="A84" s="210"/>
      <c r="B84" s="14" t="s">
        <v>97</v>
      </c>
      <c r="C84" s="15" t="s">
        <v>98</v>
      </c>
      <c r="D84" s="10"/>
      <c r="E84" s="10"/>
    </row>
    <row r="85" spans="1:5" ht="11.85" customHeight="1" x14ac:dyDescent="0.3">
      <c r="A85" s="210"/>
      <c r="B85" s="14" t="s">
        <v>99</v>
      </c>
      <c r="C85" s="15" t="s">
        <v>100</v>
      </c>
      <c r="D85" s="13">
        <v>381</v>
      </c>
      <c r="E85" s="13">
        <v>143</v>
      </c>
    </row>
    <row r="86" spans="1:5" ht="11.85" customHeight="1" x14ac:dyDescent="0.3">
      <c r="A86" s="210"/>
      <c r="B86" s="14" t="s">
        <v>101</v>
      </c>
      <c r="C86" s="15" t="s">
        <v>102</v>
      </c>
      <c r="D86" s="13">
        <v>53</v>
      </c>
      <c r="E86" s="13">
        <v>25</v>
      </c>
    </row>
    <row r="87" spans="1:5" ht="11.85" customHeight="1" x14ac:dyDescent="0.3">
      <c r="A87" s="210"/>
      <c r="B87" s="14" t="s">
        <v>103</v>
      </c>
      <c r="C87" s="15" t="s">
        <v>104</v>
      </c>
      <c r="D87" s="10"/>
      <c r="E87" s="13">
        <v>364</v>
      </c>
    </row>
    <row r="88" spans="1:5" ht="11.85" customHeight="1" x14ac:dyDescent="0.3">
      <c r="A88" s="210"/>
      <c r="B88" s="14" t="s">
        <v>58</v>
      </c>
      <c r="C88" s="16">
        <v>30</v>
      </c>
      <c r="D88" s="10"/>
      <c r="E88" s="10"/>
    </row>
    <row r="89" spans="1:5" ht="11.85" customHeight="1" x14ac:dyDescent="0.3">
      <c r="A89" s="210"/>
      <c r="B89" s="14" t="s">
        <v>11</v>
      </c>
      <c r="C89" s="15"/>
      <c r="D89" s="10"/>
      <c r="E89" s="10"/>
    </row>
    <row r="90" spans="1:5" ht="11.85" customHeight="1" x14ac:dyDescent="0.3">
      <c r="A90" s="210"/>
      <c r="B90" s="14" t="s">
        <v>105</v>
      </c>
      <c r="C90" s="15" t="s">
        <v>106</v>
      </c>
      <c r="D90" s="10"/>
      <c r="E90" s="10"/>
    </row>
    <row r="91" spans="1:5" ht="11.85" customHeight="1" x14ac:dyDescent="0.3">
      <c r="A91" s="210"/>
      <c r="B91" s="14" t="s">
        <v>107</v>
      </c>
      <c r="C91" s="15" t="s">
        <v>108</v>
      </c>
      <c r="D91" s="10"/>
      <c r="E91" s="10"/>
    </row>
    <row r="92" spans="1:5" ht="11.85" customHeight="1" x14ac:dyDescent="0.3">
      <c r="A92" s="210"/>
      <c r="B92" s="14" t="s">
        <v>109</v>
      </c>
      <c r="C92" s="15" t="s">
        <v>110</v>
      </c>
      <c r="D92" s="10"/>
      <c r="E92" s="10"/>
    </row>
    <row r="93" spans="1:5" ht="11.85" customHeight="1" x14ac:dyDescent="0.3">
      <c r="A93" s="210"/>
      <c r="B93" s="14" t="s">
        <v>111</v>
      </c>
      <c r="C93" s="15" t="s">
        <v>112</v>
      </c>
      <c r="D93" s="10"/>
      <c r="E93" s="10"/>
    </row>
    <row r="94" spans="1:5" ht="11.85" customHeight="1" x14ac:dyDescent="0.3">
      <c r="A94" s="210"/>
      <c r="B94" s="14" t="s">
        <v>113</v>
      </c>
      <c r="C94" s="16">
        <v>31</v>
      </c>
      <c r="D94" s="12">
        <v>6154</v>
      </c>
      <c r="E94" s="13">
        <v>876</v>
      </c>
    </row>
    <row r="95" spans="1:5" ht="11.85" customHeight="1" x14ac:dyDescent="0.3">
      <c r="A95" s="210"/>
      <c r="B95" s="14" t="s">
        <v>114</v>
      </c>
      <c r="C95" s="16">
        <v>32</v>
      </c>
      <c r="D95" s="10"/>
      <c r="E95" s="10"/>
    </row>
    <row r="96" spans="1:5" ht="11.85" customHeight="1" x14ac:dyDescent="0.3">
      <c r="A96" s="210"/>
      <c r="B96" s="14" t="s">
        <v>115</v>
      </c>
      <c r="C96" s="16">
        <v>33</v>
      </c>
      <c r="D96" s="10"/>
      <c r="E96" s="10"/>
    </row>
    <row r="97" spans="1:5" ht="11.85" customHeight="1" x14ac:dyDescent="0.3">
      <c r="A97" s="210"/>
      <c r="B97" s="14" t="s">
        <v>116</v>
      </c>
      <c r="C97" s="16">
        <v>34</v>
      </c>
      <c r="D97" s="12">
        <v>21642</v>
      </c>
      <c r="E97" s="10"/>
    </row>
    <row r="98" spans="1:5" ht="11.85" customHeight="1" x14ac:dyDescent="0.3">
      <c r="A98" s="210"/>
      <c r="B98" s="14" t="s">
        <v>117</v>
      </c>
      <c r="C98" s="16">
        <v>35</v>
      </c>
      <c r="D98" s="12">
        <f>5598-1</f>
        <v>5597</v>
      </c>
      <c r="E98" s="12">
        <f>19521-352+1</f>
        <v>19170</v>
      </c>
    </row>
    <row r="99" spans="1:5" ht="11.85" customHeight="1" x14ac:dyDescent="0.3">
      <c r="A99" s="210"/>
      <c r="B99" s="5" t="s">
        <v>118</v>
      </c>
      <c r="C99" s="17">
        <v>36</v>
      </c>
      <c r="D99" s="8">
        <f>D67+D68+D69+D70+D71+D72+D73+D74+D88+D94+D95+D96+D97+D98</f>
        <v>7658279</v>
      </c>
      <c r="E99" s="8">
        <f>E67+E68+E69+E70+E71+E72+E73+E74+E88+E94+E95+E96+E97+E98</f>
        <v>2011879</v>
      </c>
    </row>
    <row r="100" spans="1:5" ht="11.85" customHeight="1" x14ac:dyDescent="0.3">
      <c r="A100" s="210"/>
      <c r="B100" s="14"/>
      <c r="C100" s="15"/>
      <c r="D100" s="18"/>
      <c r="E100" s="18"/>
    </row>
    <row r="101" spans="1:5" ht="11.85" customHeight="1" x14ac:dyDescent="0.3">
      <c r="A101" s="210"/>
      <c r="B101" s="14" t="s">
        <v>119</v>
      </c>
      <c r="C101" s="15"/>
      <c r="D101" s="18"/>
      <c r="E101" s="18"/>
    </row>
    <row r="102" spans="1:5" ht="11.85" customHeight="1" x14ac:dyDescent="0.3">
      <c r="A102" s="210"/>
      <c r="B102" s="14" t="s">
        <v>120</v>
      </c>
      <c r="C102" s="16">
        <v>37</v>
      </c>
      <c r="D102" s="12">
        <v>3068584</v>
      </c>
      <c r="E102" s="12">
        <f>E104+E105</f>
        <v>3068584</v>
      </c>
    </row>
    <row r="103" spans="1:5" ht="11.85" customHeight="1" x14ac:dyDescent="0.3">
      <c r="A103" s="210"/>
      <c r="B103" s="14" t="s">
        <v>11</v>
      </c>
      <c r="C103" s="15"/>
      <c r="D103" s="18"/>
      <c r="E103" s="18"/>
    </row>
    <row r="104" spans="1:5" ht="11.85" customHeight="1" x14ac:dyDescent="0.3">
      <c r="A104" s="210"/>
      <c r="B104" s="14" t="s">
        <v>121</v>
      </c>
      <c r="C104" s="15" t="s">
        <v>122</v>
      </c>
      <c r="D104" s="12">
        <v>3068584</v>
      </c>
      <c r="E104" s="12">
        <v>3068584</v>
      </c>
    </row>
    <row r="105" spans="1:5" ht="11.85" customHeight="1" x14ac:dyDescent="0.3">
      <c r="A105" s="210"/>
      <c r="B105" s="14" t="s">
        <v>123</v>
      </c>
      <c r="C105" s="15" t="s">
        <v>124</v>
      </c>
      <c r="D105" s="10"/>
      <c r="E105" s="10"/>
    </row>
    <row r="106" spans="1:5" ht="11.85" customHeight="1" x14ac:dyDescent="0.3">
      <c r="A106" s="210"/>
      <c r="B106" s="14" t="s">
        <v>125</v>
      </c>
      <c r="C106" s="16">
        <v>38</v>
      </c>
      <c r="D106" s="10"/>
      <c r="E106" s="10"/>
    </row>
    <row r="107" spans="1:5" ht="11.85" customHeight="1" x14ac:dyDescent="0.3">
      <c r="A107" s="210"/>
      <c r="B107" s="14" t="s">
        <v>126</v>
      </c>
      <c r="C107" s="16">
        <v>39</v>
      </c>
      <c r="D107" s="10"/>
      <c r="E107" s="10"/>
    </row>
    <row r="108" spans="1:5" ht="11.85" customHeight="1" x14ac:dyDescent="0.3">
      <c r="A108" s="210"/>
      <c r="B108" s="14" t="s">
        <v>127</v>
      </c>
      <c r="C108" s="16">
        <v>40</v>
      </c>
      <c r="D108" s="13">
        <v>162</v>
      </c>
      <c r="E108" s="13">
        <f>E110+E111</f>
        <v>162</v>
      </c>
    </row>
    <row r="109" spans="1:5" ht="11.85" customHeight="1" x14ac:dyDescent="0.3">
      <c r="A109" s="210"/>
      <c r="B109" s="14" t="s">
        <v>11</v>
      </c>
      <c r="C109" s="15"/>
      <c r="D109" s="18"/>
      <c r="E109" s="18"/>
    </row>
    <row r="110" spans="1:5" ht="11.85" customHeight="1" x14ac:dyDescent="0.3">
      <c r="A110" s="210"/>
      <c r="B110" s="14" t="s">
        <v>128</v>
      </c>
      <c r="C110" s="15" t="s">
        <v>129</v>
      </c>
      <c r="D110" s="13">
        <v>162</v>
      </c>
      <c r="E110" s="13">
        <v>162</v>
      </c>
    </row>
    <row r="111" spans="1:5" ht="11.85" customHeight="1" x14ac:dyDescent="0.3">
      <c r="A111" s="210"/>
      <c r="B111" s="14" t="s">
        <v>130</v>
      </c>
      <c r="C111" s="15" t="s">
        <v>131</v>
      </c>
      <c r="D111" s="10"/>
      <c r="E111" s="10"/>
    </row>
    <row r="112" spans="1:5" ht="11.85" customHeight="1" x14ac:dyDescent="0.3">
      <c r="A112" s="210"/>
      <c r="B112" s="14" t="s">
        <v>132</v>
      </c>
      <c r="C112" s="16">
        <v>41</v>
      </c>
      <c r="D112" s="10"/>
      <c r="E112" s="10"/>
    </row>
    <row r="113" spans="1:5" ht="11.85" customHeight="1" x14ac:dyDescent="0.3">
      <c r="A113" s="210"/>
      <c r="B113" s="14" t="s">
        <v>133</v>
      </c>
      <c r="C113" s="16">
        <v>42</v>
      </c>
      <c r="D113" s="12">
        <f>D115+D116</f>
        <v>2877923</v>
      </c>
      <c r="E113" s="12">
        <f>E115+E116</f>
        <v>673718</v>
      </c>
    </row>
    <row r="114" spans="1:5" ht="11.85" customHeight="1" x14ac:dyDescent="0.3">
      <c r="A114" s="210"/>
      <c r="B114" s="14" t="s">
        <v>11</v>
      </c>
      <c r="C114" s="15"/>
      <c r="D114" s="18"/>
      <c r="E114" s="18"/>
    </row>
    <row r="115" spans="1:5" ht="11.85" customHeight="1" x14ac:dyDescent="0.3">
      <c r="A115" s="210"/>
      <c r="B115" s="14" t="s">
        <v>134</v>
      </c>
      <c r="C115" s="15" t="s">
        <v>135</v>
      </c>
      <c r="D115" s="12">
        <v>673718</v>
      </c>
      <c r="E115" s="12">
        <v>-464979</v>
      </c>
    </row>
    <row r="116" spans="1:5" ht="11.85" customHeight="1" x14ac:dyDescent="0.3">
      <c r="A116" s="210"/>
      <c r="B116" s="14" t="s">
        <v>136</v>
      </c>
      <c r="C116" s="15" t="s">
        <v>137</v>
      </c>
      <c r="D116" s="12">
        <f>2204205</f>
        <v>2204205</v>
      </c>
      <c r="E116" s="12">
        <v>1138697</v>
      </c>
    </row>
    <row r="117" spans="1:5" ht="11.85" customHeight="1" x14ac:dyDescent="0.3">
      <c r="A117" s="210"/>
      <c r="B117" s="5" t="s">
        <v>138</v>
      </c>
      <c r="C117" s="17">
        <v>43</v>
      </c>
      <c r="D117" s="8">
        <f>D113+D108+D102</f>
        <v>5946669</v>
      </c>
      <c r="E117" s="8">
        <v>3742464</v>
      </c>
    </row>
    <row r="118" spans="1:5" ht="11.85" customHeight="1" x14ac:dyDescent="0.3">
      <c r="A118" s="210"/>
      <c r="B118" s="14"/>
      <c r="C118" s="15"/>
      <c r="D118" s="18"/>
      <c r="E118" s="18"/>
    </row>
    <row r="119" spans="1:5" ht="11.85" customHeight="1" x14ac:dyDescent="0.3">
      <c r="A119" s="210"/>
      <c r="B119" s="4" t="s">
        <v>139</v>
      </c>
      <c r="C119" s="19">
        <v>44</v>
      </c>
      <c r="D119" s="8">
        <f>D99+D117</f>
        <v>13604948</v>
      </c>
      <c r="E119" s="8">
        <f>E99+E117</f>
        <v>5754343</v>
      </c>
    </row>
    <row r="120" spans="1:5" x14ac:dyDescent="0.3">
      <c r="B120" s="39"/>
      <c r="C120" s="39"/>
      <c r="D120" s="39"/>
      <c r="E120" s="39"/>
    </row>
    <row r="121" spans="1:5" ht="11.85" customHeight="1" x14ac:dyDescent="0.3">
      <c r="B121" s="39" t="s">
        <v>140</v>
      </c>
      <c r="C121" s="39"/>
      <c r="D121" s="39"/>
      <c r="E121" s="39"/>
    </row>
    <row r="122" spans="1:5" ht="11.85" customHeight="1" x14ac:dyDescent="0.3">
      <c r="B122" s="39"/>
      <c r="C122" s="39"/>
      <c r="D122" s="39"/>
      <c r="E122" s="39"/>
    </row>
    <row r="123" spans="1:5" ht="11.85" customHeight="1" x14ac:dyDescent="0.3">
      <c r="B123" s="41" t="s">
        <v>381</v>
      </c>
      <c r="C123" s="41"/>
      <c r="D123" s="41"/>
      <c r="E123" s="41"/>
    </row>
    <row r="124" spans="1:5" ht="11.85" customHeight="1" x14ac:dyDescent="0.3">
      <c r="B124" s="41" t="s">
        <v>382</v>
      </c>
      <c r="C124" s="41"/>
      <c r="D124" s="41"/>
      <c r="E124" s="41"/>
    </row>
    <row r="125" spans="1:5" ht="11.85" customHeight="1" x14ac:dyDescent="0.3">
      <c r="B125" s="41" t="s">
        <v>383</v>
      </c>
      <c r="C125" s="41"/>
      <c r="D125" s="41"/>
      <c r="E125" s="41"/>
    </row>
    <row r="126" spans="1:5" ht="11.85" customHeight="1" x14ac:dyDescent="0.3">
      <c r="A126" s="210"/>
      <c r="B126" s="42" t="s">
        <v>141</v>
      </c>
      <c r="C126" s="42"/>
      <c r="D126" s="42"/>
      <c r="E126" s="42"/>
    </row>
    <row r="127" spans="1:5" ht="11.85" customHeight="1" x14ac:dyDescent="0.3">
      <c r="B127" s="39" t="s">
        <v>142</v>
      </c>
      <c r="C127" s="39"/>
      <c r="D127" s="39"/>
      <c r="E127" s="39"/>
    </row>
    <row r="128" spans="1:5" x14ac:dyDescent="0.3">
      <c r="B128" s="39"/>
      <c r="C128" s="39"/>
      <c r="D128" s="39"/>
      <c r="E128" s="39"/>
    </row>
  </sheetData>
  <mergeCells count="10">
    <mergeCell ref="B126:E126"/>
    <mergeCell ref="D1:E4"/>
    <mergeCell ref="B6:E6"/>
    <mergeCell ref="B7:E7"/>
    <mergeCell ref="B8:E8"/>
    <mergeCell ref="B9:E9"/>
    <mergeCell ref="D10:E10"/>
    <mergeCell ref="B123:E123"/>
    <mergeCell ref="B124:E124"/>
    <mergeCell ref="B125:E125"/>
  </mergeCells>
  <pageMargins left="0.25" right="0.25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26"/>
  <sheetViews>
    <sheetView tabSelected="1" topLeftCell="A91" workbookViewId="0">
      <selection activeCell="C52" sqref="C52:S52"/>
    </sheetView>
  </sheetViews>
  <sheetFormatPr defaultColWidth="9.109375" defaultRowHeight="13.2" x14ac:dyDescent="0.25"/>
  <cols>
    <col min="1" max="1" width="0.88671875" style="1" customWidth="1"/>
    <col min="2" max="2" width="0.5546875" style="1" customWidth="1"/>
    <col min="3" max="3" width="1.109375" style="1" customWidth="1"/>
    <col min="4" max="4" width="1.6640625" style="1" customWidth="1"/>
    <col min="5" max="5" width="0.6640625" style="1" customWidth="1"/>
    <col min="6" max="6" width="0.5546875" style="1" customWidth="1"/>
    <col min="7" max="7" width="3.88671875" style="1" customWidth="1"/>
    <col min="8" max="8" width="4" style="1" customWidth="1"/>
    <col min="9" max="9" width="1" style="1" customWidth="1"/>
    <col min="10" max="10" width="6.88671875" style="1" customWidth="1"/>
    <col min="11" max="11" width="2.109375" style="1" customWidth="1"/>
    <col min="12" max="12" width="0.6640625" style="1" customWidth="1"/>
    <col min="13" max="13" width="4.44140625" style="1" customWidth="1"/>
    <col min="14" max="15" width="4" style="1" customWidth="1"/>
    <col min="16" max="16" width="8.6640625" style="1" customWidth="1"/>
    <col min="17" max="17" width="2.109375" style="1" customWidth="1"/>
    <col min="18" max="18" width="1" style="1" customWidth="1"/>
    <col min="19" max="19" width="15.109375" style="1" customWidth="1"/>
    <col min="20" max="20" width="0.33203125" style="1" customWidth="1"/>
    <col min="21" max="21" width="3.44140625" style="1" customWidth="1"/>
    <col min="22" max="22" width="2.109375" style="1" customWidth="1"/>
    <col min="23" max="23" width="1.6640625" style="1" customWidth="1"/>
    <col min="24" max="24" width="0.33203125" style="1" customWidth="1"/>
    <col min="25" max="25" width="5.33203125" style="1" hidden="1" customWidth="1"/>
    <col min="26" max="26" width="1.6640625" style="1" hidden="1" customWidth="1"/>
    <col min="27" max="27" width="0.33203125" style="1" hidden="1" customWidth="1"/>
    <col min="28" max="28" width="3.44140625" style="1" hidden="1" customWidth="1"/>
    <col min="29" max="29" width="0.88671875" style="1" hidden="1" customWidth="1"/>
    <col min="30" max="30" width="2.33203125" style="1" hidden="1" customWidth="1"/>
    <col min="31" max="31" width="11.109375" style="1" hidden="1" customWidth="1"/>
    <col min="32" max="33" width="2.33203125" style="1" hidden="1" customWidth="1"/>
    <col min="34" max="36" width="12" style="148" customWidth="1"/>
    <col min="37" max="37" width="13.44140625" style="148" customWidth="1"/>
    <col min="38" max="38" width="7.88671875" style="22" hidden="1" customWidth="1"/>
    <col min="39" max="44" width="8.6640625" style="22" hidden="1" customWidth="1"/>
    <col min="45" max="16384" width="9.109375" style="20"/>
  </cols>
  <sheetData>
    <row r="1" spans="1:44" ht="12.75" customHeight="1" x14ac:dyDescent="0.25"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146"/>
      <c r="AI1" s="147" t="s">
        <v>143</v>
      </c>
      <c r="AJ1" s="147"/>
      <c r="AK1" s="146"/>
      <c r="AL1" s="20"/>
      <c r="AM1" s="20"/>
      <c r="AN1" s="20"/>
      <c r="AO1" s="20"/>
      <c r="AP1" s="20"/>
      <c r="AQ1" s="20"/>
      <c r="AR1" s="20"/>
    </row>
    <row r="2" spans="1:44" x14ac:dyDescent="0.25"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146"/>
      <c r="AI2" s="147"/>
      <c r="AJ2" s="147"/>
      <c r="AK2" s="146"/>
      <c r="AL2" s="20"/>
      <c r="AM2" s="20"/>
      <c r="AN2" s="20"/>
      <c r="AO2" s="20"/>
      <c r="AP2" s="20"/>
      <c r="AQ2" s="20"/>
      <c r="AR2" s="20"/>
    </row>
    <row r="3" spans="1:44" x14ac:dyDescent="0.25"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146"/>
      <c r="AI3" s="147"/>
      <c r="AJ3" s="147"/>
      <c r="AK3" s="146"/>
      <c r="AL3" s="20"/>
      <c r="AM3" s="20"/>
      <c r="AN3" s="20"/>
      <c r="AO3" s="20"/>
      <c r="AP3" s="20"/>
      <c r="AQ3" s="20"/>
      <c r="AR3" s="20"/>
    </row>
    <row r="4" spans="1:44" s="22" customFormat="1" ht="11.4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148"/>
      <c r="AI4" s="147"/>
      <c r="AJ4" s="147"/>
      <c r="AK4" s="148"/>
    </row>
    <row r="5" spans="1:44" s="22" customFormat="1" ht="11.4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148"/>
      <c r="AI5" s="148"/>
      <c r="AJ5" s="148"/>
      <c r="AK5" s="148"/>
    </row>
    <row r="6" spans="1:44" s="22" customFormat="1" ht="11.4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148"/>
      <c r="AI6" s="148"/>
      <c r="AJ6" s="148"/>
      <c r="AK6" s="148"/>
    </row>
    <row r="7" spans="1:44" s="22" customFormat="1" ht="11.4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148"/>
      <c r="AI7" s="148"/>
      <c r="AJ7" s="148"/>
      <c r="AK7" s="148"/>
    </row>
    <row r="8" spans="1:44" s="1" customFormat="1" ht="21" customHeight="1" x14ac:dyDescent="0.3">
      <c r="B8" s="149" t="s">
        <v>144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21"/>
      <c r="AM8" s="21"/>
      <c r="AN8" s="21"/>
      <c r="AO8" s="21"/>
      <c r="AP8" s="21"/>
      <c r="AQ8" s="21"/>
      <c r="AR8" s="21"/>
    </row>
    <row r="9" spans="1:44" s="1" customFormat="1" ht="12" customHeight="1" x14ac:dyDescent="0.25">
      <c r="B9" s="150" t="s">
        <v>2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21"/>
      <c r="AM9" s="21"/>
      <c r="AN9" s="21"/>
      <c r="AO9" s="21"/>
      <c r="AP9" s="21"/>
      <c r="AQ9" s="21"/>
      <c r="AR9" s="21"/>
    </row>
    <row r="10" spans="1:44" s="21" customFormat="1" ht="11.1" customHeight="1" x14ac:dyDescent="0.25">
      <c r="S10" s="151" t="s">
        <v>145</v>
      </c>
      <c r="AH10" s="152"/>
      <c r="AI10" s="152"/>
      <c r="AJ10" s="152"/>
      <c r="AK10" s="152"/>
    </row>
    <row r="11" spans="1:44" s="1" customFormat="1" ht="11.1" customHeight="1" x14ac:dyDescent="0.25">
      <c r="B11" s="153" t="str">
        <f>[1]ББ!B9</f>
        <v>по состоянию на 1 октября 2016  года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21"/>
      <c r="AM11" s="21"/>
      <c r="AN11" s="21"/>
      <c r="AO11" s="21"/>
      <c r="AP11" s="21"/>
      <c r="AQ11" s="21"/>
      <c r="AR11" s="21"/>
    </row>
    <row r="12" spans="1:44" s="21" customFormat="1" ht="11.1" customHeight="1" x14ac:dyDescent="0.25">
      <c r="AH12" s="148"/>
      <c r="AI12" s="148"/>
      <c r="AJ12" s="152"/>
      <c r="AK12" s="148" t="s">
        <v>4</v>
      </c>
    </row>
    <row r="13" spans="1:44" s="1" customFormat="1" ht="83.25" customHeight="1" x14ac:dyDescent="0.25">
      <c r="C13" s="154" t="s">
        <v>5</v>
      </c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5" t="s">
        <v>146</v>
      </c>
      <c r="U13" s="155"/>
      <c r="V13" s="155"/>
      <c r="W13" s="155"/>
      <c r="X13" s="155"/>
      <c r="Y13" s="155" t="s">
        <v>147</v>
      </c>
      <c r="Z13" s="155"/>
      <c r="AA13" s="155"/>
      <c r="AB13" s="155"/>
      <c r="AC13" s="155"/>
      <c r="AD13" s="155"/>
      <c r="AE13" s="156" t="s">
        <v>148</v>
      </c>
      <c r="AF13" s="156"/>
      <c r="AG13" s="156"/>
      <c r="AH13" s="54" t="s">
        <v>147</v>
      </c>
      <c r="AI13" s="54" t="s">
        <v>149</v>
      </c>
      <c r="AJ13" s="54" t="s">
        <v>150</v>
      </c>
      <c r="AK13" s="54" t="s">
        <v>151</v>
      </c>
      <c r="AL13" s="21"/>
      <c r="AM13" s="21"/>
      <c r="AN13" s="21"/>
      <c r="AO13" s="21"/>
      <c r="AP13" s="21"/>
      <c r="AQ13" s="21"/>
      <c r="AR13" s="21"/>
    </row>
    <row r="14" spans="1:44" s="1" customFormat="1" ht="12" customHeight="1" thickBot="1" x14ac:dyDescent="0.3">
      <c r="C14" s="48">
        <v>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9">
        <v>2</v>
      </c>
      <c r="U14" s="49"/>
      <c r="V14" s="49"/>
      <c r="W14" s="49"/>
      <c r="X14" s="49"/>
      <c r="Y14" s="49">
        <v>3</v>
      </c>
      <c r="Z14" s="49"/>
      <c r="AA14" s="49"/>
      <c r="AB14" s="49"/>
      <c r="AC14" s="49"/>
      <c r="AD14" s="49"/>
      <c r="AE14" s="23"/>
      <c r="AF14" s="40"/>
      <c r="AG14" s="40"/>
      <c r="AH14" s="55"/>
      <c r="AI14" s="55"/>
      <c r="AJ14" s="55"/>
      <c r="AK14" s="55"/>
      <c r="AL14" s="21"/>
      <c r="AM14" s="21"/>
      <c r="AN14" s="21"/>
      <c r="AO14" s="21"/>
      <c r="AP14" s="21"/>
      <c r="AQ14" s="21"/>
      <c r="AR14" s="21"/>
    </row>
    <row r="15" spans="1:44" s="1" customFormat="1" ht="11.85" customHeight="1" x14ac:dyDescent="0.25">
      <c r="C15" s="56" t="s">
        <v>152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7">
        <v>1</v>
      </c>
      <c r="U15" s="57"/>
      <c r="V15" s="57"/>
      <c r="W15" s="57"/>
      <c r="X15" s="57"/>
      <c r="Y15" s="157">
        <v>12106</v>
      </c>
      <c r="Z15" s="157"/>
      <c r="AA15" s="157"/>
      <c r="AB15" s="157"/>
      <c r="AC15" s="157"/>
      <c r="AD15" s="158"/>
      <c r="AE15" s="121">
        <f>AE18+AE19</f>
        <v>12402</v>
      </c>
      <c r="AF15" s="159"/>
      <c r="AG15" s="160"/>
      <c r="AH15" s="124">
        <f>AH17+AH18+AH19+AH30+AH31</f>
        <v>10793</v>
      </c>
      <c r="AI15" s="124">
        <f>AI17+AI18+AI19+AI30+AI31</f>
        <v>270399</v>
      </c>
      <c r="AJ15" s="124">
        <f>AJ17+AJ18+AJ19+AJ30+AJ31</f>
        <v>7935</v>
      </c>
      <c r="AK15" s="124">
        <f>AK17+AK18+AK19+AK30+AK31</f>
        <v>67951</v>
      </c>
      <c r="AL15" s="21"/>
      <c r="AM15" s="21"/>
      <c r="AN15" s="21"/>
      <c r="AO15" s="21"/>
      <c r="AP15" s="21"/>
      <c r="AQ15" s="21"/>
      <c r="AR15" s="21"/>
    </row>
    <row r="16" spans="1:44" s="1" customFormat="1" ht="11.85" customHeight="1" x14ac:dyDescent="0.25">
      <c r="C16" s="58" t="s">
        <v>11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9"/>
      <c r="U16" s="60"/>
      <c r="V16" s="60"/>
      <c r="W16" s="60"/>
      <c r="X16" s="61"/>
      <c r="Y16" s="62"/>
      <c r="Z16" s="63"/>
      <c r="AA16" s="63"/>
      <c r="AB16" s="63"/>
      <c r="AC16" s="63"/>
      <c r="AD16" s="63"/>
      <c r="AE16" s="64"/>
      <c r="AF16" s="63"/>
      <c r="AG16" s="63"/>
      <c r="AH16" s="161"/>
      <c r="AI16" s="104"/>
      <c r="AJ16" s="162"/>
      <c r="AK16" s="162"/>
      <c r="AL16" s="21"/>
      <c r="AM16" s="21"/>
      <c r="AN16" s="21"/>
      <c r="AO16" s="21"/>
      <c r="AP16" s="21"/>
      <c r="AQ16" s="21"/>
      <c r="AR16" s="21"/>
    </row>
    <row r="17" spans="3:44" s="1" customFormat="1" ht="11.85" customHeight="1" x14ac:dyDescent="0.25">
      <c r="C17" s="65"/>
      <c r="D17" s="66" t="s">
        <v>153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7" t="s">
        <v>13</v>
      </c>
      <c r="U17" s="67"/>
      <c r="V17" s="67"/>
      <c r="W17" s="67"/>
      <c r="X17" s="67"/>
      <c r="Y17" s="68"/>
      <c r="Z17" s="69"/>
      <c r="AA17" s="69"/>
      <c r="AB17" s="69"/>
      <c r="AC17" s="69"/>
      <c r="AD17" s="69"/>
      <c r="AE17" s="70"/>
      <c r="AF17" s="69"/>
      <c r="AG17" s="69"/>
      <c r="AH17" s="110"/>
      <c r="AI17" s="104"/>
      <c r="AJ17" s="110"/>
      <c r="AK17" s="110"/>
      <c r="AL17" s="21"/>
      <c r="AM17" s="21"/>
      <c r="AN17" s="21"/>
      <c r="AO17" s="21"/>
      <c r="AP17" s="21"/>
      <c r="AQ17" s="21"/>
      <c r="AR17" s="21"/>
    </row>
    <row r="18" spans="3:44" s="1" customFormat="1" ht="11.85" customHeight="1" x14ac:dyDescent="0.25">
      <c r="C18" s="65"/>
      <c r="D18" s="66" t="s">
        <v>154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7" t="s">
        <v>15</v>
      </c>
      <c r="U18" s="67"/>
      <c r="V18" s="67"/>
      <c r="W18" s="67"/>
      <c r="X18" s="67"/>
      <c r="Y18" s="163">
        <v>48</v>
      </c>
      <c r="Z18" s="163"/>
      <c r="AA18" s="163"/>
      <c r="AB18" s="163"/>
      <c r="AC18" s="163"/>
      <c r="AD18" s="164"/>
      <c r="AE18" s="113">
        <v>48</v>
      </c>
      <c r="AF18" s="165"/>
      <c r="AG18" s="166"/>
      <c r="AH18" s="116">
        <v>8</v>
      </c>
      <c r="AI18" s="104">
        <v>394</v>
      </c>
      <c r="AJ18" s="116">
        <v>49</v>
      </c>
      <c r="AK18" s="116">
        <v>1356</v>
      </c>
      <c r="AL18" s="25" t="s">
        <v>155</v>
      </c>
      <c r="AM18" s="25" t="s">
        <v>156</v>
      </c>
      <c r="AN18" s="25" t="s">
        <v>157</v>
      </c>
      <c r="AO18" s="25" t="s">
        <v>158</v>
      </c>
      <c r="AP18" s="25" t="s">
        <v>159</v>
      </c>
      <c r="AQ18" s="25"/>
      <c r="AR18" s="25"/>
    </row>
    <row r="19" spans="3:44" s="1" customFormat="1" ht="11.85" customHeight="1" x14ac:dyDescent="0.25">
      <c r="C19" s="167" t="s">
        <v>160</v>
      </c>
      <c r="D19" s="168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1"/>
      <c r="T19" s="71" t="s">
        <v>161</v>
      </c>
      <c r="U19" s="71"/>
      <c r="V19" s="71"/>
      <c r="W19" s="71"/>
      <c r="X19" s="71"/>
      <c r="Y19" s="169">
        <v>4441</v>
      </c>
      <c r="Z19" s="169"/>
      <c r="AA19" s="169"/>
      <c r="AB19" s="169"/>
      <c r="AC19" s="169"/>
      <c r="AD19" s="170"/>
      <c r="AE19" s="121">
        <f>AE20+AE24+AE28+AE30+AE31</f>
        <v>12354</v>
      </c>
      <c r="AF19" s="171"/>
      <c r="AG19" s="172"/>
      <c r="AH19" s="144">
        <f>AH20+AH24+AH28</f>
        <v>3237</v>
      </c>
      <c r="AI19" s="144">
        <f>AI20+AI24+AI28</f>
        <v>208049</v>
      </c>
      <c r="AJ19" s="144">
        <f>AJ20+AJ24+AJ28</f>
        <v>863</v>
      </c>
      <c r="AK19" s="144">
        <f>AK20+AK24+AK28</f>
        <v>42379</v>
      </c>
      <c r="AL19" s="32" t="s">
        <v>162</v>
      </c>
      <c r="AM19" s="32" t="s">
        <v>163</v>
      </c>
      <c r="AN19" s="173"/>
      <c r="AO19" s="34"/>
      <c r="AP19" s="34"/>
      <c r="AQ19" s="34"/>
      <c r="AR19" s="25"/>
    </row>
    <row r="20" spans="3:44" s="1" customFormat="1" ht="23.85" customHeight="1" x14ac:dyDescent="0.25">
      <c r="C20" s="65"/>
      <c r="D20" s="72" t="s">
        <v>164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3" t="s">
        <v>165</v>
      </c>
      <c r="U20" s="73"/>
      <c r="V20" s="73"/>
      <c r="W20" s="73"/>
      <c r="X20" s="73"/>
      <c r="Y20" s="68"/>
      <c r="Z20" s="69"/>
      <c r="AA20" s="69"/>
      <c r="AB20" s="69"/>
      <c r="AC20" s="69"/>
      <c r="AD20" s="69"/>
      <c r="AE20" s="70"/>
      <c r="AF20" s="69"/>
      <c r="AG20" s="69"/>
      <c r="AH20" s="110"/>
      <c r="AI20" s="104"/>
      <c r="AJ20" s="110"/>
      <c r="AK20" s="110"/>
      <c r="AL20" s="34"/>
      <c r="AM20" s="34"/>
      <c r="AN20" s="34"/>
      <c r="AO20" s="34"/>
      <c r="AP20" s="34"/>
      <c r="AQ20" s="34"/>
      <c r="AR20" s="25"/>
    </row>
    <row r="21" spans="3:44" s="1" customFormat="1" ht="11.85" customHeight="1" x14ac:dyDescent="0.25">
      <c r="C21" s="74"/>
      <c r="D21" s="74"/>
      <c r="E21" s="75" t="s">
        <v>11</v>
      </c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6"/>
      <c r="U21" s="77"/>
      <c r="V21" s="77"/>
      <c r="W21" s="77"/>
      <c r="X21" s="78"/>
      <c r="Y21" s="79"/>
      <c r="Z21" s="80"/>
      <c r="AA21" s="80"/>
      <c r="AB21" s="80"/>
      <c r="AC21" s="80"/>
      <c r="AD21" s="80"/>
      <c r="AE21" s="70"/>
      <c r="AF21" s="80"/>
      <c r="AG21" s="80"/>
      <c r="AH21" s="110"/>
      <c r="AI21" s="104"/>
      <c r="AJ21" s="110"/>
      <c r="AK21" s="110"/>
      <c r="AL21" s="174" t="s">
        <v>166</v>
      </c>
      <c r="AM21" s="34"/>
      <c r="AN21" s="34"/>
      <c r="AO21" s="34"/>
      <c r="AP21" s="34"/>
      <c r="AQ21" s="34"/>
      <c r="AR21" s="25"/>
    </row>
    <row r="22" spans="3:44" s="1" customFormat="1" ht="23.85" customHeight="1" x14ac:dyDescent="0.25">
      <c r="C22" s="81"/>
      <c r="D22" s="81"/>
      <c r="E22" s="82" t="s">
        <v>167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73" t="s">
        <v>168</v>
      </c>
      <c r="U22" s="73"/>
      <c r="V22" s="73"/>
      <c r="W22" s="73"/>
      <c r="X22" s="73"/>
      <c r="Y22" s="68"/>
      <c r="Z22" s="69"/>
      <c r="AA22" s="69"/>
      <c r="AB22" s="69"/>
      <c r="AC22" s="69"/>
      <c r="AD22" s="69"/>
      <c r="AE22" s="70"/>
      <c r="AF22" s="69"/>
      <c r="AG22" s="69"/>
      <c r="AH22" s="110"/>
      <c r="AI22" s="104"/>
      <c r="AJ22" s="110"/>
      <c r="AK22" s="110"/>
      <c r="AL22" s="174" t="s">
        <v>169</v>
      </c>
      <c r="AM22" s="174"/>
      <c r="AN22" s="34"/>
      <c r="AO22" s="34"/>
      <c r="AP22" s="34"/>
      <c r="AQ22" s="34"/>
      <c r="AR22" s="25"/>
    </row>
    <row r="23" spans="3:44" s="1" customFormat="1" ht="23.85" customHeight="1" x14ac:dyDescent="0.25">
      <c r="C23" s="81"/>
      <c r="D23" s="81"/>
      <c r="E23" s="66" t="s">
        <v>170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73" t="s">
        <v>171</v>
      </c>
      <c r="U23" s="73"/>
      <c r="V23" s="73"/>
      <c r="W23" s="73"/>
      <c r="X23" s="73"/>
      <c r="Y23" s="68"/>
      <c r="Z23" s="69"/>
      <c r="AA23" s="69"/>
      <c r="AB23" s="69"/>
      <c r="AC23" s="69"/>
      <c r="AD23" s="69"/>
      <c r="AE23" s="70"/>
      <c r="AF23" s="69"/>
      <c r="AG23" s="69"/>
      <c r="AH23" s="110"/>
      <c r="AI23" s="104"/>
      <c r="AJ23" s="110"/>
      <c r="AK23" s="110"/>
      <c r="AL23" s="174" t="s">
        <v>172</v>
      </c>
      <c r="AM23" s="174"/>
      <c r="AN23" s="34"/>
      <c r="AO23" s="34"/>
      <c r="AP23" s="34"/>
      <c r="AQ23" s="34"/>
      <c r="AR23" s="25"/>
    </row>
    <row r="24" spans="3:44" s="1" customFormat="1" ht="23.85" customHeight="1" x14ac:dyDescent="0.25">
      <c r="C24" s="65"/>
      <c r="D24" s="72" t="s">
        <v>173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3" t="s">
        <v>174</v>
      </c>
      <c r="U24" s="73"/>
      <c r="V24" s="73"/>
      <c r="W24" s="73"/>
      <c r="X24" s="73"/>
      <c r="Y24" s="68"/>
      <c r="Z24" s="69"/>
      <c r="AA24" s="69"/>
      <c r="AB24" s="69"/>
      <c r="AC24" s="69"/>
      <c r="AD24" s="69"/>
      <c r="AE24" s="70">
        <f>4441+295</f>
        <v>4736</v>
      </c>
      <c r="AF24" s="69"/>
      <c r="AG24" s="69"/>
      <c r="AH24" s="144">
        <v>3237</v>
      </c>
      <c r="AI24" s="124">
        <v>208049</v>
      </c>
      <c r="AJ24" s="144">
        <v>863</v>
      </c>
      <c r="AK24" s="144">
        <v>42379</v>
      </c>
      <c r="AL24" s="175" t="s">
        <v>175</v>
      </c>
      <c r="AM24" s="34"/>
      <c r="AN24" s="25"/>
      <c r="AO24" s="25"/>
      <c r="AP24" s="25"/>
      <c r="AQ24" s="25"/>
      <c r="AR24" s="25"/>
    </row>
    <row r="25" spans="3:44" s="1" customFormat="1" ht="18" hidden="1" customHeight="1" x14ac:dyDescent="0.25">
      <c r="C25" s="176"/>
      <c r="D25" s="177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9"/>
      <c r="U25" s="179"/>
      <c r="V25" s="179"/>
      <c r="W25" s="179"/>
      <c r="X25" s="179"/>
      <c r="Y25" s="180"/>
      <c r="Z25" s="181"/>
      <c r="AA25" s="181"/>
      <c r="AB25" s="181"/>
      <c r="AC25" s="181"/>
      <c r="AD25" s="181"/>
      <c r="AE25" s="182"/>
      <c r="AF25" s="181"/>
      <c r="AG25" s="181"/>
      <c r="AH25" s="183"/>
      <c r="AI25" s="104"/>
      <c r="AJ25" s="183"/>
      <c r="AK25" s="183"/>
      <c r="AL25" s="175"/>
      <c r="AM25" s="34"/>
      <c r="AN25" s="25"/>
      <c r="AO25" s="25"/>
      <c r="AP25" s="25"/>
      <c r="AQ25" s="25"/>
      <c r="AR25" s="25"/>
    </row>
    <row r="26" spans="3:44" s="1" customFormat="1" ht="35.700000000000003" customHeight="1" x14ac:dyDescent="0.25">
      <c r="C26" s="81"/>
      <c r="D26" s="81"/>
      <c r="E26" s="66" t="s">
        <v>176</v>
      </c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73" t="s">
        <v>177</v>
      </c>
      <c r="U26" s="73"/>
      <c r="V26" s="73"/>
      <c r="W26" s="73"/>
      <c r="X26" s="73"/>
      <c r="Y26" s="68"/>
      <c r="Z26" s="69"/>
      <c r="AA26" s="69"/>
      <c r="AB26" s="69"/>
      <c r="AC26" s="69"/>
      <c r="AD26" s="69"/>
      <c r="AE26" s="70">
        <v>295</v>
      </c>
      <c r="AF26" s="69"/>
      <c r="AG26" s="69"/>
      <c r="AH26" s="110">
        <v>690</v>
      </c>
      <c r="AI26" s="104">
        <v>174345</v>
      </c>
      <c r="AJ26" s="104">
        <v>234</v>
      </c>
      <c r="AK26" s="104">
        <v>37056</v>
      </c>
      <c r="AL26" s="175" t="s">
        <v>178</v>
      </c>
      <c r="AM26" s="175"/>
      <c r="AN26" s="25"/>
      <c r="AO26" s="25"/>
      <c r="AP26" s="25"/>
      <c r="AQ26" s="25"/>
      <c r="AR26" s="25"/>
    </row>
    <row r="27" spans="3:44" s="1" customFormat="1" ht="23.85" customHeight="1" x14ac:dyDescent="0.25">
      <c r="C27" s="81"/>
      <c r="D27" s="81"/>
      <c r="E27" s="66" t="s">
        <v>179</v>
      </c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73" t="s">
        <v>180</v>
      </c>
      <c r="U27" s="73"/>
      <c r="V27" s="73"/>
      <c r="W27" s="73"/>
      <c r="X27" s="73"/>
      <c r="Y27" s="68"/>
      <c r="Z27" s="69"/>
      <c r="AA27" s="69"/>
      <c r="AB27" s="69"/>
      <c r="AC27" s="69"/>
      <c r="AD27" s="69"/>
      <c r="AE27" s="70"/>
      <c r="AF27" s="69"/>
      <c r="AG27" s="69"/>
      <c r="AH27" s="110"/>
      <c r="AI27" s="104"/>
      <c r="AJ27" s="110"/>
      <c r="AK27" s="110">
        <v>2</v>
      </c>
      <c r="AL27" s="175" t="s">
        <v>181</v>
      </c>
      <c r="AM27" s="175"/>
      <c r="AN27" s="25"/>
      <c r="AO27" s="25"/>
      <c r="AP27" s="25"/>
      <c r="AQ27" s="25"/>
      <c r="AR27" s="25"/>
    </row>
    <row r="28" spans="3:44" s="1" customFormat="1" ht="23.85" customHeight="1" x14ac:dyDescent="0.25">
      <c r="C28" s="65"/>
      <c r="D28" s="72" t="s">
        <v>182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3" t="s">
        <v>183</v>
      </c>
      <c r="U28" s="73"/>
      <c r="V28" s="73"/>
      <c r="W28" s="73"/>
      <c r="X28" s="73"/>
      <c r="Y28" s="68"/>
      <c r="Z28" s="69"/>
      <c r="AA28" s="69"/>
      <c r="AB28" s="69"/>
      <c r="AC28" s="69"/>
      <c r="AD28" s="69"/>
      <c r="AE28" s="70"/>
      <c r="AF28" s="69"/>
      <c r="AG28" s="69"/>
      <c r="AH28" s="110"/>
      <c r="AI28" s="104"/>
      <c r="AJ28" s="110"/>
      <c r="AK28" s="110"/>
      <c r="AL28" s="175" t="s">
        <v>184</v>
      </c>
      <c r="AM28" s="34"/>
      <c r="AN28" s="25"/>
      <c r="AO28" s="25"/>
      <c r="AP28" s="25"/>
      <c r="AQ28" s="25"/>
      <c r="AR28" s="25"/>
    </row>
    <row r="29" spans="3:44" s="1" customFormat="1" ht="23.85" customHeight="1" x14ac:dyDescent="0.25">
      <c r="C29" s="65"/>
      <c r="D29" s="83"/>
      <c r="E29" s="66" t="s">
        <v>185</v>
      </c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73" t="s">
        <v>186</v>
      </c>
      <c r="U29" s="73"/>
      <c r="V29" s="73"/>
      <c r="W29" s="73"/>
      <c r="X29" s="73"/>
      <c r="Y29" s="68"/>
      <c r="Z29" s="69"/>
      <c r="AA29" s="69"/>
      <c r="AB29" s="69"/>
      <c r="AC29" s="69"/>
      <c r="AD29" s="69"/>
      <c r="AE29" s="70"/>
      <c r="AF29" s="69"/>
      <c r="AG29" s="69"/>
      <c r="AH29" s="110"/>
      <c r="AI29" s="104"/>
      <c r="AJ29" s="110"/>
      <c r="AK29" s="110"/>
      <c r="AL29" s="175" t="s">
        <v>187</v>
      </c>
      <c r="AM29" s="175"/>
      <c r="AN29" s="25"/>
      <c r="AO29" s="25"/>
      <c r="AP29" s="25"/>
      <c r="AQ29" s="25"/>
      <c r="AR29" s="25"/>
    </row>
    <row r="30" spans="3:44" s="1" customFormat="1" ht="11.85" customHeight="1" x14ac:dyDescent="0.25">
      <c r="C30" s="65"/>
      <c r="D30" s="66" t="s">
        <v>188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73" t="s">
        <v>189</v>
      </c>
      <c r="U30" s="73"/>
      <c r="V30" s="73"/>
      <c r="W30" s="73"/>
      <c r="X30" s="73"/>
      <c r="Y30" s="184">
        <v>7618</v>
      </c>
      <c r="Z30" s="184"/>
      <c r="AA30" s="184"/>
      <c r="AB30" s="184"/>
      <c r="AC30" s="184"/>
      <c r="AD30" s="185"/>
      <c r="AE30" s="88">
        <v>7618</v>
      </c>
      <c r="AF30" s="186"/>
      <c r="AG30" s="187"/>
      <c r="AH30" s="104">
        <v>7548</v>
      </c>
      <c r="AI30" s="104">
        <v>61956</v>
      </c>
      <c r="AJ30" s="104">
        <v>7023</v>
      </c>
      <c r="AK30" s="104">
        <v>24216</v>
      </c>
      <c r="AL30" s="25" t="s">
        <v>190</v>
      </c>
      <c r="AM30" s="25"/>
      <c r="AN30" s="25"/>
      <c r="AO30" s="25"/>
      <c r="AP30" s="25"/>
      <c r="AQ30" s="25"/>
      <c r="AR30" s="25"/>
    </row>
    <row r="31" spans="3:44" s="1" customFormat="1" ht="11.85" customHeight="1" x14ac:dyDescent="0.25">
      <c r="C31" s="65"/>
      <c r="D31" s="66" t="s">
        <v>191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7" t="s">
        <v>192</v>
      </c>
      <c r="U31" s="67"/>
      <c r="V31" s="67"/>
      <c r="W31" s="67"/>
      <c r="X31" s="67"/>
      <c r="Y31" s="68"/>
      <c r="Z31" s="69"/>
      <c r="AA31" s="69"/>
      <c r="AB31" s="69"/>
      <c r="AC31" s="69"/>
      <c r="AD31" s="69"/>
      <c r="AE31" s="70"/>
      <c r="AF31" s="69"/>
      <c r="AG31" s="69"/>
      <c r="AH31" s="110"/>
      <c r="AI31" s="104"/>
      <c r="AJ31" s="110"/>
      <c r="AK31" s="110"/>
      <c r="AL31" s="25" t="s">
        <v>193</v>
      </c>
      <c r="AM31" s="25"/>
      <c r="AN31" s="25"/>
      <c r="AO31" s="25"/>
      <c r="AP31" s="25"/>
      <c r="AQ31" s="25"/>
      <c r="AR31" s="25"/>
    </row>
    <row r="32" spans="3:44" s="26" customFormat="1" ht="11.85" customHeight="1" x14ac:dyDescent="0.3">
      <c r="C32" s="56" t="s">
        <v>194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84">
        <v>2</v>
      </c>
      <c r="U32" s="84"/>
      <c r="V32" s="84"/>
      <c r="W32" s="84"/>
      <c r="X32" s="84"/>
      <c r="Y32" s="188">
        <v>6019</v>
      </c>
      <c r="Z32" s="188"/>
      <c r="AA32" s="188"/>
      <c r="AB32" s="188"/>
      <c r="AC32" s="188"/>
      <c r="AD32" s="189"/>
      <c r="AE32" s="190">
        <f>SUM(AE37:AE44)+AE33</f>
        <v>0</v>
      </c>
      <c r="AF32" s="191"/>
      <c r="AG32" s="192"/>
      <c r="AH32" s="144">
        <f>AH33+AH37+AH38+AH39+AH40+AH41+AH42+AH43+AH44</f>
        <v>9639</v>
      </c>
      <c r="AI32" s="144">
        <f>AI33+AI37+AI38+AI39+AI40+AI41+AI42+AI43+AI44</f>
        <v>77844</v>
      </c>
      <c r="AJ32" s="144">
        <f>AJ33+AJ37+AJ38+AJ39+AJ40+AJ41+AJ42+AJ43+AJ44</f>
        <v>43446</v>
      </c>
      <c r="AK32" s="144">
        <f>AK33+AK37+AK38+AK39+AK40+AK41+AK42+AK43+AK44</f>
        <v>73340</v>
      </c>
      <c r="AL32" s="27" t="s">
        <v>195</v>
      </c>
      <c r="AM32" s="27" t="s">
        <v>196</v>
      </c>
      <c r="AN32" s="27">
        <v>6160</v>
      </c>
      <c r="AO32" s="25"/>
      <c r="AP32" s="25"/>
      <c r="AQ32" s="25"/>
      <c r="AR32" s="25"/>
    </row>
    <row r="33" spans="3:44" s="1" customFormat="1" ht="11.85" customHeight="1" x14ac:dyDescent="0.3">
      <c r="C33" s="65"/>
      <c r="D33" s="66" t="s">
        <v>197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85" t="s">
        <v>198</v>
      </c>
      <c r="U33" s="85"/>
      <c r="V33" s="85"/>
      <c r="W33" s="85"/>
      <c r="X33" s="85"/>
      <c r="Y33" s="86">
        <v>2662</v>
      </c>
      <c r="Z33" s="86"/>
      <c r="AA33" s="86"/>
      <c r="AB33" s="86"/>
      <c r="AC33" s="86"/>
      <c r="AD33" s="87"/>
      <c r="AE33" s="88"/>
      <c r="AF33" s="89"/>
      <c r="AG33" s="90"/>
      <c r="AH33" s="104"/>
      <c r="AI33" s="104"/>
      <c r="AJ33" s="104">
        <v>40408</v>
      </c>
      <c r="AK33" s="104">
        <v>40408</v>
      </c>
      <c r="AL33" s="193"/>
      <c r="AM33" s="25"/>
      <c r="AN33" s="25"/>
      <c r="AO33" s="25"/>
      <c r="AP33" s="25"/>
      <c r="AQ33" s="25"/>
      <c r="AR33" s="25"/>
    </row>
    <row r="34" spans="3:44" s="1" customFormat="1" ht="11.85" customHeight="1" x14ac:dyDescent="0.25">
      <c r="C34" s="74"/>
      <c r="D34" s="74"/>
      <c r="E34" s="75" t="s">
        <v>11</v>
      </c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91"/>
      <c r="U34" s="77"/>
      <c r="V34" s="77"/>
      <c r="W34" s="77"/>
      <c r="X34" s="78"/>
      <c r="Y34" s="79"/>
      <c r="Z34" s="80"/>
      <c r="AA34" s="80"/>
      <c r="AB34" s="80"/>
      <c r="AC34" s="80"/>
      <c r="AD34" s="80"/>
      <c r="AE34" s="70"/>
      <c r="AF34" s="80"/>
      <c r="AG34" s="80"/>
      <c r="AH34" s="110"/>
      <c r="AI34" s="104"/>
      <c r="AJ34" s="110"/>
      <c r="AK34" s="110"/>
      <c r="AL34" s="25" t="s">
        <v>196</v>
      </c>
      <c r="AM34" s="25"/>
      <c r="AN34" s="25"/>
      <c r="AO34" s="25"/>
      <c r="AP34" s="25"/>
      <c r="AQ34" s="25"/>
      <c r="AR34" s="25"/>
    </row>
    <row r="35" spans="3:44" s="1" customFormat="1" ht="11.85" customHeight="1" x14ac:dyDescent="0.25">
      <c r="C35" s="81"/>
      <c r="D35" s="81"/>
      <c r="E35" s="66" t="s">
        <v>38</v>
      </c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85" t="s">
        <v>199</v>
      </c>
      <c r="U35" s="85"/>
      <c r="V35" s="85"/>
      <c r="W35" s="85"/>
      <c r="X35" s="85"/>
      <c r="Y35" s="79"/>
      <c r="Z35" s="80"/>
      <c r="AA35" s="80"/>
      <c r="AB35" s="80"/>
      <c r="AC35" s="80"/>
      <c r="AD35" s="80"/>
      <c r="AE35" s="70"/>
      <c r="AF35" s="80"/>
      <c r="AG35" s="80"/>
      <c r="AH35" s="110"/>
      <c r="AI35" s="104"/>
      <c r="AJ35" s="110"/>
      <c r="AK35" s="110"/>
      <c r="AL35" s="25"/>
      <c r="AM35" s="25"/>
      <c r="AN35" s="25"/>
      <c r="AO35" s="25"/>
      <c r="AP35" s="25"/>
      <c r="AQ35" s="25"/>
      <c r="AR35" s="25"/>
    </row>
    <row r="36" spans="3:44" s="1" customFormat="1" ht="11.85" customHeight="1" x14ac:dyDescent="0.25">
      <c r="C36" s="81"/>
      <c r="D36" s="81"/>
      <c r="E36" s="66" t="s">
        <v>40</v>
      </c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85" t="s">
        <v>200</v>
      </c>
      <c r="U36" s="85"/>
      <c r="V36" s="85"/>
      <c r="W36" s="85"/>
      <c r="X36" s="85"/>
      <c r="Y36" s="79"/>
      <c r="Z36" s="80"/>
      <c r="AA36" s="80"/>
      <c r="AB36" s="80"/>
      <c r="AC36" s="80"/>
      <c r="AD36" s="80"/>
      <c r="AE36" s="70"/>
      <c r="AF36" s="80"/>
      <c r="AG36" s="80"/>
      <c r="AH36" s="110"/>
      <c r="AI36" s="104"/>
      <c r="AJ36" s="110">
        <v>40408</v>
      </c>
      <c r="AK36" s="110">
        <v>40408</v>
      </c>
      <c r="AL36" s="25"/>
      <c r="AM36" s="25"/>
      <c r="AN36" s="25"/>
      <c r="AO36" s="25"/>
      <c r="AP36" s="25"/>
      <c r="AQ36" s="25"/>
      <c r="AR36" s="25"/>
    </row>
    <row r="37" spans="3:44" s="1" customFormat="1" ht="11.85" customHeight="1" x14ac:dyDescent="0.25">
      <c r="C37" s="92"/>
      <c r="D37" s="93" t="s">
        <v>42</v>
      </c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85" t="s">
        <v>201</v>
      </c>
      <c r="U37" s="85"/>
      <c r="V37" s="85"/>
      <c r="W37" s="85"/>
      <c r="X37" s="85"/>
      <c r="Y37" s="86">
        <v>6019</v>
      </c>
      <c r="Z37" s="86"/>
      <c r="AA37" s="86"/>
      <c r="AB37" s="86"/>
      <c r="AC37" s="86"/>
      <c r="AD37" s="87"/>
      <c r="AE37" s="88"/>
      <c r="AF37" s="89"/>
      <c r="AG37" s="90"/>
      <c r="AH37" s="104">
        <v>480</v>
      </c>
      <c r="AI37" s="104">
        <v>1340</v>
      </c>
      <c r="AJ37" s="104">
        <v>140</v>
      </c>
      <c r="AK37" s="104">
        <v>884</v>
      </c>
      <c r="AL37" s="34"/>
      <c r="AM37" s="34"/>
      <c r="AN37" s="34"/>
      <c r="AO37" s="34"/>
      <c r="AP37" s="34"/>
      <c r="AQ37" s="34"/>
      <c r="AR37" s="34"/>
    </row>
    <row r="38" spans="3:44" s="1" customFormat="1" ht="11.85" customHeight="1" x14ac:dyDescent="0.25">
      <c r="C38" s="92"/>
      <c r="D38" s="93" t="s">
        <v>44</v>
      </c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85" t="s">
        <v>202</v>
      </c>
      <c r="U38" s="85"/>
      <c r="V38" s="85"/>
      <c r="W38" s="85"/>
      <c r="X38" s="85"/>
      <c r="Y38" s="79"/>
      <c r="Z38" s="80"/>
      <c r="AA38" s="80"/>
      <c r="AB38" s="80"/>
      <c r="AC38" s="80"/>
      <c r="AD38" s="80"/>
      <c r="AE38" s="70"/>
      <c r="AF38" s="80"/>
      <c r="AG38" s="80"/>
      <c r="AH38" s="110"/>
      <c r="AI38" s="104"/>
      <c r="AJ38" s="110"/>
      <c r="AK38" s="116">
        <v>10238</v>
      </c>
      <c r="AL38" s="25" t="s">
        <v>196</v>
      </c>
      <c r="AM38" s="25"/>
      <c r="AN38" s="25"/>
      <c r="AO38" s="25"/>
      <c r="AP38" s="25"/>
      <c r="AQ38" s="25"/>
      <c r="AR38" s="25"/>
    </row>
    <row r="39" spans="3:44" s="1" customFormat="1" ht="11.85" customHeight="1" x14ac:dyDescent="0.25">
      <c r="C39" s="92"/>
      <c r="D39" s="93" t="s">
        <v>48</v>
      </c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85" t="s">
        <v>203</v>
      </c>
      <c r="U39" s="85"/>
      <c r="V39" s="85"/>
      <c r="W39" s="85"/>
      <c r="X39" s="85"/>
      <c r="Y39" s="86">
        <v>16945</v>
      </c>
      <c r="Z39" s="86"/>
      <c r="AA39" s="86"/>
      <c r="AB39" s="86"/>
      <c r="AC39" s="86"/>
      <c r="AD39" s="87"/>
      <c r="AE39" s="88"/>
      <c r="AF39" s="94"/>
      <c r="AG39" s="90"/>
      <c r="AH39" s="104"/>
      <c r="AI39" s="104">
        <v>3720</v>
      </c>
      <c r="AJ39" s="104">
        <v>446</v>
      </c>
      <c r="AK39" s="104">
        <v>3627</v>
      </c>
      <c r="AL39" s="25" t="s">
        <v>196</v>
      </c>
      <c r="AM39" s="25"/>
      <c r="AN39" s="25"/>
      <c r="AO39" s="25"/>
      <c r="AP39" s="25"/>
      <c r="AQ39" s="25"/>
      <c r="AR39" s="25"/>
    </row>
    <row r="40" spans="3:44" s="1" customFormat="1" ht="11.85" customHeight="1" x14ac:dyDescent="0.25">
      <c r="C40" s="92"/>
      <c r="D40" s="93" t="s">
        <v>46</v>
      </c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85" t="s">
        <v>204</v>
      </c>
      <c r="U40" s="85"/>
      <c r="V40" s="85"/>
      <c r="W40" s="85"/>
      <c r="X40" s="85"/>
      <c r="Y40" s="86">
        <v>11252</v>
      </c>
      <c r="Z40" s="86"/>
      <c r="AA40" s="86"/>
      <c r="AB40" s="86"/>
      <c r="AC40" s="86"/>
      <c r="AD40" s="87"/>
      <c r="AE40" s="88"/>
      <c r="AF40" s="94"/>
      <c r="AG40" s="90"/>
      <c r="AH40" s="104">
        <v>7659</v>
      </c>
      <c r="AI40" s="104">
        <v>61534</v>
      </c>
      <c r="AJ40" s="104">
        <f>2453-1</f>
        <v>2452</v>
      </c>
      <c r="AK40" s="104">
        <v>18183</v>
      </c>
      <c r="AL40" s="34" t="s">
        <v>196</v>
      </c>
      <c r="AM40" s="25"/>
      <c r="AN40" s="25"/>
      <c r="AO40" s="25"/>
      <c r="AP40" s="25"/>
      <c r="AQ40" s="25"/>
      <c r="AR40" s="25"/>
    </row>
    <row r="41" spans="3:44" s="1" customFormat="1" ht="11.85" customHeight="1" x14ac:dyDescent="0.25">
      <c r="C41" s="92"/>
      <c r="D41" s="93" t="s">
        <v>50</v>
      </c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85" t="s">
        <v>205</v>
      </c>
      <c r="U41" s="85"/>
      <c r="V41" s="85"/>
      <c r="W41" s="85"/>
      <c r="X41" s="85"/>
      <c r="Y41" s="86">
        <v>14905</v>
      </c>
      <c r="Z41" s="86"/>
      <c r="AA41" s="86"/>
      <c r="AB41" s="86"/>
      <c r="AC41" s="86"/>
      <c r="AD41" s="87"/>
      <c r="AE41" s="88"/>
      <c r="AF41" s="94"/>
      <c r="AG41" s="90"/>
      <c r="AH41" s="104">
        <v>1500</v>
      </c>
      <c r="AI41" s="104">
        <v>11250</v>
      </c>
      <c r="AJ41" s="104"/>
      <c r="AK41" s="104"/>
      <c r="AL41" s="34" t="s">
        <v>195</v>
      </c>
      <c r="AM41" s="34">
        <v>6160</v>
      </c>
      <c r="AN41" s="34"/>
      <c r="AO41" s="34"/>
      <c r="AP41" s="34"/>
      <c r="AQ41" s="34"/>
      <c r="AR41" s="34"/>
    </row>
    <row r="42" spans="3:44" s="1" customFormat="1" ht="11.85" customHeight="1" x14ac:dyDescent="0.25">
      <c r="C42" s="92"/>
      <c r="D42" s="93" t="s">
        <v>206</v>
      </c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85" t="s">
        <v>207</v>
      </c>
      <c r="U42" s="85"/>
      <c r="V42" s="85"/>
      <c r="W42" s="85"/>
      <c r="X42" s="85"/>
      <c r="Y42" s="79"/>
      <c r="Z42" s="80"/>
      <c r="AA42" s="80"/>
      <c r="AB42" s="80"/>
      <c r="AC42" s="80"/>
      <c r="AD42" s="80"/>
      <c r="AE42" s="70"/>
      <c r="AF42" s="80"/>
      <c r="AG42" s="80"/>
      <c r="AH42" s="110"/>
      <c r="AI42" s="104"/>
      <c r="AJ42" s="110"/>
      <c r="AK42" s="110"/>
      <c r="AL42" s="25" t="s">
        <v>196</v>
      </c>
      <c r="AM42" s="25"/>
      <c r="AN42" s="25"/>
      <c r="AO42" s="25"/>
      <c r="AP42" s="25"/>
      <c r="AQ42" s="25"/>
      <c r="AR42" s="25"/>
    </row>
    <row r="43" spans="3:44" s="1" customFormat="1" ht="11.85" customHeight="1" x14ac:dyDescent="0.25">
      <c r="C43" s="92"/>
      <c r="D43" s="93" t="s">
        <v>52</v>
      </c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85" t="s">
        <v>208</v>
      </c>
      <c r="U43" s="85"/>
      <c r="V43" s="85"/>
      <c r="W43" s="85"/>
      <c r="X43" s="85"/>
      <c r="Y43" s="79"/>
      <c r="Z43" s="80"/>
      <c r="AA43" s="80"/>
      <c r="AB43" s="80"/>
      <c r="AC43" s="80"/>
      <c r="AD43" s="80"/>
      <c r="AE43" s="70"/>
      <c r="AF43" s="80"/>
      <c r="AG43" s="80"/>
      <c r="AH43" s="110"/>
      <c r="AI43" s="104"/>
      <c r="AJ43" s="110"/>
      <c r="AK43" s="110"/>
      <c r="AL43" s="25" t="s">
        <v>196</v>
      </c>
      <c r="AM43" s="25"/>
      <c r="AN43" s="25"/>
      <c r="AO43" s="25"/>
      <c r="AP43" s="25"/>
      <c r="AQ43" s="25"/>
      <c r="AR43" s="25"/>
    </row>
    <row r="44" spans="3:44" s="1" customFormat="1" ht="11.85" customHeight="1" x14ac:dyDescent="0.25">
      <c r="C44" s="92"/>
      <c r="D44" s="93" t="s">
        <v>54</v>
      </c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85" t="s">
        <v>209</v>
      </c>
      <c r="U44" s="85"/>
      <c r="V44" s="85"/>
      <c r="W44" s="85"/>
      <c r="X44" s="85"/>
      <c r="Y44" s="79"/>
      <c r="Z44" s="80"/>
      <c r="AA44" s="80"/>
      <c r="AB44" s="80"/>
      <c r="AC44" s="80"/>
      <c r="AD44" s="80"/>
      <c r="AE44" s="70"/>
      <c r="AF44" s="80"/>
      <c r="AG44" s="80"/>
      <c r="AH44" s="110"/>
      <c r="AI44" s="104"/>
      <c r="AJ44" s="110"/>
      <c r="AK44" s="110"/>
      <c r="AL44" s="25"/>
      <c r="AM44" s="25"/>
      <c r="AN44" s="25"/>
      <c r="AO44" s="25"/>
      <c r="AP44" s="25"/>
      <c r="AQ44" s="25"/>
      <c r="AR44" s="25"/>
    </row>
    <row r="45" spans="3:44" s="1" customFormat="1" ht="11.85" customHeight="1" x14ac:dyDescent="0.25">
      <c r="C45" s="95" t="s">
        <v>210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6">
        <v>3</v>
      </c>
      <c r="U45" s="96"/>
      <c r="V45" s="96"/>
      <c r="W45" s="96"/>
      <c r="X45" s="96"/>
      <c r="Y45" s="86">
        <v>119586</v>
      </c>
      <c r="Z45" s="86"/>
      <c r="AA45" s="86"/>
      <c r="AB45" s="86"/>
      <c r="AC45" s="86"/>
      <c r="AD45" s="87"/>
      <c r="AE45" s="88"/>
      <c r="AF45" s="89"/>
      <c r="AG45" s="90"/>
      <c r="AH45" s="104">
        <v>316814</v>
      </c>
      <c r="AI45" s="104">
        <v>2495606</v>
      </c>
      <c r="AJ45" s="104">
        <v>4350</v>
      </c>
      <c r="AK45" s="104">
        <v>264331</v>
      </c>
      <c r="AL45" s="25" t="s">
        <v>211</v>
      </c>
      <c r="AM45" s="25" t="s">
        <v>212</v>
      </c>
      <c r="AN45" s="25" t="s">
        <v>213</v>
      </c>
      <c r="AO45" s="34"/>
      <c r="AP45" s="34"/>
      <c r="AQ45" s="34"/>
      <c r="AR45" s="34"/>
    </row>
    <row r="46" spans="3:44" s="1" customFormat="1" ht="35.700000000000003" customHeight="1" x14ac:dyDescent="0.3">
      <c r="C46" s="95" t="s">
        <v>214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6">
        <v>4</v>
      </c>
      <c r="U46" s="96"/>
      <c r="V46" s="96"/>
      <c r="W46" s="96"/>
      <c r="X46" s="96"/>
      <c r="Y46" s="86">
        <v>524665</v>
      </c>
      <c r="Z46" s="86"/>
      <c r="AA46" s="86"/>
      <c r="AB46" s="86"/>
      <c r="AC46" s="86"/>
      <c r="AD46" s="87"/>
      <c r="AE46" s="88"/>
      <c r="AF46" s="89"/>
      <c r="AG46" s="90"/>
      <c r="AH46" s="104">
        <v>502056</v>
      </c>
      <c r="AI46" s="104">
        <v>3671529</v>
      </c>
      <c r="AJ46" s="104">
        <v>464911</v>
      </c>
      <c r="AK46" s="104">
        <v>1217042</v>
      </c>
      <c r="AL46" s="25" t="s">
        <v>215</v>
      </c>
      <c r="AM46" s="25" t="s">
        <v>216</v>
      </c>
      <c r="AN46" s="193"/>
      <c r="AO46" s="193"/>
      <c r="AP46" s="34"/>
      <c r="AQ46" s="25"/>
      <c r="AR46" s="25"/>
    </row>
    <row r="47" spans="3:44" s="1" customFormat="1" ht="11.85" customHeight="1" x14ac:dyDescent="0.25">
      <c r="C47" s="97" t="s">
        <v>217</v>
      </c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6">
        <v>5</v>
      </c>
      <c r="U47" s="96"/>
      <c r="V47" s="96"/>
      <c r="W47" s="96"/>
      <c r="X47" s="96"/>
      <c r="Y47" s="79"/>
      <c r="Z47" s="80"/>
      <c r="AA47" s="80"/>
      <c r="AB47" s="80"/>
      <c r="AC47" s="80"/>
      <c r="AD47" s="80"/>
      <c r="AE47" s="70"/>
      <c r="AF47" s="98"/>
      <c r="AG47" s="80"/>
      <c r="AH47" s="110"/>
      <c r="AI47" s="104">
        <v>451</v>
      </c>
      <c r="AJ47" s="110"/>
      <c r="AK47" s="110">
        <v>235</v>
      </c>
      <c r="AL47" s="34" t="s">
        <v>218</v>
      </c>
      <c r="AM47" s="25" t="s">
        <v>219</v>
      </c>
      <c r="AN47" s="25" t="s">
        <v>220</v>
      </c>
      <c r="AO47" s="25"/>
      <c r="AP47" s="25"/>
      <c r="AQ47" s="25"/>
      <c r="AR47" s="25"/>
    </row>
    <row r="48" spans="3:44" s="1" customFormat="1" ht="11.85" customHeight="1" x14ac:dyDescent="0.3">
      <c r="C48" s="97" t="s">
        <v>221</v>
      </c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6">
        <v>6</v>
      </c>
      <c r="U48" s="96"/>
      <c r="V48" s="96"/>
      <c r="W48" s="96"/>
      <c r="X48" s="96"/>
      <c r="Y48" s="86">
        <v>85785</v>
      </c>
      <c r="Z48" s="86"/>
      <c r="AA48" s="86"/>
      <c r="AB48" s="86"/>
      <c r="AC48" s="86"/>
      <c r="AD48" s="87"/>
      <c r="AE48" s="88"/>
      <c r="AF48" s="89"/>
      <c r="AG48" s="90"/>
      <c r="AH48" s="104">
        <v>30693</v>
      </c>
      <c r="AI48" s="104">
        <v>748156</v>
      </c>
      <c r="AJ48" s="104">
        <v>55063</v>
      </c>
      <c r="AK48" s="104">
        <v>224086</v>
      </c>
      <c r="AL48" s="25" t="s">
        <v>222</v>
      </c>
      <c r="AM48" s="25" t="s">
        <v>223</v>
      </c>
      <c r="AN48" s="193"/>
      <c r="AO48" s="193"/>
      <c r="AP48" s="25"/>
      <c r="AQ48" s="194"/>
      <c r="AR48" s="28"/>
    </row>
    <row r="49" spans="3:44" s="1" customFormat="1" ht="11.85" customHeight="1" x14ac:dyDescent="0.3">
      <c r="C49" s="97" t="s">
        <v>224</v>
      </c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6">
        <v>7</v>
      </c>
      <c r="U49" s="96"/>
      <c r="V49" s="96"/>
      <c r="W49" s="96"/>
      <c r="X49" s="96"/>
      <c r="Y49" s="79"/>
      <c r="Z49" s="80"/>
      <c r="AA49" s="80"/>
      <c r="AB49" s="80"/>
      <c r="AC49" s="80"/>
      <c r="AD49" s="80"/>
      <c r="AE49" s="70"/>
      <c r="AF49" s="80"/>
      <c r="AG49" s="80"/>
      <c r="AH49" s="110"/>
      <c r="AI49" s="104"/>
      <c r="AJ49" s="110"/>
      <c r="AK49" s="110"/>
      <c r="AL49" s="34">
        <v>6410</v>
      </c>
      <c r="AM49" s="195">
        <v>6420</v>
      </c>
      <c r="AN49" s="25"/>
      <c r="AO49" s="25"/>
      <c r="AP49" s="25"/>
      <c r="AQ49" s="25"/>
      <c r="AR49" s="25"/>
    </row>
    <row r="50" spans="3:44" s="1" customFormat="1" ht="11.85" customHeight="1" x14ac:dyDescent="0.25">
      <c r="C50" s="97" t="s">
        <v>225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6">
        <v>8</v>
      </c>
      <c r="U50" s="96"/>
      <c r="V50" s="96"/>
      <c r="W50" s="96"/>
      <c r="X50" s="96"/>
      <c r="Y50" s="79"/>
      <c r="Z50" s="80"/>
      <c r="AA50" s="80"/>
      <c r="AB50" s="80"/>
      <c r="AC50" s="80"/>
      <c r="AD50" s="80"/>
      <c r="AE50" s="70"/>
      <c r="AF50" s="80"/>
      <c r="AG50" s="80"/>
      <c r="AH50" s="110">
        <v>6747</v>
      </c>
      <c r="AI50" s="104">
        <v>6747</v>
      </c>
      <c r="AJ50" s="110"/>
      <c r="AK50" s="104">
        <v>9956</v>
      </c>
      <c r="AL50" s="29">
        <v>6210</v>
      </c>
      <c r="AM50" s="31"/>
      <c r="AN50" s="25"/>
      <c r="AO50" s="25"/>
      <c r="AP50" s="25"/>
      <c r="AQ50" s="25"/>
      <c r="AR50" s="25"/>
    </row>
    <row r="51" spans="3:44" s="1" customFormat="1" ht="11.85" customHeight="1" x14ac:dyDescent="0.25">
      <c r="C51" s="97" t="s">
        <v>226</v>
      </c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6">
        <v>9</v>
      </c>
      <c r="U51" s="96"/>
      <c r="V51" s="96"/>
      <c r="W51" s="96"/>
      <c r="X51" s="96"/>
      <c r="Y51" s="79"/>
      <c r="Z51" s="80"/>
      <c r="AA51" s="80"/>
      <c r="AB51" s="80"/>
      <c r="AC51" s="80"/>
      <c r="AD51" s="80"/>
      <c r="AE51" s="70"/>
      <c r="AF51" s="80"/>
      <c r="AG51" s="80"/>
      <c r="AH51" s="126"/>
      <c r="AI51" s="104"/>
      <c r="AJ51" s="126"/>
      <c r="AK51" s="126"/>
      <c r="AL51" s="34" t="s">
        <v>227</v>
      </c>
      <c r="AM51" s="34" t="s">
        <v>228</v>
      </c>
      <c r="AN51" s="34" t="s">
        <v>229</v>
      </c>
      <c r="AO51" s="34" t="s">
        <v>230</v>
      </c>
      <c r="AP51" s="34"/>
      <c r="AQ51" s="34"/>
      <c r="AR51" s="34"/>
    </row>
    <row r="52" spans="3:44" s="1" customFormat="1" ht="11.85" customHeight="1" x14ac:dyDescent="0.25">
      <c r="C52" s="56" t="s">
        <v>231</v>
      </c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99">
        <v>10</v>
      </c>
      <c r="U52" s="99"/>
      <c r="V52" s="99"/>
      <c r="W52" s="99"/>
      <c r="X52" s="99"/>
      <c r="Y52" s="100"/>
      <c r="Z52" s="101"/>
      <c r="AA52" s="101"/>
      <c r="AB52" s="101"/>
      <c r="AC52" s="101"/>
      <c r="AD52" s="101"/>
      <c r="AE52" s="102"/>
      <c r="AF52" s="101"/>
      <c r="AG52" s="101"/>
      <c r="AH52" s="103"/>
      <c r="AI52" s="104"/>
      <c r="AJ52" s="103">
        <f>AJ54+AJ55+AJ56+AJ57</f>
        <v>0</v>
      </c>
      <c r="AK52" s="103">
        <f>AK54+AK55+AK56+AK57</f>
        <v>33</v>
      </c>
      <c r="AL52" s="25" t="s">
        <v>232</v>
      </c>
      <c r="AM52" s="25" t="s">
        <v>233</v>
      </c>
      <c r="AN52" s="25" t="s">
        <v>234</v>
      </c>
      <c r="AO52" s="25" t="s">
        <v>235</v>
      </c>
      <c r="AP52" s="25" t="s">
        <v>236</v>
      </c>
      <c r="AQ52" s="25" t="s">
        <v>237</v>
      </c>
      <c r="AR52" s="25" t="s">
        <v>238</v>
      </c>
    </row>
    <row r="53" spans="3:44" s="1" customFormat="1" ht="11.85" customHeight="1" x14ac:dyDescent="0.25">
      <c r="C53" s="105"/>
      <c r="D53" s="106" t="s">
        <v>11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7"/>
      <c r="U53" s="60"/>
      <c r="V53" s="60"/>
      <c r="W53" s="60"/>
      <c r="X53" s="108"/>
      <c r="Y53" s="79"/>
      <c r="Z53" s="80"/>
      <c r="AA53" s="80"/>
      <c r="AB53" s="80"/>
      <c r="AC53" s="80"/>
      <c r="AD53" s="80"/>
      <c r="AE53" s="70"/>
      <c r="AF53" s="80"/>
      <c r="AG53" s="80"/>
      <c r="AH53" s="109"/>
      <c r="AI53" s="104"/>
      <c r="AJ53" s="109"/>
      <c r="AK53" s="109"/>
      <c r="AL53" s="25" t="s">
        <v>239</v>
      </c>
      <c r="AM53" s="25" t="s">
        <v>240</v>
      </c>
      <c r="AN53" s="25" t="s">
        <v>241</v>
      </c>
      <c r="AO53" s="25" t="s">
        <v>242</v>
      </c>
      <c r="AP53" s="25"/>
      <c r="AQ53" s="25"/>
      <c r="AR53" s="25"/>
    </row>
    <row r="54" spans="3:44" s="1" customFormat="1" ht="11.85" customHeight="1" x14ac:dyDescent="0.25">
      <c r="C54" s="65"/>
      <c r="D54" s="66" t="s">
        <v>243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85" t="s">
        <v>244</v>
      </c>
      <c r="U54" s="85"/>
      <c r="V54" s="85"/>
      <c r="W54" s="85"/>
      <c r="X54" s="85"/>
      <c r="Y54" s="79"/>
      <c r="Z54" s="80"/>
      <c r="AA54" s="80"/>
      <c r="AB54" s="80"/>
      <c r="AC54" s="80"/>
      <c r="AD54" s="80"/>
      <c r="AE54" s="70"/>
      <c r="AF54" s="80"/>
      <c r="AG54" s="80"/>
      <c r="AH54" s="110"/>
      <c r="AI54" s="104"/>
      <c r="AJ54" s="110"/>
      <c r="AK54" s="110">
        <v>33</v>
      </c>
      <c r="AL54" s="27"/>
      <c r="AM54" s="31"/>
      <c r="AN54" s="25"/>
      <c r="AO54" s="25"/>
      <c r="AP54" s="34"/>
      <c r="AQ54" s="34"/>
      <c r="AR54" s="34"/>
    </row>
    <row r="55" spans="3:44" s="1" customFormat="1" ht="11.85" customHeight="1" x14ac:dyDescent="0.25">
      <c r="C55" s="65"/>
      <c r="D55" s="66" t="s">
        <v>245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85" t="s">
        <v>246</v>
      </c>
      <c r="U55" s="85"/>
      <c r="V55" s="85"/>
      <c r="W55" s="85"/>
      <c r="X55" s="85"/>
      <c r="Y55" s="79"/>
      <c r="Z55" s="80"/>
      <c r="AA55" s="80"/>
      <c r="AB55" s="80"/>
      <c r="AC55" s="80"/>
      <c r="AD55" s="80"/>
      <c r="AE55" s="70"/>
      <c r="AF55" s="80"/>
      <c r="AG55" s="80"/>
      <c r="AH55" s="110"/>
      <c r="AI55" s="104"/>
      <c r="AJ55" s="110"/>
      <c r="AK55" s="110"/>
      <c r="AL55" s="25" t="s">
        <v>232</v>
      </c>
      <c r="AM55" s="25" t="s">
        <v>238</v>
      </c>
      <c r="AN55" s="25"/>
      <c r="AO55" s="25"/>
      <c r="AP55" s="25"/>
      <c r="AQ55" s="25"/>
      <c r="AR55" s="25"/>
    </row>
    <row r="56" spans="3:44" s="1" customFormat="1" ht="11.85" customHeight="1" x14ac:dyDescent="0.25">
      <c r="C56" s="65"/>
      <c r="D56" s="66" t="s">
        <v>247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85" t="s">
        <v>248</v>
      </c>
      <c r="U56" s="85"/>
      <c r="V56" s="85"/>
      <c r="W56" s="85"/>
      <c r="X56" s="85"/>
      <c r="Y56" s="79"/>
      <c r="Z56" s="80"/>
      <c r="AA56" s="80"/>
      <c r="AB56" s="80"/>
      <c r="AC56" s="80"/>
      <c r="AD56" s="80"/>
      <c r="AE56" s="70"/>
      <c r="AF56" s="80"/>
      <c r="AG56" s="80"/>
      <c r="AH56" s="110"/>
      <c r="AI56" s="104"/>
      <c r="AJ56" s="110"/>
      <c r="AK56" s="110"/>
      <c r="AL56" s="33" t="s">
        <v>233</v>
      </c>
      <c r="AM56" s="25" t="s">
        <v>234</v>
      </c>
      <c r="AN56" s="25" t="s">
        <v>239</v>
      </c>
      <c r="AO56" s="25"/>
      <c r="AP56" s="25"/>
      <c r="AQ56" s="25"/>
      <c r="AR56" s="25"/>
    </row>
    <row r="57" spans="3:44" s="1" customFormat="1" ht="11.85" customHeight="1" x14ac:dyDescent="0.25">
      <c r="C57" s="65"/>
      <c r="D57" s="66" t="s">
        <v>249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85" t="s">
        <v>250</v>
      </c>
      <c r="U57" s="85"/>
      <c r="V57" s="85"/>
      <c r="W57" s="85"/>
      <c r="X57" s="85"/>
      <c r="Y57" s="79"/>
      <c r="Z57" s="80"/>
      <c r="AA57" s="80"/>
      <c r="AB57" s="80"/>
      <c r="AC57" s="80"/>
      <c r="AD57" s="80"/>
      <c r="AE57" s="70"/>
      <c r="AF57" s="80"/>
      <c r="AG57" s="80"/>
      <c r="AH57" s="110"/>
      <c r="AI57" s="104"/>
      <c r="AJ57" s="110"/>
      <c r="AK57" s="110"/>
      <c r="AL57" s="25" t="s">
        <v>235</v>
      </c>
      <c r="AM57" s="31" t="s">
        <v>240</v>
      </c>
      <c r="AN57" s="25"/>
      <c r="AO57" s="25"/>
      <c r="AP57" s="25"/>
      <c r="AQ57" s="25"/>
      <c r="AR57" s="25"/>
    </row>
    <row r="58" spans="3:44" s="1" customFormat="1" ht="23.85" customHeight="1" x14ac:dyDescent="0.25">
      <c r="C58" s="95" t="s">
        <v>251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6">
        <v>11</v>
      </c>
      <c r="U58" s="96"/>
      <c r="V58" s="96"/>
      <c r="W58" s="96"/>
      <c r="X58" s="96"/>
      <c r="Y58" s="79"/>
      <c r="Z58" s="80"/>
      <c r="AA58" s="80"/>
      <c r="AB58" s="80"/>
      <c r="AC58" s="80"/>
      <c r="AD58" s="80"/>
      <c r="AE58" s="70"/>
      <c r="AF58" s="80"/>
      <c r="AG58" s="80"/>
      <c r="AH58" s="110"/>
      <c r="AI58" s="104"/>
      <c r="AJ58" s="110"/>
      <c r="AK58" s="110"/>
      <c r="AL58" s="25" t="s">
        <v>236</v>
      </c>
      <c r="AM58" s="31" t="s">
        <v>241</v>
      </c>
      <c r="AN58" s="25"/>
      <c r="AO58" s="25"/>
      <c r="AP58" s="25"/>
      <c r="AQ58" s="25"/>
      <c r="AR58" s="25"/>
    </row>
    <row r="59" spans="3:44" s="1" customFormat="1" ht="11.85" customHeight="1" x14ac:dyDescent="0.25">
      <c r="C59" s="97" t="s">
        <v>252</v>
      </c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6">
        <v>12</v>
      </c>
      <c r="U59" s="96"/>
      <c r="V59" s="96"/>
      <c r="W59" s="96"/>
      <c r="X59" s="96"/>
      <c r="Y59" s="111">
        <v>53</v>
      </c>
      <c r="Z59" s="111"/>
      <c r="AA59" s="111"/>
      <c r="AB59" s="111"/>
      <c r="AC59" s="111"/>
      <c r="AD59" s="112"/>
      <c r="AE59" s="113"/>
      <c r="AF59" s="114"/>
      <c r="AG59" s="115"/>
      <c r="AH59" s="116">
        <v>52</v>
      </c>
      <c r="AI59" s="104">
        <v>23273</v>
      </c>
      <c r="AJ59" s="117">
        <v>467</v>
      </c>
      <c r="AK59" s="117">
        <v>9569</v>
      </c>
      <c r="AL59" s="28" t="s">
        <v>253</v>
      </c>
      <c r="AM59" s="28" t="s">
        <v>254</v>
      </c>
      <c r="AN59" s="28" t="s">
        <v>255</v>
      </c>
      <c r="AO59" s="25">
        <v>6160</v>
      </c>
      <c r="AP59" s="25"/>
      <c r="AQ59" s="25"/>
      <c r="AR59" s="25"/>
    </row>
    <row r="60" spans="3:44" s="1" customFormat="1" ht="11.85" customHeight="1" x14ac:dyDescent="0.25">
      <c r="C60" s="118" t="s">
        <v>256</v>
      </c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99">
        <v>13</v>
      </c>
      <c r="U60" s="99"/>
      <c r="V60" s="99"/>
      <c r="W60" s="99"/>
      <c r="X60" s="99"/>
      <c r="Y60" s="119">
        <v>748214</v>
      </c>
      <c r="Z60" s="119"/>
      <c r="AA60" s="119"/>
      <c r="AB60" s="119"/>
      <c r="AC60" s="119"/>
      <c r="AD60" s="120"/>
      <c r="AE60" s="121"/>
      <c r="AF60" s="122"/>
      <c r="AG60" s="123"/>
      <c r="AH60" s="124">
        <f>AH15+AH32+AH45+AH46+AH47+AH48+AH49+AH50+AH51+AH52+AH58+AH59</f>
        <v>876794</v>
      </c>
      <c r="AI60" s="124">
        <f>AI15+AI32+AI45+AI46+AI47+AI48+AI49+AI50+AI51+AI52+AI58+AI59</f>
        <v>7294005</v>
      </c>
      <c r="AJ60" s="124">
        <f>AJ15+AJ32+AJ45+AJ46+AJ47+AJ48+AJ49+AJ50+AJ51+AJ52+AJ58+AJ59</f>
        <v>576172</v>
      </c>
      <c r="AK60" s="124">
        <f>AK15+AK32+AK45+AK46+AK47+AK48+AK49+AK50+AK51+AK52+AK58+AK59</f>
        <v>1866543</v>
      </c>
      <c r="AL60" s="25">
        <v>6010</v>
      </c>
      <c r="AM60" s="196">
        <v>6020</v>
      </c>
      <c r="AN60" s="25">
        <v>6030</v>
      </c>
      <c r="AO60" s="25" t="s">
        <v>257</v>
      </c>
      <c r="AP60" s="25" t="s">
        <v>258</v>
      </c>
      <c r="AQ60" s="25">
        <v>6130</v>
      </c>
      <c r="AR60" s="29">
        <v>6140</v>
      </c>
    </row>
    <row r="61" spans="3:44" s="1" customFormat="1" ht="11.85" customHeight="1" x14ac:dyDescent="0.25"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07"/>
      <c r="U61" s="60"/>
      <c r="V61" s="60"/>
      <c r="W61" s="60"/>
      <c r="X61" s="108"/>
      <c r="Y61" s="79"/>
      <c r="Z61" s="80"/>
      <c r="AA61" s="80"/>
      <c r="AB61" s="80"/>
      <c r="AC61" s="80"/>
      <c r="AD61" s="80"/>
      <c r="AE61" s="70"/>
      <c r="AF61" s="80"/>
      <c r="AG61" s="80"/>
      <c r="AH61" s="126"/>
      <c r="AI61" s="104"/>
      <c r="AJ61" s="126"/>
      <c r="AK61" s="126"/>
      <c r="AL61" s="197">
        <v>6220</v>
      </c>
      <c r="AM61" s="29">
        <v>6230</v>
      </c>
      <c r="AN61" s="29">
        <v>6260</v>
      </c>
      <c r="AO61" s="29">
        <v>6270</v>
      </c>
      <c r="AP61" s="25" t="s">
        <v>259</v>
      </c>
      <c r="AQ61" s="25" t="s">
        <v>260</v>
      </c>
      <c r="AR61" s="25" t="s">
        <v>261</v>
      </c>
    </row>
    <row r="62" spans="3:44" s="1" customFormat="1" ht="11.85" customHeight="1" x14ac:dyDescent="0.3">
      <c r="C62" s="97" t="s">
        <v>262</v>
      </c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6">
        <v>14</v>
      </c>
      <c r="U62" s="96"/>
      <c r="V62" s="96"/>
      <c r="W62" s="96"/>
      <c r="X62" s="96"/>
      <c r="Y62" s="86">
        <v>59384</v>
      </c>
      <c r="Z62" s="86"/>
      <c r="AA62" s="86"/>
      <c r="AB62" s="86"/>
      <c r="AC62" s="86"/>
      <c r="AD62" s="87"/>
      <c r="AE62" s="88"/>
      <c r="AF62" s="89"/>
      <c r="AG62" s="90"/>
      <c r="AH62" s="104">
        <f>AH64+AH65+AH66+AH67</f>
        <v>89210</v>
      </c>
      <c r="AI62" s="104">
        <f t="shared" ref="AI62:AK62" si="0">AI64+AI65+AI66+AI67</f>
        <v>634145</v>
      </c>
      <c r="AJ62" s="104">
        <f t="shared" si="0"/>
        <v>22041</v>
      </c>
      <c r="AK62" s="104">
        <f t="shared" si="0"/>
        <v>60063</v>
      </c>
      <c r="AL62" s="198"/>
      <c r="AM62" s="199"/>
      <c r="AN62" s="199"/>
      <c r="AO62" s="199"/>
      <c r="AP62" s="199"/>
      <c r="AQ62" s="199"/>
      <c r="AR62" s="199"/>
    </row>
    <row r="63" spans="3:44" s="1" customFormat="1" ht="11.85" customHeight="1" x14ac:dyDescent="0.25">
      <c r="C63" s="127" t="s">
        <v>11</v>
      </c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07"/>
      <c r="U63" s="60"/>
      <c r="V63" s="60"/>
      <c r="W63" s="60"/>
      <c r="X63" s="108"/>
      <c r="Y63" s="79"/>
      <c r="Z63" s="80"/>
      <c r="AA63" s="80"/>
      <c r="AB63" s="80"/>
      <c r="AC63" s="80"/>
      <c r="AD63" s="80"/>
      <c r="AE63" s="70"/>
      <c r="AF63" s="80"/>
      <c r="AG63" s="80"/>
      <c r="AH63" s="110"/>
      <c r="AI63" s="104"/>
      <c r="AJ63" s="110"/>
      <c r="AK63" s="110"/>
      <c r="AL63" s="200"/>
      <c r="AM63" s="31"/>
      <c r="AN63" s="25"/>
      <c r="AO63" s="25"/>
      <c r="AP63" s="25"/>
      <c r="AQ63" s="25"/>
      <c r="AR63" s="25"/>
    </row>
    <row r="64" spans="3:44" s="1" customFormat="1" ht="11.85" customHeight="1" x14ac:dyDescent="0.25">
      <c r="C64" s="92"/>
      <c r="D64" s="93" t="s">
        <v>263</v>
      </c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85" t="s">
        <v>264</v>
      </c>
      <c r="U64" s="85"/>
      <c r="V64" s="85"/>
      <c r="W64" s="85"/>
      <c r="X64" s="85"/>
      <c r="Y64" s="79"/>
      <c r="Z64" s="80"/>
      <c r="AA64" s="80"/>
      <c r="AB64" s="80"/>
      <c r="AC64" s="80"/>
      <c r="AD64" s="80"/>
      <c r="AE64" s="70"/>
      <c r="AF64" s="80"/>
      <c r="AG64" s="80"/>
      <c r="AH64" s="110"/>
      <c r="AI64" s="104"/>
      <c r="AJ64" s="110">
        <v>128</v>
      </c>
      <c r="AK64" s="110">
        <v>128</v>
      </c>
      <c r="AL64" s="200">
        <v>7310</v>
      </c>
      <c r="AM64" s="31"/>
      <c r="AN64" s="25"/>
      <c r="AO64" s="25"/>
      <c r="AP64" s="25"/>
      <c r="AQ64" s="25"/>
      <c r="AR64" s="25"/>
    </row>
    <row r="65" spans="3:44" s="1" customFormat="1" ht="11.85" customHeight="1" x14ac:dyDescent="0.25">
      <c r="C65" s="92"/>
      <c r="D65" s="93" t="s">
        <v>265</v>
      </c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85" t="s">
        <v>266</v>
      </c>
      <c r="U65" s="85"/>
      <c r="V65" s="85"/>
      <c r="W65" s="85"/>
      <c r="X65" s="85"/>
      <c r="Y65" s="79"/>
      <c r="Z65" s="80"/>
      <c r="AA65" s="80"/>
      <c r="AB65" s="80"/>
      <c r="AC65" s="80"/>
      <c r="AD65" s="80"/>
      <c r="AE65" s="70"/>
      <c r="AF65" s="80"/>
      <c r="AG65" s="80"/>
      <c r="AH65" s="110"/>
      <c r="AI65" s="104"/>
      <c r="AJ65" s="110"/>
      <c r="AK65" s="110"/>
      <c r="AL65" s="200"/>
      <c r="AM65" s="31"/>
      <c r="AN65" s="25"/>
      <c r="AO65" s="25"/>
      <c r="AP65" s="25"/>
      <c r="AQ65" s="25"/>
      <c r="AR65" s="25"/>
    </row>
    <row r="66" spans="3:44" s="1" customFormat="1" ht="11.85" customHeight="1" x14ac:dyDescent="0.25">
      <c r="C66" s="92"/>
      <c r="D66" s="93" t="s">
        <v>267</v>
      </c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85" t="s">
        <v>268</v>
      </c>
      <c r="U66" s="85"/>
      <c r="V66" s="85"/>
      <c r="W66" s="85"/>
      <c r="X66" s="85"/>
      <c r="Y66" s="86">
        <v>59384</v>
      </c>
      <c r="Z66" s="86"/>
      <c r="AA66" s="86"/>
      <c r="AB66" s="86"/>
      <c r="AC66" s="86"/>
      <c r="AD66" s="87"/>
      <c r="AE66" s="88"/>
      <c r="AF66" s="89"/>
      <c r="AG66" s="90"/>
      <c r="AH66" s="104">
        <v>89210</v>
      </c>
      <c r="AI66" s="104">
        <v>634145</v>
      </c>
      <c r="AJ66" s="104">
        <v>21913</v>
      </c>
      <c r="AK66" s="104">
        <f>59934+1</f>
        <v>59935</v>
      </c>
      <c r="AL66" s="25" t="s">
        <v>269</v>
      </c>
      <c r="AM66" s="31" t="s">
        <v>270</v>
      </c>
      <c r="AN66" s="25"/>
      <c r="AO66" s="25"/>
      <c r="AP66" s="25"/>
      <c r="AQ66" s="25"/>
      <c r="AR66" s="25"/>
    </row>
    <row r="67" spans="3:44" s="1" customFormat="1" ht="11.85" customHeight="1" x14ac:dyDescent="0.25">
      <c r="C67" s="92"/>
      <c r="D67" s="93" t="s">
        <v>271</v>
      </c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85" t="s">
        <v>272</v>
      </c>
      <c r="U67" s="85"/>
      <c r="V67" s="85"/>
      <c r="W67" s="85"/>
      <c r="X67" s="85"/>
      <c r="Y67" s="79"/>
      <c r="Z67" s="80"/>
      <c r="AA67" s="80"/>
      <c r="AB67" s="80"/>
      <c r="AC67" s="80"/>
      <c r="AD67" s="80"/>
      <c r="AE67" s="70"/>
      <c r="AF67" s="80"/>
      <c r="AG67" s="80"/>
      <c r="AH67" s="110"/>
      <c r="AI67" s="104"/>
      <c r="AJ67" s="110"/>
      <c r="AK67" s="110"/>
      <c r="AL67" s="30" t="s">
        <v>273</v>
      </c>
      <c r="AM67" s="31"/>
      <c r="AN67" s="25"/>
      <c r="AO67" s="25"/>
      <c r="AP67" s="25"/>
      <c r="AQ67" s="25"/>
      <c r="AR67" s="25"/>
    </row>
    <row r="68" spans="3:44" s="1" customFormat="1" ht="11.85" customHeight="1" x14ac:dyDescent="0.25">
      <c r="C68" s="118" t="s">
        <v>274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99">
        <v>15</v>
      </c>
      <c r="U68" s="99"/>
      <c r="V68" s="99"/>
      <c r="W68" s="99"/>
      <c r="X68" s="99"/>
      <c r="Y68" s="119">
        <v>1161</v>
      </c>
      <c r="Z68" s="119"/>
      <c r="AA68" s="119"/>
      <c r="AB68" s="119"/>
      <c r="AC68" s="119"/>
      <c r="AD68" s="120"/>
      <c r="AE68" s="121"/>
      <c r="AF68" s="122"/>
      <c r="AG68" s="123"/>
      <c r="AH68" s="124">
        <f>AH70+AH71+AH72+AH73+AH74+AH75</f>
        <v>1416</v>
      </c>
      <c r="AI68" s="124">
        <f>AI70+AI71+AI72+AI73+AI74+AI75</f>
        <v>23305</v>
      </c>
      <c r="AJ68" s="124">
        <f>AJ70+AJ71+AJ72+AJ73+AJ74+AJ75</f>
        <v>1880</v>
      </c>
      <c r="AK68" s="124">
        <f>AK70+AK71+AK72+AK73+AK74+AK75</f>
        <v>5225</v>
      </c>
      <c r="AL68" s="25" t="s">
        <v>275</v>
      </c>
      <c r="AM68" s="31"/>
      <c r="AN68" s="25"/>
      <c r="AO68" s="25"/>
      <c r="AP68" s="25"/>
      <c r="AQ68" s="25"/>
      <c r="AR68" s="25"/>
    </row>
    <row r="69" spans="3:44" s="1" customFormat="1" ht="11.85" customHeight="1" x14ac:dyDescent="0.25">
      <c r="C69" s="127" t="s">
        <v>11</v>
      </c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07"/>
      <c r="U69" s="60"/>
      <c r="V69" s="60"/>
      <c r="W69" s="60"/>
      <c r="X69" s="108"/>
      <c r="Y69" s="79"/>
      <c r="Z69" s="80"/>
      <c r="AA69" s="80"/>
      <c r="AB69" s="80"/>
      <c r="AC69" s="80"/>
      <c r="AD69" s="80"/>
      <c r="AE69" s="70"/>
      <c r="AF69" s="80"/>
      <c r="AG69" s="80"/>
      <c r="AH69" s="110"/>
      <c r="AI69" s="104"/>
      <c r="AJ69" s="110"/>
      <c r="AK69" s="110"/>
      <c r="AL69" s="25" t="s">
        <v>276</v>
      </c>
      <c r="AM69" s="25" t="s">
        <v>277</v>
      </c>
      <c r="AN69" s="25" t="s">
        <v>278</v>
      </c>
      <c r="AO69" s="25" t="s">
        <v>279</v>
      </c>
      <c r="AP69" s="201" t="s">
        <v>280</v>
      </c>
      <c r="AQ69" s="25"/>
      <c r="AR69" s="25"/>
    </row>
    <row r="70" spans="3:44" s="1" customFormat="1" ht="11.85" customHeight="1" x14ac:dyDescent="0.25">
      <c r="C70" s="92"/>
      <c r="D70" s="93" t="s">
        <v>281</v>
      </c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85" t="s">
        <v>37</v>
      </c>
      <c r="U70" s="85"/>
      <c r="V70" s="85"/>
      <c r="W70" s="85"/>
      <c r="X70" s="85"/>
      <c r="Y70" s="79"/>
      <c r="Z70" s="80"/>
      <c r="AA70" s="80"/>
      <c r="AB70" s="80"/>
      <c r="AC70" s="80"/>
      <c r="AD70" s="80"/>
      <c r="AE70" s="70"/>
      <c r="AF70" s="80"/>
      <c r="AG70" s="80"/>
      <c r="AH70" s="110"/>
      <c r="AI70" s="104"/>
      <c r="AJ70" s="110"/>
      <c r="AK70" s="110"/>
      <c r="AL70" s="32" t="s">
        <v>282</v>
      </c>
      <c r="AM70" s="32" t="s">
        <v>283</v>
      </c>
      <c r="AN70" s="32" t="s">
        <v>284</v>
      </c>
      <c r="AO70" s="32" t="s">
        <v>285</v>
      </c>
      <c r="AP70" s="32" t="s">
        <v>270</v>
      </c>
      <c r="AQ70" s="32" t="s">
        <v>280</v>
      </c>
      <c r="AR70" s="32"/>
    </row>
    <row r="71" spans="3:44" s="1" customFormat="1" ht="11.85" customHeight="1" x14ac:dyDescent="0.25">
      <c r="C71" s="92"/>
      <c r="D71" s="93" t="s">
        <v>286</v>
      </c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85" t="s">
        <v>43</v>
      </c>
      <c r="U71" s="85"/>
      <c r="V71" s="85"/>
      <c r="W71" s="85"/>
      <c r="X71" s="85"/>
      <c r="Y71" s="111">
        <v>154</v>
      </c>
      <c r="Z71" s="111"/>
      <c r="AA71" s="111"/>
      <c r="AB71" s="111"/>
      <c r="AC71" s="111"/>
      <c r="AD71" s="112"/>
      <c r="AE71" s="113"/>
      <c r="AF71" s="114"/>
      <c r="AG71" s="115"/>
      <c r="AH71" s="202">
        <v>83</v>
      </c>
      <c r="AI71" s="104">
        <v>1345</v>
      </c>
      <c r="AJ71" s="202">
        <v>86</v>
      </c>
      <c r="AK71" s="202">
        <v>1004</v>
      </c>
      <c r="AL71" s="27"/>
      <c r="AM71" s="31"/>
      <c r="AN71" s="25"/>
      <c r="AO71" s="25"/>
      <c r="AP71" s="25"/>
      <c r="AQ71" s="25"/>
      <c r="AR71" s="25"/>
    </row>
    <row r="72" spans="3:44" s="1" customFormat="1" ht="11.85" customHeight="1" x14ac:dyDescent="0.25">
      <c r="C72" s="92"/>
      <c r="D72" s="93" t="s">
        <v>287</v>
      </c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85" t="s">
        <v>45</v>
      </c>
      <c r="U72" s="85"/>
      <c r="V72" s="85"/>
      <c r="W72" s="85"/>
      <c r="X72" s="85"/>
      <c r="Y72" s="111">
        <v>691</v>
      </c>
      <c r="Z72" s="111"/>
      <c r="AA72" s="111"/>
      <c r="AB72" s="111"/>
      <c r="AC72" s="111"/>
      <c r="AD72" s="112"/>
      <c r="AE72" s="113"/>
      <c r="AF72" s="114"/>
      <c r="AG72" s="115"/>
      <c r="AH72" s="116">
        <v>838</v>
      </c>
      <c r="AI72" s="104">
        <v>17018</v>
      </c>
      <c r="AJ72" s="116">
        <v>1616</v>
      </c>
      <c r="AK72" s="116">
        <v>3194</v>
      </c>
      <c r="AL72" s="33" t="s">
        <v>285</v>
      </c>
      <c r="AM72" s="31" t="s">
        <v>288</v>
      </c>
      <c r="AN72" s="25"/>
      <c r="AO72" s="25"/>
      <c r="AP72" s="25"/>
      <c r="AQ72" s="25"/>
      <c r="AR72" s="25"/>
    </row>
    <row r="73" spans="3:44" s="1" customFormat="1" ht="11.85" customHeight="1" x14ac:dyDescent="0.25">
      <c r="C73" s="92"/>
      <c r="D73" s="93" t="s">
        <v>289</v>
      </c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85" t="s">
        <v>47</v>
      </c>
      <c r="U73" s="85"/>
      <c r="V73" s="85"/>
      <c r="W73" s="85"/>
      <c r="X73" s="85"/>
      <c r="Y73" s="111">
        <v>48</v>
      </c>
      <c r="Z73" s="111"/>
      <c r="AA73" s="111"/>
      <c r="AB73" s="111"/>
      <c r="AC73" s="111"/>
      <c r="AD73" s="112"/>
      <c r="AE73" s="113"/>
      <c r="AF73" s="114"/>
      <c r="AG73" s="115"/>
      <c r="AH73" s="116">
        <v>53</v>
      </c>
      <c r="AI73" s="104">
        <v>172</v>
      </c>
      <c r="AJ73" s="116">
        <v>67</v>
      </c>
      <c r="AK73" s="116">
        <v>204</v>
      </c>
      <c r="AL73" s="33" t="s">
        <v>284</v>
      </c>
      <c r="AM73" s="31"/>
      <c r="AN73" s="25"/>
      <c r="AO73" s="25"/>
      <c r="AP73" s="25"/>
      <c r="AQ73" s="25"/>
      <c r="AR73" s="25"/>
    </row>
    <row r="74" spans="3:44" s="1" customFormat="1" ht="11.85" customHeight="1" x14ac:dyDescent="0.25">
      <c r="C74" s="92"/>
      <c r="D74" s="93" t="s">
        <v>290</v>
      </c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85" t="s">
        <v>49</v>
      </c>
      <c r="U74" s="85"/>
      <c r="V74" s="85"/>
      <c r="W74" s="85"/>
      <c r="X74" s="85"/>
      <c r="Y74" s="79"/>
      <c r="Z74" s="80"/>
      <c r="AA74" s="80"/>
      <c r="AB74" s="80"/>
      <c r="AC74" s="80"/>
      <c r="AD74" s="80"/>
      <c r="AE74" s="70"/>
      <c r="AF74" s="80"/>
      <c r="AG74" s="80"/>
      <c r="AH74" s="110"/>
      <c r="AI74" s="104"/>
      <c r="AJ74" s="110"/>
      <c r="AK74" s="110"/>
      <c r="AL74" s="33" t="s">
        <v>282</v>
      </c>
      <c r="AM74" s="31"/>
      <c r="AN74" s="25"/>
      <c r="AO74" s="25"/>
      <c r="AP74" s="25"/>
      <c r="AQ74" s="25"/>
      <c r="AR74" s="25"/>
    </row>
    <row r="75" spans="3:44" s="1" customFormat="1" ht="11.85" customHeight="1" x14ac:dyDescent="0.25">
      <c r="C75" s="92"/>
      <c r="D75" s="93" t="s">
        <v>291</v>
      </c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85" t="s">
        <v>51</v>
      </c>
      <c r="U75" s="85"/>
      <c r="V75" s="85"/>
      <c r="W75" s="85"/>
      <c r="X75" s="85"/>
      <c r="Y75" s="111">
        <v>269</v>
      </c>
      <c r="Z75" s="111"/>
      <c r="AA75" s="111"/>
      <c r="AB75" s="111"/>
      <c r="AC75" s="111"/>
      <c r="AD75" s="112"/>
      <c r="AE75" s="113"/>
      <c r="AF75" s="114"/>
      <c r="AG75" s="115"/>
      <c r="AH75" s="116">
        <v>442</v>
      </c>
      <c r="AI75" s="104">
        <v>4770</v>
      </c>
      <c r="AJ75" s="116">
        <v>111</v>
      </c>
      <c r="AK75" s="116">
        <f>822+1</f>
        <v>823</v>
      </c>
      <c r="AL75" s="33" t="s">
        <v>285</v>
      </c>
      <c r="AM75" s="31" t="s">
        <v>288</v>
      </c>
      <c r="AN75" s="25"/>
      <c r="AO75" s="25"/>
      <c r="AP75" s="25"/>
      <c r="AQ75" s="25"/>
      <c r="AR75" s="25"/>
    </row>
    <row r="76" spans="3:44" s="1" customFormat="1" ht="11.85" customHeight="1" x14ac:dyDescent="0.25">
      <c r="C76" s="95" t="s">
        <v>292</v>
      </c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6">
        <v>16</v>
      </c>
      <c r="U76" s="96"/>
      <c r="V76" s="96"/>
      <c r="W76" s="96"/>
      <c r="X76" s="96"/>
      <c r="Y76" s="79"/>
      <c r="Z76" s="80"/>
      <c r="AA76" s="80"/>
      <c r="AB76" s="80"/>
      <c r="AC76" s="80"/>
      <c r="AD76" s="80"/>
      <c r="AE76" s="70"/>
      <c r="AF76" s="80"/>
      <c r="AG76" s="80"/>
      <c r="AH76" s="128">
        <f t="shared" ref="AH76:AK76" si="1">SUM(AH78:AH82)</f>
        <v>0</v>
      </c>
      <c r="AI76" s="128">
        <f t="shared" si="1"/>
        <v>0</v>
      </c>
      <c r="AJ76" s="128">
        <f t="shared" si="1"/>
        <v>-65</v>
      </c>
      <c r="AK76" s="128">
        <f t="shared" si="1"/>
        <v>0</v>
      </c>
      <c r="AL76" s="33" t="s">
        <v>283</v>
      </c>
      <c r="AM76" s="31"/>
      <c r="AN76" s="25"/>
      <c r="AO76" s="25"/>
      <c r="AP76" s="25"/>
      <c r="AQ76" s="25"/>
      <c r="AR76" s="25"/>
    </row>
    <row r="77" spans="3:44" s="1" customFormat="1" ht="11.85" customHeight="1" x14ac:dyDescent="0.25">
      <c r="C77" s="127" t="s">
        <v>11</v>
      </c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07"/>
      <c r="U77" s="60"/>
      <c r="V77" s="60"/>
      <c r="W77" s="60"/>
      <c r="X77" s="108"/>
      <c r="Y77" s="79"/>
      <c r="Z77" s="80"/>
      <c r="AA77" s="80"/>
      <c r="AB77" s="80"/>
      <c r="AC77" s="80"/>
      <c r="AD77" s="80"/>
      <c r="AE77" s="70"/>
      <c r="AF77" s="80"/>
      <c r="AG77" s="80"/>
      <c r="AH77" s="117"/>
      <c r="AI77" s="104"/>
      <c r="AJ77" s="117"/>
      <c r="AK77" s="116"/>
      <c r="AL77" s="33" t="s">
        <v>285</v>
      </c>
      <c r="AM77" s="31" t="s">
        <v>288</v>
      </c>
      <c r="AN77" s="25"/>
      <c r="AO77" s="25"/>
      <c r="AP77" s="25"/>
      <c r="AQ77" s="25"/>
      <c r="AR77" s="25"/>
    </row>
    <row r="78" spans="3:44" s="1" customFormat="1" ht="11.85" customHeight="1" x14ac:dyDescent="0.25">
      <c r="C78" s="92"/>
      <c r="D78" s="93" t="s">
        <v>293</v>
      </c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85" t="s">
        <v>60</v>
      </c>
      <c r="U78" s="85"/>
      <c r="V78" s="85"/>
      <c r="W78" s="85"/>
      <c r="X78" s="85"/>
      <c r="Y78" s="79"/>
      <c r="Z78" s="80"/>
      <c r="AA78" s="80"/>
      <c r="AB78" s="80"/>
      <c r="AC78" s="80"/>
      <c r="AD78" s="80"/>
      <c r="AE78" s="70"/>
      <c r="AF78" s="80"/>
      <c r="AG78" s="80"/>
      <c r="AH78" s="117"/>
      <c r="AI78" s="104"/>
      <c r="AJ78" s="117">
        <v>-65</v>
      </c>
      <c r="AK78" s="116"/>
      <c r="AL78" s="27"/>
      <c r="AM78" s="31"/>
      <c r="AN78" s="25"/>
      <c r="AO78" s="25"/>
      <c r="AP78" s="25"/>
      <c r="AQ78" s="25"/>
      <c r="AR78" s="25"/>
    </row>
    <row r="79" spans="3:44" s="1" customFormat="1" ht="11.85" customHeight="1" x14ac:dyDescent="0.25">
      <c r="C79" s="92"/>
      <c r="D79" s="93" t="s">
        <v>294</v>
      </c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85" t="s">
        <v>62</v>
      </c>
      <c r="U79" s="85"/>
      <c r="V79" s="85"/>
      <c r="W79" s="85"/>
      <c r="X79" s="85"/>
      <c r="Y79" s="79"/>
      <c r="Z79" s="80"/>
      <c r="AA79" s="80"/>
      <c r="AB79" s="80"/>
      <c r="AC79" s="80"/>
      <c r="AD79" s="80"/>
      <c r="AE79" s="70"/>
      <c r="AF79" s="80"/>
      <c r="AG79" s="80"/>
      <c r="AH79" s="117"/>
      <c r="AI79" s="104"/>
      <c r="AJ79" s="117"/>
      <c r="AK79" s="117"/>
      <c r="AL79" s="27"/>
      <c r="AM79" s="31"/>
      <c r="AN79" s="25"/>
      <c r="AO79" s="25"/>
      <c r="AP79" s="25"/>
      <c r="AQ79" s="25"/>
      <c r="AR79" s="25"/>
    </row>
    <row r="80" spans="3:44" s="1" customFormat="1" ht="11.85" customHeight="1" x14ac:dyDescent="0.25">
      <c r="C80" s="92"/>
      <c r="D80" s="93" t="s">
        <v>295</v>
      </c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85" t="s">
        <v>64</v>
      </c>
      <c r="U80" s="85"/>
      <c r="V80" s="85"/>
      <c r="W80" s="85"/>
      <c r="X80" s="85"/>
      <c r="Y80" s="79"/>
      <c r="Z80" s="80"/>
      <c r="AA80" s="80"/>
      <c r="AB80" s="80"/>
      <c r="AC80" s="80"/>
      <c r="AD80" s="80"/>
      <c r="AE80" s="70"/>
      <c r="AF80" s="80"/>
      <c r="AG80" s="80"/>
      <c r="AH80" s="117"/>
      <c r="AI80" s="104"/>
      <c r="AJ80" s="117"/>
      <c r="AK80" s="117"/>
      <c r="AL80" s="27"/>
      <c r="AM80" s="31"/>
      <c r="AN80" s="25"/>
      <c r="AO80" s="25"/>
      <c r="AP80" s="25"/>
      <c r="AQ80" s="25"/>
      <c r="AR80" s="25"/>
    </row>
    <row r="81" spans="3:44" s="1" customFormat="1" ht="11.85" customHeight="1" x14ac:dyDescent="0.25">
      <c r="C81" s="92"/>
      <c r="D81" s="93" t="s">
        <v>296</v>
      </c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85" t="s">
        <v>66</v>
      </c>
      <c r="U81" s="85"/>
      <c r="V81" s="85"/>
      <c r="W81" s="85"/>
      <c r="X81" s="85"/>
      <c r="Y81" s="79"/>
      <c r="Z81" s="80"/>
      <c r="AA81" s="80"/>
      <c r="AB81" s="80"/>
      <c r="AC81" s="80"/>
      <c r="AD81" s="80"/>
      <c r="AE81" s="70"/>
      <c r="AF81" s="80"/>
      <c r="AG81" s="80"/>
      <c r="AH81" s="117"/>
      <c r="AI81" s="104"/>
      <c r="AJ81" s="117"/>
      <c r="AK81" s="117"/>
      <c r="AL81" s="27"/>
      <c r="AM81" s="31"/>
      <c r="AN81" s="25"/>
      <c r="AO81" s="25"/>
      <c r="AP81" s="25"/>
      <c r="AQ81" s="25"/>
      <c r="AR81" s="25"/>
    </row>
    <row r="82" spans="3:44" s="1" customFormat="1" ht="11.85" customHeight="1" x14ac:dyDescent="0.25">
      <c r="C82" s="92"/>
      <c r="D82" s="93" t="s">
        <v>297</v>
      </c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85" t="s">
        <v>298</v>
      </c>
      <c r="U82" s="85"/>
      <c r="V82" s="85"/>
      <c r="W82" s="85"/>
      <c r="X82" s="85"/>
      <c r="Y82" s="79"/>
      <c r="Z82" s="80"/>
      <c r="AA82" s="80"/>
      <c r="AB82" s="80"/>
      <c r="AC82" s="80"/>
      <c r="AD82" s="80"/>
      <c r="AE82" s="70"/>
      <c r="AF82" s="80"/>
      <c r="AG82" s="80"/>
      <c r="AH82" s="117"/>
      <c r="AI82" s="104"/>
      <c r="AJ82" s="117"/>
      <c r="AK82" s="117"/>
      <c r="AL82" s="27"/>
      <c r="AM82" s="31"/>
      <c r="AN82" s="25"/>
      <c r="AO82" s="25"/>
      <c r="AP82" s="25"/>
      <c r="AQ82" s="25"/>
      <c r="AR82" s="25"/>
    </row>
    <row r="83" spans="3:44" s="1" customFormat="1" ht="11.85" customHeight="1" x14ac:dyDescent="0.25">
      <c r="C83" s="97" t="s">
        <v>299</v>
      </c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6">
        <v>17</v>
      </c>
      <c r="U83" s="96"/>
      <c r="V83" s="96"/>
      <c r="W83" s="96"/>
      <c r="X83" s="96"/>
      <c r="Y83" s="86">
        <v>15212</v>
      </c>
      <c r="Z83" s="86"/>
      <c r="AA83" s="86"/>
      <c r="AB83" s="86"/>
      <c r="AC83" s="86"/>
      <c r="AD83" s="87"/>
      <c r="AE83" s="88"/>
      <c r="AF83" s="89"/>
      <c r="AG83" s="90"/>
      <c r="AH83" s="117">
        <v>24512</v>
      </c>
      <c r="AI83" s="104">
        <v>227811</v>
      </c>
      <c r="AJ83" s="117">
        <v>3176</v>
      </c>
      <c r="AK83" s="117">
        <v>43808</v>
      </c>
      <c r="AL83" s="25" t="s">
        <v>300</v>
      </c>
      <c r="AM83" s="25" t="s">
        <v>301</v>
      </c>
      <c r="AN83" s="25"/>
      <c r="AO83" s="25"/>
      <c r="AP83" s="25"/>
      <c r="AQ83" s="25"/>
      <c r="AR83" s="25"/>
    </row>
    <row r="84" spans="3:44" s="1" customFormat="1" ht="11.85" customHeight="1" x14ac:dyDescent="0.25">
      <c r="C84" s="97" t="s">
        <v>302</v>
      </c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6">
        <v>18</v>
      </c>
      <c r="U84" s="96"/>
      <c r="V84" s="96"/>
      <c r="W84" s="96"/>
      <c r="X84" s="96"/>
      <c r="Y84" s="86">
        <v>159447</v>
      </c>
      <c r="Z84" s="86"/>
      <c r="AA84" s="86"/>
      <c r="AB84" s="86"/>
      <c r="AC84" s="86"/>
      <c r="AD84" s="87"/>
      <c r="AE84" s="88"/>
      <c r="AF84" s="89"/>
      <c r="AG84" s="90"/>
      <c r="AH84" s="117">
        <v>68483</v>
      </c>
      <c r="AI84" s="104">
        <v>2678164</v>
      </c>
      <c r="AJ84" s="117">
        <v>232852</v>
      </c>
      <c r="AK84" s="117">
        <v>914640</v>
      </c>
      <c r="AL84" s="25" t="s">
        <v>303</v>
      </c>
      <c r="AM84" s="25"/>
      <c r="AN84" s="25"/>
      <c r="AO84" s="25"/>
      <c r="AP84" s="25"/>
      <c r="AQ84" s="25"/>
      <c r="AR84" s="25"/>
    </row>
    <row r="85" spans="3:44" s="1" customFormat="1" ht="11.85" customHeight="1" x14ac:dyDescent="0.25">
      <c r="C85" s="97" t="s">
        <v>304</v>
      </c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6">
        <v>19</v>
      </c>
      <c r="U85" s="96"/>
      <c r="V85" s="96"/>
      <c r="W85" s="96"/>
      <c r="X85" s="96"/>
      <c r="Y85" s="86">
        <v>14315</v>
      </c>
      <c r="Z85" s="86"/>
      <c r="AA85" s="86"/>
      <c r="AB85" s="86"/>
      <c r="AC85" s="86"/>
      <c r="AD85" s="87"/>
      <c r="AE85" s="88"/>
      <c r="AF85" s="89"/>
      <c r="AG85" s="90"/>
      <c r="AH85" s="117">
        <v>240</v>
      </c>
      <c r="AI85" s="104">
        <v>63900</v>
      </c>
      <c r="AJ85" s="117">
        <v>176</v>
      </c>
      <c r="AK85" s="117">
        <v>13344</v>
      </c>
      <c r="AL85" s="25" t="s">
        <v>305</v>
      </c>
      <c r="AM85" s="28" t="s">
        <v>306</v>
      </c>
      <c r="AN85" s="28" t="s">
        <v>307</v>
      </c>
      <c r="AO85" s="25"/>
      <c r="AP85" s="25"/>
      <c r="AQ85" s="25"/>
      <c r="AR85" s="25"/>
    </row>
    <row r="86" spans="3:44" s="1" customFormat="1" ht="11.85" customHeight="1" x14ac:dyDescent="0.3">
      <c r="C86" s="97" t="s">
        <v>308</v>
      </c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6">
        <v>20</v>
      </c>
      <c r="U86" s="96"/>
      <c r="V86" s="96"/>
      <c r="W86" s="96"/>
      <c r="X86" s="96"/>
      <c r="Y86" s="86">
        <v>80812</v>
      </c>
      <c r="Z86" s="86"/>
      <c r="AA86" s="86"/>
      <c r="AB86" s="86"/>
      <c r="AC86" s="86"/>
      <c r="AD86" s="87"/>
      <c r="AE86" s="88"/>
      <c r="AF86" s="89"/>
      <c r="AG86" s="90"/>
      <c r="AH86" s="117">
        <v>40922</v>
      </c>
      <c r="AI86" s="104">
        <v>732322</v>
      </c>
      <c r="AJ86" s="117">
        <v>28520</v>
      </c>
      <c r="AK86" s="117">
        <v>134555</v>
      </c>
      <c r="AL86" s="25" t="s">
        <v>309</v>
      </c>
      <c r="AM86" s="25" t="s">
        <v>310</v>
      </c>
      <c r="AN86" s="193"/>
      <c r="AO86" s="193"/>
      <c r="AP86" s="25"/>
      <c r="AQ86" s="25"/>
      <c r="AR86" s="25"/>
    </row>
    <row r="87" spans="3:44" s="1" customFormat="1" ht="11.85" customHeight="1" x14ac:dyDescent="0.25">
      <c r="C87" s="97" t="s">
        <v>311</v>
      </c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6">
        <v>21</v>
      </c>
      <c r="U87" s="96"/>
      <c r="V87" s="96"/>
      <c r="W87" s="96"/>
      <c r="X87" s="96"/>
      <c r="Y87" s="79"/>
      <c r="Z87" s="80"/>
      <c r="AA87" s="80"/>
      <c r="AB87" s="80"/>
      <c r="AC87" s="80"/>
      <c r="AD87" s="80"/>
      <c r="AE87" s="70"/>
      <c r="AF87" s="80"/>
      <c r="AG87" s="80"/>
      <c r="AH87" s="117"/>
      <c r="AI87" s="104"/>
      <c r="AJ87" s="117"/>
      <c r="AK87" s="117"/>
      <c r="AL87" s="201"/>
      <c r="AM87" s="201"/>
      <c r="AN87" s="25"/>
      <c r="AO87" s="25"/>
      <c r="AP87" s="25"/>
      <c r="AQ87" s="25"/>
      <c r="AR87" s="25"/>
    </row>
    <row r="88" spans="3:44" s="1" customFormat="1" ht="11.85" customHeight="1" x14ac:dyDescent="0.25">
      <c r="C88" s="97" t="s">
        <v>312</v>
      </c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6">
        <v>22</v>
      </c>
      <c r="U88" s="96"/>
      <c r="V88" s="96"/>
      <c r="W88" s="96"/>
      <c r="X88" s="96"/>
      <c r="Y88" s="79"/>
      <c r="Z88" s="80"/>
      <c r="AA88" s="80"/>
      <c r="AB88" s="80"/>
      <c r="AC88" s="80"/>
      <c r="AD88" s="80"/>
      <c r="AE88" s="70"/>
      <c r="AF88" s="80"/>
      <c r="AG88" s="80"/>
      <c r="AH88" s="117">
        <v>5612</v>
      </c>
      <c r="AI88" s="104">
        <v>5612</v>
      </c>
      <c r="AJ88" s="117"/>
      <c r="AK88" s="117">
        <v>18954</v>
      </c>
      <c r="AL88" s="25">
        <v>7410</v>
      </c>
      <c r="AM88" s="25"/>
      <c r="AN88" s="25"/>
      <c r="AO88" s="25"/>
      <c r="AP88" s="25"/>
      <c r="AQ88" s="25"/>
      <c r="AR88" s="25"/>
    </row>
    <row r="89" spans="3:44" s="1" customFormat="1" ht="11.85" customHeight="1" x14ac:dyDescent="0.25">
      <c r="C89" s="97" t="s">
        <v>313</v>
      </c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6">
        <v>23</v>
      </c>
      <c r="U89" s="96"/>
      <c r="V89" s="96"/>
      <c r="W89" s="96"/>
      <c r="X89" s="96"/>
      <c r="Y89" s="79"/>
      <c r="Z89" s="80"/>
      <c r="AA89" s="80"/>
      <c r="AB89" s="80"/>
      <c r="AC89" s="80"/>
      <c r="AD89" s="80"/>
      <c r="AE89" s="70"/>
      <c r="AF89" s="80"/>
      <c r="AG89" s="80"/>
      <c r="AH89" s="117"/>
      <c r="AI89" s="104"/>
      <c r="AJ89" s="117"/>
      <c r="AK89" s="117"/>
      <c r="AL89" s="25" t="s">
        <v>314</v>
      </c>
      <c r="AM89" s="25" t="s">
        <v>315</v>
      </c>
      <c r="AN89" s="25"/>
      <c r="AO89" s="25"/>
      <c r="AP89" s="25"/>
      <c r="AQ89" s="25"/>
      <c r="AR89" s="25"/>
    </row>
    <row r="90" spans="3:44" s="1" customFormat="1" ht="11.85" customHeight="1" x14ac:dyDescent="0.25">
      <c r="C90" s="118" t="s">
        <v>316</v>
      </c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99">
        <v>24</v>
      </c>
      <c r="U90" s="99"/>
      <c r="V90" s="99"/>
      <c r="W90" s="99"/>
      <c r="X90" s="99"/>
      <c r="Y90" s="100"/>
      <c r="Z90" s="101"/>
      <c r="AA90" s="101"/>
      <c r="AB90" s="101"/>
      <c r="AC90" s="101"/>
      <c r="AD90" s="101"/>
      <c r="AE90" s="102"/>
      <c r="AF90" s="101"/>
      <c r="AG90" s="101"/>
      <c r="AH90" s="128"/>
      <c r="AI90" s="104"/>
      <c r="AJ90" s="128"/>
      <c r="AK90" s="128">
        <f>AK92+AK93+AK94+AK95</f>
        <v>272</v>
      </c>
      <c r="AL90" s="25" t="s">
        <v>317</v>
      </c>
      <c r="AM90" s="25" t="s">
        <v>318</v>
      </c>
      <c r="AN90" s="25" t="s">
        <v>319</v>
      </c>
      <c r="AO90" s="25" t="s">
        <v>320</v>
      </c>
      <c r="AP90" s="25" t="s">
        <v>321</v>
      </c>
      <c r="AQ90" s="25" t="s">
        <v>322</v>
      </c>
      <c r="AR90" s="25" t="s">
        <v>323</v>
      </c>
    </row>
    <row r="91" spans="3:44" s="1" customFormat="1" ht="11.85" customHeight="1" x14ac:dyDescent="0.25">
      <c r="C91" s="127" t="s">
        <v>11</v>
      </c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07"/>
      <c r="U91" s="60"/>
      <c r="V91" s="60"/>
      <c r="W91" s="60"/>
      <c r="X91" s="108"/>
      <c r="Y91" s="79"/>
      <c r="Z91" s="80"/>
      <c r="AA91" s="80"/>
      <c r="AB91" s="80"/>
      <c r="AC91" s="80"/>
      <c r="AD91" s="80"/>
      <c r="AE91" s="70"/>
      <c r="AF91" s="80"/>
      <c r="AG91" s="80"/>
      <c r="AH91" s="117"/>
      <c r="AI91" s="104"/>
      <c r="AJ91" s="117"/>
      <c r="AK91" s="117"/>
      <c r="AL91" s="25" t="s">
        <v>324</v>
      </c>
      <c r="AM91" s="25" t="s">
        <v>325</v>
      </c>
      <c r="AN91" s="25" t="s">
        <v>326</v>
      </c>
      <c r="AO91" s="25" t="s">
        <v>327</v>
      </c>
      <c r="AP91" s="25" t="s">
        <v>328</v>
      </c>
      <c r="AQ91" s="25"/>
      <c r="AR91" s="25"/>
    </row>
    <row r="92" spans="3:44" s="1" customFormat="1" ht="11.85" customHeight="1" x14ac:dyDescent="0.25">
      <c r="C92" s="92"/>
      <c r="D92" s="93" t="s">
        <v>243</v>
      </c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85" t="s">
        <v>329</v>
      </c>
      <c r="U92" s="85"/>
      <c r="V92" s="85"/>
      <c r="W92" s="85"/>
      <c r="X92" s="85"/>
      <c r="Y92" s="79"/>
      <c r="Z92" s="80"/>
      <c r="AA92" s="80"/>
      <c r="AB92" s="80"/>
      <c r="AC92" s="80"/>
      <c r="AD92" s="80"/>
      <c r="AE92" s="70"/>
      <c r="AF92" s="80"/>
      <c r="AG92" s="80"/>
      <c r="AH92" s="117"/>
      <c r="AI92" s="104"/>
      <c r="AJ92" s="117"/>
      <c r="AK92" s="117">
        <v>272</v>
      </c>
      <c r="AL92" s="34"/>
      <c r="AM92" s="34"/>
      <c r="AN92" s="34"/>
      <c r="AO92" s="34"/>
      <c r="AP92" s="25"/>
      <c r="AQ92" s="25"/>
      <c r="AR92" s="25"/>
    </row>
    <row r="93" spans="3:44" s="1" customFormat="1" ht="11.85" customHeight="1" x14ac:dyDescent="0.25">
      <c r="C93" s="92"/>
      <c r="D93" s="93" t="s">
        <v>245</v>
      </c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85" t="s">
        <v>330</v>
      </c>
      <c r="U93" s="85"/>
      <c r="V93" s="85"/>
      <c r="W93" s="85"/>
      <c r="X93" s="85"/>
      <c r="Y93" s="79"/>
      <c r="Z93" s="80"/>
      <c r="AA93" s="80"/>
      <c r="AB93" s="80"/>
      <c r="AC93" s="80"/>
      <c r="AD93" s="80"/>
      <c r="AE93" s="70"/>
      <c r="AF93" s="80"/>
      <c r="AG93" s="80"/>
      <c r="AH93" s="117"/>
      <c r="AI93" s="104"/>
      <c r="AJ93" s="117"/>
      <c r="AK93" s="117"/>
      <c r="AL93" s="25" t="s">
        <v>317</v>
      </c>
      <c r="AM93" s="25" t="s">
        <v>324</v>
      </c>
      <c r="AN93" s="25"/>
      <c r="AO93" s="25"/>
      <c r="AP93" s="25"/>
      <c r="AQ93" s="25"/>
      <c r="AR93" s="25"/>
    </row>
    <row r="94" spans="3:44" s="1" customFormat="1" ht="11.85" customHeight="1" x14ac:dyDescent="0.25">
      <c r="C94" s="92"/>
      <c r="D94" s="93" t="s">
        <v>247</v>
      </c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85" t="s">
        <v>331</v>
      </c>
      <c r="U94" s="85"/>
      <c r="V94" s="85"/>
      <c r="W94" s="85"/>
      <c r="X94" s="85"/>
      <c r="Y94" s="79"/>
      <c r="Z94" s="80"/>
      <c r="AA94" s="80"/>
      <c r="AB94" s="80"/>
      <c r="AC94" s="80"/>
      <c r="AD94" s="80"/>
      <c r="AE94" s="70"/>
      <c r="AF94" s="80"/>
      <c r="AG94" s="80"/>
      <c r="AH94" s="117"/>
      <c r="AI94" s="104"/>
      <c r="AJ94" s="117"/>
      <c r="AK94" s="117"/>
      <c r="AL94" s="25" t="s">
        <v>318</v>
      </c>
      <c r="AM94" s="34" t="s">
        <v>319</v>
      </c>
      <c r="AN94" s="34" t="s">
        <v>320</v>
      </c>
      <c r="AO94" s="25" t="s">
        <v>325</v>
      </c>
      <c r="AP94" s="25"/>
      <c r="AQ94" s="25"/>
      <c r="AR94" s="25"/>
    </row>
    <row r="95" spans="3:44" s="1" customFormat="1" ht="11.85" customHeight="1" x14ac:dyDescent="0.25">
      <c r="C95" s="65"/>
      <c r="D95" s="66" t="s">
        <v>249</v>
      </c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85" t="s">
        <v>332</v>
      </c>
      <c r="U95" s="85"/>
      <c r="V95" s="85"/>
      <c r="W95" s="85"/>
      <c r="X95" s="85"/>
      <c r="Y95" s="79"/>
      <c r="Z95" s="80"/>
      <c r="AA95" s="80"/>
      <c r="AB95" s="80"/>
      <c r="AC95" s="80"/>
      <c r="AD95" s="80"/>
      <c r="AE95" s="70"/>
      <c r="AF95" s="80"/>
      <c r="AG95" s="80"/>
      <c r="AH95" s="117"/>
      <c r="AI95" s="104"/>
      <c r="AJ95" s="117"/>
      <c r="AK95" s="117"/>
      <c r="AL95" s="25" t="s">
        <v>321</v>
      </c>
      <c r="AM95" s="25" t="s">
        <v>326</v>
      </c>
      <c r="AN95" s="25"/>
      <c r="AO95" s="25"/>
      <c r="AP95" s="25"/>
      <c r="AQ95" s="25"/>
      <c r="AR95" s="25"/>
    </row>
    <row r="96" spans="3:44" s="1" customFormat="1" ht="11.85" customHeight="1" x14ac:dyDescent="0.25">
      <c r="C96" s="97" t="s">
        <v>333</v>
      </c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6">
        <v>25</v>
      </c>
      <c r="U96" s="96"/>
      <c r="V96" s="96"/>
      <c r="W96" s="96"/>
      <c r="X96" s="96"/>
      <c r="Y96" s="79"/>
      <c r="Z96" s="80"/>
      <c r="AA96" s="80"/>
      <c r="AB96" s="80"/>
      <c r="AC96" s="80"/>
      <c r="AD96" s="80"/>
      <c r="AE96" s="70"/>
      <c r="AF96" s="80"/>
      <c r="AG96" s="80"/>
      <c r="AH96" s="117"/>
      <c r="AI96" s="104"/>
      <c r="AJ96" s="117"/>
      <c r="AK96" s="117"/>
      <c r="AL96" s="25" t="s">
        <v>322</v>
      </c>
      <c r="AM96" s="25" t="s">
        <v>327</v>
      </c>
      <c r="AN96" s="25"/>
      <c r="AO96" s="25"/>
      <c r="AP96" s="25"/>
      <c r="AQ96" s="25"/>
      <c r="AR96" s="25"/>
    </row>
    <row r="97" spans="3:44" s="1" customFormat="1" ht="11.85" customHeight="1" x14ac:dyDescent="0.25">
      <c r="C97" s="97" t="s">
        <v>334</v>
      </c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6">
        <v>26</v>
      </c>
      <c r="U97" s="96"/>
      <c r="V97" s="96"/>
      <c r="W97" s="96"/>
      <c r="X97" s="96"/>
      <c r="Y97" s="119">
        <v>72188</v>
      </c>
      <c r="Z97" s="119"/>
      <c r="AA97" s="119"/>
      <c r="AB97" s="119"/>
      <c r="AC97" s="119"/>
      <c r="AD97" s="120"/>
      <c r="AE97" s="121"/>
      <c r="AF97" s="122"/>
      <c r="AG97" s="123"/>
      <c r="AH97" s="128">
        <f>AH99+AH100+AH101+AH103+AH104+AH105+AH102</f>
        <v>102093</v>
      </c>
      <c r="AI97" s="128">
        <f>AI99+AI100+AI101+AI103+AI104+AI105+AI102</f>
        <v>722039</v>
      </c>
      <c r="AJ97" s="128">
        <f>AJ99+AJ100+AJ101+AJ103+AJ104+AJ105+AJ102</f>
        <v>51903</v>
      </c>
      <c r="AK97" s="128">
        <f>AK99+AK100+AK101+AK102+AK103+AK104+AK105</f>
        <v>551290</v>
      </c>
      <c r="AL97" s="25" t="s">
        <v>335</v>
      </c>
      <c r="AM97" s="25" t="s">
        <v>336</v>
      </c>
      <c r="AN97" s="25" t="s">
        <v>337</v>
      </c>
      <c r="AO97" s="25"/>
      <c r="AP97" s="25"/>
      <c r="AQ97" s="25"/>
      <c r="AR97" s="25"/>
    </row>
    <row r="98" spans="3:44" s="1" customFormat="1" ht="11.85" customHeight="1" x14ac:dyDescent="0.25">
      <c r="C98" s="105"/>
      <c r="D98" s="106" t="s">
        <v>11</v>
      </c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7"/>
      <c r="U98" s="60"/>
      <c r="V98" s="60"/>
      <c r="W98" s="60"/>
      <c r="X98" s="108"/>
      <c r="Y98" s="79"/>
      <c r="Z98" s="80"/>
      <c r="AA98" s="80"/>
      <c r="AB98" s="80"/>
      <c r="AC98" s="80"/>
      <c r="AD98" s="80"/>
      <c r="AE98" s="70"/>
      <c r="AF98" s="80"/>
      <c r="AG98" s="80"/>
      <c r="AH98" s="117"/>
      <c r="AI98" s="104"/>
      <c r="AJ98" s="117"/>
      <c r="AK98" s="117"/>
      <c r="AL98" s="29">
        <v>7210</v>
      </c>
      <c r="AM98" s="25">
        <v>7450</v>
      </c>
      <c r="AN98" s="25"/>
      <c r="AO98" s="25"/>
      <c r="AP98" s="34"/>
      <c r="AQ98" s="34"/>
      <c r="AR98" s="34"/>
    </row>
    <row r="99" spans="3:44" s="1" customFormat="1" ht="11.85" customHeight="1" x14ac:dyDescent="0.25">
      <c r="C99" s="92"/>
      <c r="D99" s="93" t="s">
        <v>338</v>
      </c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85" t="s">
        <v>339</v>
      </c>
      <c r="U99" s="85"/>
      <c r="V99" s="85"/>
      <c r="W99" s="85"/>
      <c r="X99" s="85"/>
      <c r="Y99" s="111">
        <v>4</v>
      </c>
      <c r="Z99" s="111"/>
      <c r="AA99" s="111"/>
      <c r="AB99" s="111"/>
      <c r="AC99" s="111"/>
      <c r="AD99" s="112"/>
      <c r="AE99" s="113"/>
      <c r="AF99" s="114"/>
      <c r="AG99" s="115"/>
      <c r="AH99" s="117">
        <v>36512</v>
      </c>
      <c r="AI99" s="104">
        <v>351262</v>
      </c>
      <c r="AJ99" s="117">
        <v>27781</v>
      </c>
      <c r="AK99" s="117">
        <v>269624</v>
      </c>
      <c r="AL99" s="34"/>
      <c r="AM99" s="34"/>
      <c r="AN99" s="34"/>
      <c r="AO99" s="34"/>
      <c r="AP99" s="34"/>
      <c r="AQ99" s="34"/>
      <c r="AR99" s="34"/>
    </row>
    <row r="100" spans="3:44" s="1" customFormat="1" ht="11.85" customHeight="1" x14ac:dyDescent="0.25">
      <c r="C100" s="92"/>
      <c r="D100" s="93" t="s">
        <v>340</v>
      </c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85" t="s">
        <v>341</v>
      </c>
      <c r="U100" s="85"/>
      <c r="V100" s="85"/>
      <c r="W100" s="85"/>
      <c r="X100" s="85"/>
      <c r="Y100" s="79"/>
      <c r="Z100" s="80"/>
      <c r="AA100" s="80"/>
      <c r="AB100" s="80"/>
      <c r="AC100" s="80"/>
      <c r="AD100" s="80"/>
      <c r="AE100" s="70"/>
      <c r="AF100" s="80"/>
      <c r="AG100" s="80"/>
      <c r="AH100" s="117"/>
      <c r="AI100" s="104"/>
      <c r="AJ100" s="117"/>
      <c r="AK100" s="117"/>
      <c r="AL100" s="25" t="s">
        <v>288</v>
      </c>
      <c r="AM100" s="25" t="s">
        <v>342</v>
      </c>
      <c r="AN100" s="25"/>
      <c r="AO100" s="25" t="s">
        <v>343</v>
      </c>
      <c r="AP100" s="25"/>
      <c r="AQ100" s="25" t="s">
        <v>344</v>
      </c>
      <c r="AR100" s="25"/>
    </row>
    <row r="101" spans="3:44" s="1" customFormat="1" ht="11.85" customHeight="1" x14ac:dyDescent="0.25">
      <c r="C101" s="92"/>
      <c r="D101" s="93" t="s">
        <v>345</v>
      </c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85" t="s">
        <v>346</v>
      </c>
      <c r="U101" s="85"/>
      <c r="V101" s="85"/>
      <c r="W101" s="85"/>
      <c r="X101" s="85"/>
      <c r="Y101" s="111">
        <v>532</v>
      </c>
      <c r="Z101" s="111"/>
      <c r="AA101" s="111"/>
      <c r="AB101" s="111"/>
      <c r="AC101" s="111"/>
      <c r="AD101" s="112"/>
      <c r="AE101" s="113"/>
      <c r="AF101" s="114"/>
      <c r="AG101" s="115"/>
      <c r="AH101" s="104">
        <v>1391</v>
      </c>
      <c r="AI101" s="104">
        <v>4194</v>
      </c>
      <c r="AJ101" s="117">
        <v>-248</v>
      </c>
      <c r="AK101" s="117">
        <v>1943</v>
      </c>
      <c r="AL101" s="25" t="s">
        <v>347</v>
      </c>
      <c r="AM101" s="25"/>
      <c r="AN101" s="25" t="s">
        <v>348</v>
      </c>
      <c r="AO101" s="25"/>
      <c r="AP101" s="25"/>
      <c r="AQ101" s="25" t="s">
        <v>349</v>
      </c>
      <c r="AR101" s="25"/>
    </row>
    <row r="102" spans="3:44" s="1" customFormat="1" ht="11.85" customHeight="1" x14ac:dyDescent="0.25">
      <c r="C102" s="92"/>
      <c r="D102" s="93" t="s">
        <v>350</v>
      </c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85" t="s">
        <v>351</v>
      </c>
      <c r="U102" s="85"/>
      <c r="V102" s="85"/>
      <c r="W102" s="85"/>
      <c r="X102" s="85"/>
      <c r="Y102" s="86">
        <v>55026</v>
      </c>
      <c r="Z102" s="86"/>
      <c r="AA102" s="86"/>
      <c r="AB102" s="86"/>
      <c r="AC102" s="86"/>
      <c r="AD102" s="87"/>
      <c r="AE102" s="88"/>
      <c r="AF102" s="89"/>
      <c r="AG102" s="90"/>
      <c r="AH102" s="104">
        <v>56814</v>
      </c>
      <c r="AI102" s="104">
        <v>286653</v>
      </c>
      <c r="AJ102" s="117">
        <f>17396+1</f>
        <v>17397</v>
      </c>
      <c r="AK102" s="117">
        <v>205590</v>
      </c>
      <c r="AL102" s="25" t="s">
        <v>288</v>
      </c>
      <c r="AM102" s="25"/>
      <c r="AN102" s="25"/>
      <c r="AO102" s="25"/>
      <c r="AP102" s="25"/>
      <c r="AQ102" s="25"/>
      <c r="AR102" s="25"/>
    </row>
    <row r="103" spans="3:44" s="1" customFormat="1" ht="11.85" customHeight="1" x14ac:dyDescent="0.25">
      <c r="C103" s="92"/>
      <c r="D103" s="93" t="s">
        <v>352</v>
      </c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85" t="s">
        <v>353</v>
      </c>
      <c r="U103" s="85"/>
      <c r="V103" s="85"/>
      <c r="W103" s="85"/>
      <c r="X103" s="85"/>
      <c r="Y103" s="86">
        <v>3768</v>
      </c>
      <c r="Z103" s="86"/>
      <c r="AA103" s="86"/>
      <c r="AB103" s="86"/>
      <c r="AC103" s="86"/>
      <c r="AD103" s="87"/>
      <c r="AE103" s="88"/>
      <c r="AF103" s="89"/>
      <c r="AG103" s="90"/>
      <c r="AH103" s="104">
        <v>3704</v>
      </c>
      <c r="AI103" s="104">
        <v>33319</v>
      </c>
      <c r="AJ103" s="117">
        <v>3621</v>
      </c>
      <c r="AK103" s="117">
        <v>25038</v>
      </c>
      <c r="AL103" s="25" t="s">
        <v>288</v>
      </c>
      <c r="AM103" s="201" t="s">
        <v>354</v>
      </c>
      <c r="AN103" s="25"/>
      <c r="AO103" s="25"/>
      <c r="AP103" s="201" t="s">
        <v>355</v>
      </c>
      <c r="AQ103" s="25"/>
      <c r="AR103" s="201" t="s">
        <v>356</v>
      </c>
    </row>
    <row r="104" spans="3:44" s="1" customFormat="1" ht="11.85" customHeight="1" x14ac:dyDescent="0.25">
      <c r="C104" s="92"/>
      <c r="D104" s="93" t="s">
        <v>357</v>
      </c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85" t="s">
        <v>358</v>
      </c>
      <c r="U104" s="85"/>
      <c r="V104" s="85"/>
      <c r="W104" s="85"/>
      <c r="X104" s="85"/>
      <c r="Y104" s="86">
        <v>4379</v>
      </c>
      <c r="Z104" s="86"/>
      <c r="AA104" s="86"/>
      <c r="AB104" s="86"/>
      <c r="AC104" s="86"/>
      <c r="AD104" s="87"/>
      <c r="AE104" s="88"/>
      <c r="AF104" s="89"/>
      <c r="AG104" s="90"/>
      <c r="AH104" s="104">
        <v>3672</v>
      </c>
      <c r="AI104" s="104">
        <v>45981</v>
      </c>
      <c r="AJ104" s="117">
        <v>3252</v>
      </c>
      <c r="AK104" s="117">
        <v>31469</v>
      </c>
      <c r="AL104" s="201" t="s">
        <v>359</v>
      </c>
      <c r="AM104" s="25"/>
      <c r="AN104" s="25"/>
      <c r="AO104" s="201" t="s">
        <v>360</v>
      </c>
      <c r="AP104" s="25"/>
      <c r="AQ104" s="201" t="s">
        <v>361</v>
      </c>
      <c r="AR104" s="25"/>
    </row>
    <row r="105" spans="3:44" s="1" customFormat="1" ht="11.85" customHeight="1" x14ac:dyDescent="0.25">
      <c r="C105" s="92"/>
      <c r="D105" s="93" t="s">
        <v>362</v>
      </c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85" t="s">
        <v>363</v>
      </c>
      <c r="U105" s="85"/>
      <c r="V105" s="85"/>
      <c r="W105" s="85"/>
      <c r="X105" s="85"/>
      <c r="Y105" s="111">
        <v>54</v>
      </c>
      <c r="Z105" s="111"/>
      <c r="AA105" s="111"/>
      <c r="AB105" s="111"/>
      <c r="AC105" s="111"/>
      <c r="AD105" s="112"/>
      <c r="AE105" s="113"/>
      <c r="AF105" s="114"/>
      <c r="AG105" s="115"/>
      <c r="AH105" s="116"/>
      <c r="AI105" s="104">
        <v>630</v>
      </c>
      <c r="AJ105" s="117">
        <v>100</v>
      </c>
      <c r="AK105" s="117">
        <v>17626</v>
      </c>
      <c r="AL105" s="25">
        <v>7210</v>
      </c>
      <c r="AM105" s="25" t="s">
        <v>364</v>
      </c>
      <c r="AN105" s="25"/>
      <c r="AO105" s="35"/>
      <c r="AP105" s="25"/>
      <c r="AQ105" s="25"/>
      <c r="AR105" s="25"/>
    </row>
    <row r="106" spans="3:44" s="1" customFormat="1" ht="11.85" customHeight="1" x14ac:dyDescent="0.25">
      <c r="C106" s="97" t="s">
        <v>365</v>
      </c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6">
        <v>27</v>
      </c>
      <c r="U106" s="96"/>
      <c r="V106" s="96"/>
      <c r="W106" s="96"/>
      <c r="X106" s="96"/>
      <c r="Y106" s="86">
        <v>2500</v>
      </c>
      <c r="Z106" s="86"/>
      <c r="AA106" s="86"/>
      <c r="AB106" s="86"/>
      <c r="AC106" s="86"/>
      <c r="AD106" s="87"/>
      <c r="AE106" s="88"/>
      <c r="AF106" s="89"/>
      <c r="AG106" s="90"/>
      <c r="AH106" s="129"/>
      <c r="AI106" s="104">
        <v>2502</v>
      </c>
      <c r="AJ106" s="117"/>
      <c r="AK106" s="117"/>
      <c r="AL106" s="25" t="s">
        <v>288</v>
      </c>
      <c r="AM106" s="25" t="s">
        <v>366</v>
      </c>
      <c r="AN106" s="25"/>
      <c r="AO106" s="25"/>
      <c r="AP106" s="25"/>
      <c r="AQ106" s="25"/>
      <c r="AR106" s="25"/>
    </row>
    <row r="107" spans="3:44" s="1" customFormat="1" ht="11.85" customHeight="1" x14ac:dyDescent="0.25">
      <c r="C107" s="118" t="s">
        <v>367</v>
      </c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99">
        <v>28</v>
      </c>
      <c r="U107" s="99"/>
      <c r="V107" s="99"/>
      <c r="W107" s="99"/>
      <c r="X107" s="99"/>
      <c r="Y107" s="119">
        <v>405019</v>
      </c>
      <c r="Z107" s="119"/>
      <c r="AA107" s="119"/>
      <c r="AB107" s="119"/>
      <c r="AC107" s="119"/>
      <c r="AD107" s="120"/>
      <c r="AE107" s="121"/>
      <c r="AF107" s="122"/>
      <c r="AG107" s="123"/>
      <c r="AH107" s="124">
        <f>AH62+AH68+AH76+AH83+AH84+AH85+AH86+AH87+AH88+AH89+AH90++AH96+AH97+AH106</f>
        <v>332488</v>
      </c>
      <c r="AI107" s="124">
        <f>AI62+AI68+AI76+AI83+AI84+AI85+AI86+AI87+AI88+AI89+AI90++AI96+AI97+AI106</f>
        <v>5089800</v>
      </c>
      <c r="AJ107" s="124">
        <f>AJ62+AJ68+AJ76+AJ83+AJ84+AJ85+AJ86+AJ87+AJ88+AJ89+AJ90++AJ96+AJ97+AJ106</f>
        <v>340483</v>
      </c>
      <c r="AK107" s="124">
        <f>AK62+AK68+AK76+AK83+AK84+AK85+AK86+AK87+AK88+AK89+AK90++AK96+AK97+AK106</f>
        <v>1742151</v>
      </c>
      <c r="AL107" s="24" t="e">
        <f t="shared" ref="AL107:AR107" si="2">AL62+AL68+AL76+AL83+AL84+AL85+AL86+AL87+AL88+AL89+AL90++AL96+AL97+AL106</f>
        <v>#VALUE!</v>
      </c>
      <c r="AM107" s="24" t="e">
        <f t="shared" si="2"/>
        <v>#VALUE!</v>
      </c>
      <c r="AN107" s="24">
        <f t="shared" si="2"/>
        <v>22390.14</v>
      </c>
      <c r="AO107" s="24">
        <f t="shared" si="2"/>
        <v>7480.04</v>
      </c>
      <c r="AP107" s="24">
        <f t="shared" si="2"/>
        <v>7480.05</v>
      </c>
      <c r="AQ107" s="24">
        <f t="shared" si="2"/>
        <v>7480.07</v>
      </c>
      <c r="AR107" s="24">
        <f t="shared" si="2"/>
        <v>7480.08</v>
      </c>
    </row>
    <row r="108" spans="3:44" s="1" customFormat="1" ht="11.85" customHeight="1" x14ac:dyDescent="0.25"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07"/>
      <c r="U108" s="60"/>
      <c r="V108" s="60"/>
      <c r="W108" s="60"/>
      <c r="X108" s="108"/>
      <c r="Y108" s="79"/>
      <c r="Z108" s="80"/>
      <c r="AA108" s="80"/>
      <c r="AB108" s="80"/>
      <c r="AC108" s="80"/>
      <c r="AD108" s="80"/>
      <c r="AE108" s="70"/>
      <c r="AF108" s="80"/>
      <c r="AG108" s="80"/>
      <c r="AH108" s="110"/>
      <c r="AI108" s="124"/>
      <c r="AJ108" s="110"/>
      <c r="AK108" s="110"/>
      <c r="AL108" s="25" t="s">
        <v>288</v>
      </c>
      <c r="AM108" s="36" t="s">
        <v>368</v>
      </c>
      <c r="AN108" s="25"/>
      <c r="AO108" s="25"/>
      <c r="AP108" s="36" t="s">
        <v>369</v>
      </c>
      <c r="AQ108" s="25"/>
      <c r="AR108" s="25"/>
    </row>
    <row r="109" spans="3:44" s="1" customFormat="1" ht="23.85" customHeight="1" x14ac:dyDescent="0.3">
      <c r="C109" s="56" t="s">
        <v>370</v>
      </c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96">
        <v>29</v>
      </c>
      <c r="U109" s="96"/>
      <c r="V109" s="96"/>
      <c r="W109" s="96"/>
      <c r="X109" s="96"/>
      <c r="Y109" s="119">
        <v>343196</v>
      </c>
      <c r="Z109" s="119"/>
      <c r="AA109" s="119"/>
      <c r="AB109" s="119"/>
      <c r="AC109" s="119"/>
      <c r="AD109" s="120"/>
      <c r="AE109" s="121"/>
      <c r="AF109" s="122"/>
      <c r="AG109" s="123"/>
      <c r="AH109" s="124">
        <f>AH60-AH107</f>
        <v>544306</v>
      </c>
      <c r="AI109" s="124">
        <f>AI60-AI107</f>
        <v>2204205</v>
      </c>
      <c r="AJ109" s="124">
        <f>AJ60-AJ107</f>
        <v>235689</v>
      </c>
      <c r="AK109" s="124">
        <f>AK60-AK107</f>
        <v>124392</v>
      </c>
      <c r="AL109" s="25" t="s">
        <v>371</v>
      </c>
      <c r="AM109" s="193"/>
      <c r="AN109" s="25"/>
      <c r="AO109" s="25"/>
      <c r="AP109" s="25"/>
      <c r="AQ109" s="25"/>
      <c r="AR109" s="25"/>
    </row>
    <row r="110" spans="3:44" s="1" customFormat="1" ht="11.85" customHeight="1" x14ac:dyDescent="0.25"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59"/>
      <c r="U110" s="60"/>
      <c r="V110" s="60"/>
      <c r="W110" s="60"/>
      <c r="X110" s="130"/>
      <c r="Y110" s="119">
        <v>343491</v>
      </c>
      <c r="Z110" s="119"/>
      <c r="AA110" s="119"/>
      <c r="AB110" s="119"/>
      <c r="AC110" s="119"/>
      <c r="AD110" s="120"/>
      <c r="AE110" s="121"/>
      <c r="AF110" s="122"/>
      <c r="AG110" s="123"/>
      <c r="AH110" s="124"/>
      <c r="AI110" s="124"/>
      <c r="AJ110" s="124"/>
      <c r="AK110" s="124"/>
      <c r="AL110" s="25"/>
      <c r="AM110" s="25"/>
      <c r="AN110" s="25"/>
      <c r="AO110" s="25"/>
      <c r="AP110" s="25"/>
      <c r="AQ110" s="25"/>
      <c r="AR110" s="25"/>
    </row>
    <row r="111" spans="3:44" s="1" customFormat="1" ht="11.85" customHeight="1" x14ac:dyDescent="0.25">
      <c r="C111" s="97" t="s">
        <v>372</v>
      </c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6">
        <v>30</v>
      </c>
      <c r="U111" s="96"/>
      <c r="V111" s="96"/>
      <c r="W111" s="96"/>
      <c r="X111" s="96"/>
      <c r="Y111" s="119">
        <f>Y110-Y109</f>
        <v>295</v>
      </c>
      <c r="Z111" s="119"/>
      <c r="AA111" s="119"/>
      <c r="AB111" s="119"/>
      <c r="AC111" s="119"/>
      <c r="AD111" s="120"/>
      <c r="AE111" s="121"/>
      <c r="AF111" s="122"/>
      <c r="AG111" s="123"/>
      <c r="AH111" s="124"/>
      <c r="AI111" s="124"/>
      <c r="AJ111" s="124"/>
      <c r="AK111" s="124"/>
      <c r="AL111" s="25"/>
      <c r="AM111" s="25"/>
      <c r="AN111" s="25"/>
      <c r="AO111" s="25"/>
      <c r="AP111" s="25"/>
      <c r="AQ111" s="25"/>
      <c r="AR111" s="25"/>
    </row>
    <row r="112" spans="3:44" s="1" customFormat="1" ht="11.85" customHeight="1" x14ac:dyDescent="0.25"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07"/>
      <c r="U112" s="60"/>
      <c r="V112" s="60"/>
      <c r="W112" s="60"/>
      <c r="X112" s="108"/>
      <c r="Y112" s="79"/>
      <c r="Z112" s="80"/>
      <c r="AA112" s="80"/>
      <c r="AB112" s="80"/>
      <c r="AC112" s="80"/>
      <c r="AD112" s="80"/>
      <c r="AE112" s="70"/>
      <c r="AF112" s="80"/>
      <c r="AG112" s="80"/>
      <c r="AH112" s="110"/>
      <c r="AI112" s="124"/>
      <c r="AJ112" s="110"/>
      <c r="AK112" s="110"/>
      <c r="AL112" s="25"/>
      <c r="AM112" s="25"/>
      <c r="AN112" s="25"/>
      <c r="AO112" s="25"/>
      <c r="AP112" s="25"/>
      <c r="AQ112" s="25"/>
      <c r="AR112" s="25"/>
    </row>
    <row r="113" spans="3:44" s="1" customFormat="1" ht="23.85" customHeight="1" x14ac:dyDescent="0.25">
      <c r="C113" s="56" t="s">
        <v>373</v>
      </c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99">
        <v>31</v>
      </c>
      <c r="U113" s="99"/>
      <c r="V113" s="99"/>
      <c r="W113" s="99"/>
      <c r="X113" s="99"/>
      <c r="Y113" s="86">
        <v>343196</v>
      </c>
      <c r="Z113" s="86"/>
      <c r="AA113" s="86"/>
      <c r="AB113" s="86"/>
      <c r="AC113" s="86"/>
      <c r="AD113" s="87"/>
      <c r="AE113" s="88"/>
      <c r="AF113" s="89"/>
      <c r="AG113" s="90"/>
      <c r="AH113" s="124">
        <f>AH109-AH111</f>
        <v>544306</v>
      </c>
      <c r="AI113" s="124">
        <f>AI109-AI111</f>
        <v>2204205</v>
      </c>
      <c r="AJ113" s="124">
        <f>AJ109-AJ111</f>
        <v>235689</v>
      </c>
      <c r="AK113" s="124">
        <f t="shared" ref="AK113:AR113" si="3">AK109-AK111</f>
        <v>124392</v>
      </c>
      <c r="AL113" s="24">
        <f t="shared" si="3"/>
        <v>7470.09</v>
      </c>
      <c r="AM113" s="24">
        <f t="shared" si="3"/>
        <v>0</v>
      </c>
      <c r="AN113" s="24">
        <f t="shared" si="3"/>
        <v>0</v>
      </c>
      <c r="AO113" s="24">
        <f t="shared" si="3"/>
        <v>0</v>
      </c>
      <c r="AP113" s="24">
        <f t="shared" si="3"/>
        <v>0</v>
      </c>
      <c r="AQ113" s="24">
        <f t="shared" si="3"/>
        <v>0</v>
      </c>
      <c r="AR113" s="24">
        <f t="shared" si="3"/>
        <v>0</v>
      </c>
    </row>
    <row r="114" spans="3:44" s="1" customFormat="1" ht="11.85" customHeight="1" x14ac:dyDescent="0.25">
      <c r="C114" s="97" t="s">
        <v>374</v>
      </c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6">
        <v>32</v>
      </c>
      <c r="U114" s="96"/>
      <c r="V114" s="96"/>
      <c r="W114" s="96"/>
      <c r="X114" s="96"/>
      <c r="Y114" s="79"/>
      <c r="Z114" s="80"/>
      <c r="AA114" s="80"/>
      <c r="AB114" s="80"/>
      <c r="AC114" s="80"/>
      <c r="AD114" s="80"/>
      <c r="AE114" s="70"/>
      <c r="AF114" s="80"/>
      <c r="AG114" s="80"/>
      <c r="AH114" s="110"/>
      <c r="AI114" s="124"/>
      <c r="AJ114" s="110"/>
      <c r="AK114" s="110"/>
      <c r="AL114" s="34">
        <v>7710</v>
      </c>
      <c r="AM114" s="34"/>
      <c r="AN114" s="34"/>
      <c r="AO114" s="34"/>
      <c r="AP114" s="34"/>
      <c r="AQ114" s="34"/>
      <c r="AR114" s="34"/>
    </row>
    <row r="115" spans="3:44" s="37" customFormat="1" ht="11.85" customHeight="1" x14ac:dyDescent="0.25"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131"/>
      <c r="U115" s="132"/>
      <c r="V115" s="132"/>
      <c r="W115" s="132"/>
      <c r="X115" s="133"/>
      <c r="Y115" s="134"/>
      <c r="Z115" s="135"/>
      <c r="AA115" s="135"/>
      <c r="AB115" s="135"/>
      <c r="AC115" s="135"/>
      <c r="AD115" s="135"/>
      <c r="AE115" s="136"/>
      <c r="AF115" s="135"/>
      <c r="AG115" s="135"/>
      <c r="AH115" s="137"/>
      <c r="AI115" s="124"/>
      <c r="AJ115" s="137"/>
      <c r="AK115" s="137"/>
      <c r="AL115" s="25"/>
      <c r="AM115" s="25"/>
      <c r="AN115" s="25"/>
      <c r="AO115" s="25"/>
      <c r="AP115" s="25"/>
      <c r="AQ115" s="25"/>
      <c r="AR115" s="25"/>
    </row>
    <row r="116" spans="3:44" s="37" customFormat="1" ht="11.85" customHeight="1" thickBot="1" x14ac:dyDescent="0.3">
      <c r="C116" s="56" t="s">
        <v>375</v>
      </c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138">
        <v>33</v>
      </c>
      <c r="U116" s="138"/>
      <c r="V116" s="138"/>
      <c r="W116" s="138"/>
      <c r="X116" s="138"/>
      <c r="Y116" s="139">
        <v>1304681</v>
      </c>
      <c r="Z116" s="139"/>
      <c r="AA116" s="139"/>
      <c r="AB116" s="139"/>
      <c r="AC116" s="139"/>
      <c r="AD116" s="140"/>
      <c r="AE116" s="141"/>
      <c r="AF116" s="142"/>
      <c r="AG116" s="143"/>
      <c r="AH116" s="144">
        <f>AH113+AH114</f>
        <v>544306</v>
      </c>
      <c r="AI116" s="124">
        <f>AI113+AI114</f>
        <v>2204205</v>
      </c>
      <c r="AJ116" s="144">
        <f>AJ113+AJ114</f>
        <v>235689</v>
      </c>
      <c r="AK116" s="144">
        <f>AK113+AK114</f>
        <v>124392</v>
      </c>
      <c r="AL116" s="25"/>
      <c r="AM116" s="25"/>
      <c r="AN116" s="25"/>
      <c r="AO116" s="25"/>
      <c r="AP116" s="25"/>
      <c r="AQ116" s="25"/>
      <c r="AR116" s="25"/>
    </row>
    <row r="117" spans="3:44" s="1" customFormat="1" ht="11.1" hidden="1" customHeight="1" x14ac:dyDescent="0.25"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203">
        <v>-36143</v>
      </c>
      <c r="AI117" s="204">
        <v>942738</v>
      </c>
      <c r="AJ117" s="204">
        <v>211412</v>
      </c>
      <c r="AK117" s="204">
        <v>70135</v>
      </c>
      <c r="AL117" s="34">
        <v>7510</v>
      </c>
      <c r="AM117" s="34">
        <v>6310</v>
      </c>
      <c r="AN117" s="34"/>
      <c r="AO117" s="34"/>
      <c r="AP117" s="34"/>
      <c r="AQ117" s="34"/>
      <c r="AR117" s="34"/>
    </row>
    <row r="118" spans="3:44" s="1" customFormat="1" ht="11.1" customHeight="1" x14ac:dyDescent="0.25"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205"/>
      <c r="AI118" s="205"/>
      <c r="AJ118" s="205"/>
      <c r="AK118" s="205"/>
      <c r="AL118" s="25"/>
      <c r="AM118" s="25"/>
      <c r="AN118" s="25"/>
      <c r="AO118" s="25"/>
      <c r="AP118" s="25"/>
      <c r="AQ118" s="25"/>
      <c r="AR118" s="25"/>
    </row>
    <row r="119" spans="3:44" s="1" customFormat="1" ht="11.1" customHeight="1" x14ac:dyDescent="0.25"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205"/>
      <c r="AI119" s="205"/>
      <c r="AJ119" s="205"/>
      <c r="AK119" s="205"/>
      <c r="AL119" s="25"/>
      <c r="AM119" s="25"/>
      <c r="AN119" s="25"/>
      <c r="AO119" s="25"/>
      <c r="AP119" s="25"/>
      <c r="AQ119" s="25"/>
      <c r="AR119" s="25"/>
    </row>
    <row r="120" spans="3:44" s="1" customFormat="1" ht="11.1" customHeight="1" x14ac:dyDescent="0.25"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205"/>
      <c r="AI120" s="205"/>
      <c r="AJ120" s="205"/>
      <c r="AK120" s="205"/>
      <c r="AL120" s="25"/>
      <c r="AM120" s="25"/>
      <c r="AN120" s="25"/>
      <c r="AO120" s="25"/>
      <c r="AP120" s="25"/>
      <c r="AQ120" s="25"/>
      <c r="AR120" s="25"/>
    </row>
    <row r="121" spans="3:44" ht="11.85" customHeight="1" x14ac:dyDescent="0.25">
      <c r="C121" s="39"/>
      <c r="D121" s="145" t="s">
        <v>378</v>
      </c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206"/>
      <c r="AM121" s="207"/>
      <c r="AN121" s="207"/>
      <c r="AO121" s="207"/>
      <c r="AP121" s="34"/>
      <c r="AQ121" s="34"/>
      <c r="AR121" s="25"/>
    </row>
    <row r="122" spans="3:44" ht="11.85" customHeight="1" x14ac:dyDescent="0.25">
      <c r="C122" s="39"/>
      <c r="D122" s="41" t="s">
        <v>379</v>
      </c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</row>
    <row r="123" spans="3:44" ht="11.85" customHeight="1" x14ac:dyDescent="0.25">
      <c r="C123" s="39"/>
      <c r="D123" s="41" t="s">
        <v>380</v>
      </c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</row>
    <row r="124" spans="3:44" ht="11.85" customHeight="1" x14ac:dyDescent="0.25">
      <c r="C124" s="39"/>
      <c r="D124" s="52" t="s">
        <v>376</v>
      </c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39"/>
      <c r="AC124" s="39"/>
      <c r="AD124" s="39"/>
      <c r="AE124" s="39"/>
      <c r="AF124" s="39"/>
      <c r="AG124" s="39"/>
      <c r="AH124" s="203"/>
      <c r="AI124" s="203"/>
      <c r="AJ124" s="203"/>
      <c r="AK124" s="203"/>
      <c r="AL124" s="21"/>
      <c r="AM124" s="21"/>
      <c r="AN124" s="21"/>
      <c r="AO124" s="21"/>
      <c r="AP124" s="21"/>
      <c r="AQ124" s="21"/>
      <c r="AR124" s="21"/>
    </row>
    <row r="125" spans="3:44" ht="11.85" customHeight="1" x14ac:dyDescent="0.25">
      <c r="C125" s="39"/>
      <c r="D125" s="39" t="s">
        <v>142</v>
      </c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203"/>
      <c r="AI125" s="203"/>
      <c r="AJ125" s="203"/>
      <c r="AK125" s="203"/>
    </row>
    <row r="126" spans="3:44" s="1" customFormat="1" ht="12" customHeight="1" x14ac:dyDescent="0.25"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38"/>
      <c r="U126" s="38"/>
      <c r="V126" s="38"/>
      <c r="W126" s="38"/>
      <c r="X126" s="38"/>
      <c r="Y126" s="39"/>
      <c r="Z126" s="39"/>
      <c r="AA126" s="39"/>
      <c r="AB126" s="39"/>
      <c r="AC126" s="39"/>
      <c r="AD126" s="39"/>
      <c r="AE126" s="39"/>
      <c r="AF126" s="39"/>
      <c r="AG126" s="39"/>
      <c r="AH126" s="208"/>
      <c r="AI126" s="208"/>
      <c r="AJ126" s="208"/>
      <c r="AK126" s="208"/>
      <c r="AL126" s="22"/>
      <c r="AM126" s="22"/>
      <c r="AN126" s="22"/>
      <c r="AO126" s="22"/>
      <c r="AP126" s="22"/>
      <c r="AQ126" s="22"/>
      <c r="AR126" s="22"/>
    </row>
  </sheetData>
  <mergeCells count="265">
    <mergeCell ref="C126:S126"/>
    <mergeCell ref="C114:S114"/>
    <mergeCell ref="T114:X114"/>
    <mergeCell ref="C115:S115"/>
    <mergeCell ref="C116:S116"/>
    <mergeCell ref="T116:X116"/>
    <mergeCell ref="Y116:AD116"/>
    <mergeCell ref="U115:W115"/>
    <mergeCell ref="D121:AK121"/>
    <mergeCell ref="D122:AK122"/>
    <mergeCell ref="D123:AK123"/>
    <mergeCell ref="D124:AA124"/>
    <mergeCell ref="C111:S111"/>
    <mergeCell ref="T111:X111"/>
    <mergeCell ref="Y111:AD111"/>
    <mergeCell ref="C112:S112"/>
    <mergeCell ref="C113:S113"/>
    <mergeCell ref="T113:X113"/>
    <mergeCell ref="Y113:AD113"/>
    <mergeCell ref="C108:S108"/>
    <mergeCell ref="C109:S109"/>
    <mergeCell ref="T109:X109"/>
    <mergeCell ref="Y109:AD109"/>
    <mergeCell ref="C110:S110"/>
    <mergeCell ref="Y110:AD110"/>
    <mergeCell ref="U108:W108"/>
    <mergeCell ref="T110:W110"/>
    <mergeCell ref="U112:W112"/>
    <mergeCell ref="C106:S106"/>
    <mergeCell ref="T106:X106"/>
    <mergeCell ref="Y106:AD106"/>
    <mergeCell ref="C107:S107"/>
    <mergeCell ref="T107:X107"/>
    <mergeCell ref="Y107:AD107"/>
    <mergeCell ref="D104:S104"/>
    <mergeCell ref="T104:X104"/>
    <mergeCell ref="Y104:AD104"/>
    <mergeCell ref="D105:S105"/>
    <mergeCell ref="T105:X105"/>
    <mergeCell ref="Y105:AD105"/>
    <mergeCell ref="D102:S102"/>
    <mergeCell ref="T102:X102"/>
    <mergeCell ref="Y102:AD102"/>
    <mergeCell ref="D103:S103"/>
    <mergeCell ref="T103:X103"/>
    <mergeCell ref="Y103:AD103"/>
    <mergeCell ref="D99:S99"/>
    <mergeCell ref="T99:X99"/>
    <mergeCell ref="Y99:AD99"/>
    <mergeCell ref="D100:S100"/>
    <mergeCell ref="T100:X100"/>
    <mergeCell ref="D101:S101"/>
    <mergeCell ref="T101:X101"/>
    <mergeCell ref="Y101:AD101"/>
    <mergeCell ref="C96:S96"/>
    <mergeCell ref="T96:X96"/>
    <mergeCell ref="C97:S97"/>
    <mergeCell ref="T97:X97"/>
    <mergeCell ref="Y97:AD97"/>
    <mergeCell ref="D98:S98"/>
    <mergeCell ref="D93:S93"/>
    <mergeCell ref="T93:X93"/>
    <mergeCell ref="D94:S94"/>
    <mergeCell ref="T94:X94"/>
    <mergeCell ref="D95:S95"/>
    <mergeCell ref="T95:X95"/>
    <mergeCell ref="U98:W98"/>
    <mergeCell ref="C89:S89"/>
    <mergeCell ref="T89:X89"/>
    <mergeCell ref="C90:S90"/>
    <mergeCell ref="T90:X90"/>
    <mergeCell ref="C91:S91"/>
    <mergeCell ref="D92:S92"/>
    <mergeCell ref="T92:X92"/>
    <mergeCell ref="C86:S86"/>
    <mergeCell ref="T86:X86"/>
    <mergeCell ref="U91:W91"/>
    <mergeCell ref="Y86:AD86"/>
    <mergeCell ref="C87:S87"/>
    <mergeCell ref="T87:X87"/>
    <mergeCell ref="C88:S88"/>
    <mergeCell ref="T88:X88"/>
    <mergeCell ref="Y83:AD83"/>
    <mergeCell ref="C84:S84"/>
    <mergeCell ref="T84:X84"/>
    <mergeCell ref="Y84:AD84"/>
    <mergeCell ref="C85:S85"/>
    <mergeCell ref="T85:X85"/>
    <mergeCell ref="Y85:AD85"/>
    <mergeCell ref="D81:S81"/>
    <mergeCell ref="T81:X81"/>
    <mergeCell ref="D82:S82"/>
    <mergeCell ref="T82:X82"/>
    <mergeCell ref="C83:S83"/>
    <mergeCell ref="T83:X83"/>
    <mergeCell ref="C77:S77"/>
    <mergeCell ref="D78:S78"/>
    <mergeCell ref="T78:X78"/>
    <mergeCell ref="D79:S79"/>
    <mergeCell ref="T79:X79"/>
    <mergeCell ref="D80:S80"/>
    <mergeCell ref="T80:X80"/>
    <mergeCell ref="U77:W77"/>
    <mergeCell ref="D74:S74"/>
    <mergeCell ref="T74:X74"/>
    <mergeCell ref="D75:S75"/>
    <mergeCell ref="T75:X75"/>
    <mergeCell ref="Y75:AD75"/>
    <mergeCell ref="C76:S76"/>
    <mergeCell ref="T76:X76"/>
    <mergeCell ref="D72:S72"/>
    <mergeCell ref="T72:X72"/>
    <mergeCell ref="Y72:AD72"/>
    <mergeCell ref="D73:S73"/>
    <mergeCell ref="T73:X73"/>
    <mergeCell ref="Y73:AD73"/>
    <mergeCell ref="C69:S69"/>
    <mergeCell ref="D70:S70"/>
    <mergeCell ref="T70:X70"/>
    <mergeCell ref="D71:S71"/>
    <mergeCell ref="T71:X71"/>
    <mergeCell ref="Y71:AD71"/>
    <mergeCell ref="Y66:AD66"/>
    <mergeCell ref="D67:S67"/>
    <mergeCell ref="T67:X67"/>
    <mergeCell ref="C68:S68"/>
    <mergeCell ref="T68:X68"/>
    <mergeCell ref="Y68:AD68"/>
    <mergeCell ref="U69:W69"/>
    <mergeCell ref="C63:S63"/>
    <mergeCell ref="D64:S64"/>
    <mergeCell ref="T64:X64"/>
    <mergeCell ref="D65:S65"/>
    <mergeCell ref="T65:X65"/>
    <mergeCell ref="D66:S66"/>
    <mergeCell ref="T66:X66"/>
    <mergeCell ref="Y59:AD59"/>
    <mergeCell ref="C60:S60"/>
    <mergeCell ref="T60:X60"/>
    <mergeCell ref="Y60:AD60"/>
    <mergeCell ref="C61:S61"/>
    <mergeCell ref="C62:S62"/>
    <mergeCell ref="T62:X62"/>
    <mergeCell ref="Y62:AD62"/>
    <mergeCell ref="U61:W61"/>
    <mergeCell ref="U63:W63"/>
    <mergeCell ref="D57:S57"/>
    <mergeCell ref="T57:X57"/>
    <mergeCell ref="C58:S58"/>
    <mergeCell ref="T58:X58"/>
    <mergeCell ref="C59:S59"/>
    <mergeCell ref="T59:X59"/>
    <mergeCell ref="D53:S53"/>
    <mergeCell ref="D54:S54"/>
    <mergeCell ref="T54:X54"/>
    <mergeCell ref="D55:S55"/>
    <mergeCell ref="T55:X55"/>
    <mergeCell ref="D56:S56"/>
    <mergeCell ref="T56:X56"/>
    <mergeCell ref="U53:W53"/>
    <mergeCell ref="C50:S50"/>
    <mergeCell ref="T50:X50"/>
    <mergeCell ref="C51:S51"/>
    <mergeCell ref="T51:X51"/>
    <mergeCell ref="C52:S52"/>
    <mergeCell ref="T52:X52"/>
    <mergeCell ref="C47:S47"/>
    <mergeCell ref="T47:X47"/>
    <mergeCell ref="C48:S48"/>
    <mergeCell ref="T48:X48"/>
    <mergeCell ref="Y48:AD48"/>
    <mergeCell ref="C49:S49"/>
    <mergeCell ref="T49:X49"/>
    <mergeCell ref="D44:S44"/>
    <mergeCell ref="T44:X44"/>
    <mergeCell ref="C45:S45"/>
    <mergeCell ref="T45:X45"/>
    <mergeCell ref="Y45:AD45"/>
    <mergeCell ref="C46:S46"/>
    <mergeCell ref="T46:X46"/>
    <mergeCell ref="Y46:AD46"/>
    <mergeCell ref="D41:S41"/>
    <mergeCell ref="T41:X41"/>
    <mergeCell ref="Y41:AD41"/>
    <mergeCell ref="D42:S42"/>
    <mergeCell ref="T42:X42"/>
    <mergeCell ref="D43:S43"/>
    <mergeCell ref="T43:X43"/>
    <mergeCell ref="D38:S38"/>
    <mergeCell ref="T38:X38"/>
    <mergeCell ref="D39:S39"/>
    <mergeCell ref="T39:X39"/>
    <mergeCell ref="Y39:AD39"/>
    <mergeCell ref="D40:S40"/>
    <mergeCell ref="T40:X40"/>
    <mergeCell ref="Y40:AD40"/>
    <mergeCell ref="C36:D36"/>
    <mergeCell ref="E36:S36"/>
    <mergeCell ref="T36:X36"/>
    <mergeCell ref="D37:S37"/>
    <mergeCell ref="T37:X37"/>
    <mergeCell ref="Y37:AD37"/>
    <mergeCell ref="D33:S33"/>
    <mergeCell ref="T33:X33"/>
    <mergeCell ref="Y33:AD33"/>
    <mergeCell ref="C34:D34"/>
    <mergeCell ref="E34:S34"/>
    <mergeCell ref="C35:D35"/>
    <mergeCell ref="E35:S35"/>
    <mergeCell ref="T35:X35"/>
    <mergeCell ref="U34:W34"/>
    <mergeCell ref="Y30:AD30"/>
    <mergeCell ref="D31:S31"/>
    <mergeCell ref="T31:X31"/>
    <mergeCell ref="C32:S32"/>
    <mergeCell ref="T32:X32"/>
    <mergeCell ref="Y32:AD32"/>
    <mergeCell ref="D28:S28"/>
    <mergeCell ref="T28:X28"/>
    <mergeCell ref="E29:S29"/>
    <mergeCell ref="T29:X29"/>
    <mergeCell ref="D30:S30"/>
    <mergeCell ref="T30:X30"/>
    <mergeCell ref="D24:S24"/>
    <mergeCell ref="T24:X24"/>
    <mergeCell ref="C26:D26"/>
    <mergeCell ref="E26:S26"/>
    <mergeCell ref="T26:X26"/>
    <mergeCell ref="C27:D27"/>
    <mergeCell ref="E27:S27"/>
    <mergeCell ref="T27:X27"/>
    <mergeCell ref="C22:D22"/>
    <mergeCell ref="E22:S22"/>
    <mergeCell ref="T22:X22"/>
    <mergeCell ref="C23:D23"/>
    <mergeCell ref="E23:S23"/>
    <mergeCell ref="T23:X23"/>
    <mergeCell ref="C19:S19"/>
    <mergeCell ref="T19:X19"/>
    <mergeCell ref="Y19:AD19"/>
    <mergeCell ref="D20:S20"/>
    <mergeCell ref="T20:X20"/>
    <mergeCell ref="C21:D21"/>
    <mergeCell ref="E21:S21"/>
    <mergeCell ref="C16:S16"/>
    <mergeCell ref="D17:S17"/>
    <mergeCell ref="T17:X17"/>
    <mergeCell ref="D18:S18"/>
    <mergeCell ref="T18:X18"/>
    <mergeCell ref="Y18:AD18"/>
    <mergeCell ref="T16:W16"/>
    <mergeCell ref="T21:W21"/>
    <mergeCell ref="C14:S14"/>
    <mergeCell ref="T14:X14"/>
    <mergeCell ref="Y14:AD14"/>
    <mergeCell ref="C15:S15"/>
    <mergeCell ref="T15:X15"/>
    <mergeCell ref="Y15:AD15"/>
    <mergeCell ref="C13:S13"/>
    <mergeCell ref="T13:X13"/>
    <mergeCell ref="Y13:AD13"/>
    <mergeCell ref="AI1:AJ4"/>
    <mergeCell ref="B8:AK8"/>
    <mergeCell ref="B9:AK9"/>
    <mergeCell ref="B11:AK11"/>
  </mergeCells>
  <pageMargins left="0.25" right="0.25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Бух баланс</vt:lpstr>
      <vt:lpstr>ОПиУ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2016-10-14T07:03:51Z</dcterms:modified>
</cp:coreProperties>
</file>