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1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'оддс'!$A$5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<sst xmlns="http://schemas.openxmlformats.org/spreadsheetml/2006/main" count="119" uniqueCount="115">
  <si>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</si>
  <si>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</si>
  <si>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</si>
  <si>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</si>
  <si>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</si>
  <si>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</si>
  <si>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</si>
  <si>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</si>
  <si>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</si>
  <si>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</si>
  <si>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</si>
  <si>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</si>
  <si>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</si>
  <si>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</si>
  <si>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</si>
  <si>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</si>
  <si>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</si>
  <si>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</si>
  <si>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</si>
  <si>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</si>
  <si>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</si>
  <si>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</si>
  <si>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</si>
  <si>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</si>
  <si>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</si>
  <si>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</si>
  <si>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</si>
  <si>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</si>
  <si>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</si>
  <si>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</si>
  <si>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</si>
  <si>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</si>
  <si>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</si>
  <si>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</si>
  <si>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</si>
  <si>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</si>
  <si>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</si>
  <si>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</si>
  <si>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</si>
  <si>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</si>
  <si>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</si>
  <si>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</si>
  <si>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</si>
  <si>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</si>
  <si>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</si>
  <si>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</si>
  <si>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</si>
  <si>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</si>
  <si>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</si>
  <si>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</si>
  <si>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</si>
  <si>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</si>
  <si>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Дивиденды</t>
  </si>
  <si>
    <t>Прочий совокупный доход за год</t>
  </si>
  <si>
    <t>Итого совокупный доход за год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</si>
  <si>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</si>
  <si>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</si>
  <si>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</si>
  <si>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</si>
  <si>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</si>
  <si>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</si>
  <si>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</si>
  <si>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</si>
  <si>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</si>
  <si>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</si>
  <si>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</si>
  <si>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</si>
  <si>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</si>
  <si>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</si>
  <si>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</si>
  <si>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</si>
  <si>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</si>
  <si>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</si>
  <si>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</si>
  <si>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</si>
  <si>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</si>
  <si>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</si>
  <si>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</si>
  <si>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</si>
  <si>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</si>
  <si>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</si>
  <si>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</si>
  <si>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</si>
  <si>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</si>
  <si>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</si>
  <si>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</si>
  <si>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</si>
  <si>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</si>
  <si>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</si>
  <si>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</si>
  <si>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</si>
  <si>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</si>
  <si>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НДС с бюджета</t>
  </si>
  <si>
    <t>Дебиторская задолженность</t>
  </si>
  <si>
    <t>Прочие операционные  расходы</t>
  </si>
  <si>
    <t>31 декабря  2017г.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</si>
  <si>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</si>
  <si>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</si>
  <si>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</si>
  <si>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 xml:space="preserve">На 1 января 2017 г. </t>
  </si>
  <si>
    <t>На 31 декабря 2017 г. (отражено ранее)</t>
  </si>
  <si>
    <t>На 31 декабря 2017 года (пересчитано)</t>
  </si>
  <si>
    <t>Уменьшение/(увеличение) денежных средств, ограниченных в использовании</t>
  </si>
  <si>
    <t>30 сентября  2018 г.</t>
  </si>
  <si>
    <t>Консолидированный отчет о финансовом положении по состоянию                                          на 30 сентября 2018 года</t>
  </si>
  <si>
    <t>Консолидированный отчет о прибылях или убытках и прочем совокупном доходе за 9 месяцев 2018 года</t>
  </si>
  <si>
    <t>30 сентября               2018 г</t>
  </si>
  <si>
    <t>30 сентября  2017 г</t>
  </si>
  <si>
    <t>Консолидированный отчет об изменениях в капитале за 9 месяцев 2018 года</t>
  </si>
  <si>
    <t>Прибыль за 9 месяцев  2018 года</t>
  </si>
  <si>
    <t>На  30 сентября 2018 г.</t>
  </si>
  <si>
    <t>Консолидированный отчет о движении денежных средств за 9 месяцев 2018 года</t>
  </si>
  <si>
    <t>30 сентября            2018 г</t>
  </si>
  <si>
    <t>30 сентября             2017 г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</si>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</sst>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  <numFmt numFmtId="20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64" fontId="37" fillId="0" borderId="0" xfId="0" applyNumberFormat="1" applyFont="1" applyAlignment="1">
      <alignment/>
    </xf>
    <xf numFmtId="16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64" fontId="30" fillId="0" borderId="16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/>
    </xf>
    <xf numFmtId="3" fontId="30" fillId="0" borderId="13" xfId="0" applyNumberFormat="1" applyFont="1" applyBorder="1" applyAlignment="1">
      <alignment horizontal="right" wrapText="1"/>
    </xf>
    <xf numFmtId="164" fontId="30" fillId="0" borderId="13" xfId="0" applyNumberFormat="1" applyFont="1" applyBorder="1" applyAlignment="1">
      <alignment horizontal="right" wrapText="1"/>
    </xf>
    <xf numFmtId="0" fontId="28" fillId="0" borderId="0" xfId="76" applyNumberFormat="1" applyFont="1" applyAlignment="1">
      <alignment horizontal="center" wrapText="1"/>
      <protection/>
    </xf>
    <xf numFmtId="0" fontId="28" fillId="0" borderId="0" xfId="0" applyNumberFormat="1" applyFont="1" applyAlignment="1">
      <alignment horizont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8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6"/>
  <sheetViews>
    <sheetView showGridLines="0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40" sqref="C40"/>
    </sheetView>
  </sheetViews>
  <sheetFormatPr defaultColWidth="9.140625" defaultRowHeight="12.75"/>
  <cols>
    <col min="1" max="1" width="59.7109375" style="66" customWidth="1"/>
    <col min="2" max="3" width="17.00390625" style="46" customWidth="1"/>
    <col min="4" max="16384" width="9.140625" style="46" customWidth="1"/>
  </cols>
  <sheetData>
    <row r="1" s="43" customFormat="1" ht="12"/>
    <row r="2" spans="1:3" s="43" customFormat="1" ht="36" customHeight="1">
      <c r="A2" s="80" t="s">
        <v>104</v>
      </c>
      <c r="B2" s="80"/>
      <c r="C2" s="80"/>
    </row>
    <row r="3" s="43" customFormat="1" ht="18" customHeight="1"/>
    <row r="4" spans="1:3" ht="12.75">
      <c r="A4" s="44"/>
      <c r="B4" s="45" t="s">
        <v>103</v>
      </c>
      <c r="C4" s="45" t="s">
        <v>95</v>
      </c>
    </row>
    <row r="5" spans="1:3" ht="13.5" thickBot="1">
      <c r="A5" s="47"/>
      <c r="B5" s="48"/>
      <c r="C5" s="48"/>
    </row>
    <row r="6" spans="1:3" ht="12.75">
      <c r="A6" s="44"/>
      <c r="B6" s="49"/>
      <c r="C6" s="49"/>
    </row>
    <row r="7" spans="1:3" ht="12.75">
      <c r="A7" s="49" t="s">
        <v>0</v>
      </c>
      <c r="B7" s="50"/>
      <c r="C7" s="50"/>
    </row>
    <row r="8" spans="1:3" ht="12.75">
      <c r="A8" s="50"/>
      <c r="B8" s="50"/>
      <c r="C8" s="50"/>
    </row>
    <row r="9" spans="1:3" ht="12.75">
      <c r="A9" s="50" t="s">
        <v>1</v>
      </c>
      <c r="B9" s="50">
        <v>44153096</v>
      </c>
      <c r="C9" s="50">
        <v>36720483</v>
      </c>
    </row>
    <row r="10" spans="1:3" ht="12.75">
      <c r="A10" s="50" t="s">
        <v>2</v>
      </c>
      <c r="B10" s="50">
        <v>673261</v>
      </c>
      <c r="C10" s="50">
        <v>460039</v>
      </c>
    </row>
    <row r="11" spans="1:3" ht="12.75">
      <c r="A11" s="50" t="s">
        <v>3</v>
      </c>
      <c r="B11" s="50">
        <v>137294</v>
      </c>
      <c r="C11" s="50">
        <v>3114158</v>
      </c>
    </row>
    <row r="12" spans="1:3" ht="12.75">
      <c r="A12" s="50" t="s">
        <v>93</v>
      </c>
      <c r="B12" s="50">
        <v>3640622</v>
      </c>
      <c r="C12" s="50">
        <v>3917530</v>
      </c>
    </row>
    <row r="13" spans="1:3" ht="12.75">
      <c r="A13" s="50" t="s">
        <v>4</v>
      </c>
      <c r="B13" s="50">
        <v>719365</v>
      </c>
      <c r="C13" s="50">
        <v>99673</v>
      </c>
    </row>
    <row r="14" spans="1:3" s="52" customFormat="1" ht="6.75" thickBot="1">
      <c r="A14" s="51"/>
      <c r="B14" s="51"/>
      <c r="C14" s="51"/>
    </row>
    <row r="15" spans="1:3" ht="12.75">
      <c r="A15" s="50"/>
      <c r="B15" s="50"/>
      <c r="C15" s="50"/>
    </row>
    <row r="16" spans="1:3" ht="12.75">
      <c r="A16" s="49" t="s">
        <v>5</v>
      </c>
      <c r="B16" s="49">
        <f>SUM(B9:B15)</f>
        <v>49323638</v>
      </c>
      <c r="C16" s="49">
        <f>SUM(C9:C15)</f>
        <v>44311883</v>
      </c>
    </row>
    <row r="17" spans="1:3" s="52" customFormat="1" ht="6.75" thickBot="1">
      <c r="A17" s="51"/>
      <c r="B17" s="51"/>
      <c r="C17" s="51"/>
    </row>
    <row r="18" spans="1:3" ht="12.75">
      <c r="A18" s="50"/>
      <c r="B18" s="50"/>
      <c r="C18" s="50"/>
    </row>
    <row r="19" spans="1:3" ht="12.75">
      <c r="A19" s="50" t="s">
        <v>6</v>
      </c>
      <c r="B19" s="50">
        <v>30780027</v>
      </c>
      <c r="C19" s="50">
        <v>23719845</v>
      </c>
    </row>
    <row r="20" spans="1:3" ht="12.75">
      <c r="A20" s="50" t="s">
        <v>7</v>
      </c>
      <c r="B20" s="50">
        <v>10005815</v>
      </c>
      <c r="C20" s="50">
        <v>7731792</v>
      </c>
    </row>
    <row r="21" spans="1:3" ht="12.75">
      <c r="A21" s="50" t="s">
        <v>8</v>
      </c>
      <c r="B21" s="50">
        <v>704472</v>
      </c>
      <c r="C21" s="50">
        <v>144459</v>
      </c>
    </row>
    <row r="22" spans="1:3" ht="12.75">
      <c r="A22" s="50" t="s">
        <v>9</v>
      </c>
      <c r="B22" s="50">
        <v>3097144</v>
      </c>
      <c r="C22" s="50">
        <v>1647014</v>
      </c>
    </row>
    <row r="23" spans="1:3" ht="12.75">
      <c r="A23" s="50" t="s">
        <v>10</v>
      </c>
      <c r="B23" s="50">
        <v>3010879</v>
      </c>
      <c r="C23" s="50">
        <v>5963108</v>
      </c>
    </row>
    <row r="24" spans="1:3" s="52" customFormat="1" ht="6.75" thickBot="1">
      <c r="A24" s="51"/>
      <c r="B24" s="51"/>
      <c r="C24" s="51"/>
    </row>
    <row r="25" spans="1:3" ht="12.75">
      <c r="A25" s="53"/>
      <c r="B25" s="50"/>
      <c r="C25" s="50"/>
    </row>
    <row r="26" spans="1:3" ht="12.75">
      <c r="A26" s="49" t="s">
        <v>11</v>
      </c>
      <c r="B26" s="49">
        <f>SUM(B19:B25)</f>
        <v>47598337</v>
      </c>
      <c r="C26" s="49">
        <f>SUM(C19:C25)</f>
        <v>39206218</v>
      </c>
    </row>
    <row r="27" spans="1:3" s="52" customFormat="1" ht="6.75" thickBot="1">
      <c r="A27" s="54"/>
      <c r="B27" s="54"/>
      <c r="C27" s="54"/>
    </row>
    <row r="28" spans="1:3" ht="12.75">
      <c r="A28" s="55"/>
      <c r="B28" s="49"/>
      <c r="C28" s="49"/>
    </row>
    <row r="29" spans="1:3" ht="12.75">
      <c r="A29" s="49" t="s">
        <v>12</v>
      </c>
      <c r="B29" s="49">
        <f>B16+B26</f>
        <v>96921975</v>
      </c>
      <c r="C29" s="49">
        <f>C16+C26</f>
        <v>83518101</v>
      </c>
    </row>
    <row r="30" spans="1:3" s="52" customFormat="1" ht="6.75" thickBot="1">
      <c r="A30" s="56"/>
      <c r="B30" s="56"/>
      <c r="C30" s="56"/>
    </row>
    <row r="31" spans="1:3" ht="13.5" thickTop="1">
      <c r="A31" s="57"/>
      <c r="B31" s="50"/>
      <c r="C31" s="50"/>
    </row>
    <row r="32" ht="12.75">
      <c r="A32" s="49" t="s">
        <v>13</v>
      </c>
    </row>
    <row r="33" ht="12.75">
      <c r="A33" s="49"/>
    </row>
    <row r="34" ht="12.75">
      <c r="A34" s="58" t="s">
        <v>14</v>
      </c>
    </row>
    <row r="35" spans="1:3" ht="12.75">
      <c r="A35" s="50" t="s">
        <v>15</v>
      </c>
      <c r="B35" s="50">
        <f>-'[3]FS'!$N$33</f>
        <v>159987.66619000002</v>
      </c>
      <c r="C35" s="50">
        <v>159988</v>
      </c>
    </row>
    <row r="36" spans="1:3" ht="12.75">
      <c r="A36" s="50" t="s">
        <v>16</v>
      </c>
      <c r="B36" s="50">
        <f>-'[3]FS'!$N$34</f>
        <v>1282400.8450000002</v>
      </c>
      <c r="C36" s="50">
        <v>1282401</v>
      </c>
    </row>
    <row r="37" spans="1:3" ht="12.75">
      <c r="A37" s="50" t="s">
        <v>87</v>
      </c>
      <c r="B37" s="50">
        <v>-40464</v>
      </c>
      <c r="C37" s="50">
        <v>-40464</v>
      </c>
    </row>
    <row r="38" spans="1:3" ht="12.75">
      <c r="A38" s="50" t="s">
        <v>88</v>
      </c>
      <c r="B38" s="50">
        <v>4366864</v>
      </c>
      <c r="C38" s="50">
        <v>2535878</v>
      </c>
    </row>
    <row r="39" spans="1:3" ht="12.75">
      <c r="A39" s="50" t="s">
        <v>18</v>
      </c>
      <c r="B39" s="50">
        <v>14776024</v>
      </c>
      <c r="C39" s="50">
        <v>12014979</v>
      </c>
    </row>
    <row r="40" spans="1:3" s="52" customFormat="1" ht="6.75" thickBot="1">
      <c r="A40" s="51"/>
      <c r="B40" s="59"/>
      <c r="C40" s="59"/>
    </row>
    <row r="41" spans="1:3" ht="12.75">
      <c r="A41" s="50"/>
      <c r="B41" s="60"/>
      <c r="C41" s="60"/>
    </row>
    <row r="42" spans="1:3" ht="12.75">
      <c r="A42" s="49" t="s">
        <v>19</v>
      </c>
      <c r="B42" s="45">
        <f>SUM(B35:B41)</f>
        <v>20544812.51119</v>
      </c>
      <c r="C42" s="45">
        <f>SUM(C35:C41)</f>
        <v>15952782</v>
      </c>
    </row>
    <row r="43" spans="1:3" s="52" customFormat="1" ht="6.75" thickBot="1">
      <c r="A43" s="51"/>
      <c r="B43" s="61"/>
      <c r="C43" s="61"/>
    </row>
    <row r="44" spans="1:3" ht="12.75">
      <c r="A44" s="50"/>
      <c r="B44" s="62"/>
      <c r="C44" s="62"/>
    </row>
    <row r="45" spans="1:3" ht="12.75">
      <c r="A45" s="58" t="s">
        <v>29</v>
      </c>
      <c r="B45" s="60"/>
      <c r="C45" s="60"/>
    </row>
    <row r="46" spans="1:3" ht="12.75">
      <c r="A46" s="50" t="s">
        <v>79</v>
      </c>
      <c r="B46" s="50">
        <v>14818304</v>
      </c>
      <c r="C46" s="50">
        <v>13563685</v>
      </c>
    </row>
    <row r="47" spans="1:3" ht="12.75">
      <c r="A47" s="50" t="s">
        <v>80</v>
      </c>
      <c r="B47" s="50">
        <v>463806</v>
      </c>
      <c r="C47" s="50">
        <v>444396</v>
      </c>
    </row>
    <row r="48" spans="1:3" ht="12.75">
      <c r="A48" s="50" t="s">
        <v>81</v>
      </c>
      <c r="B48" s="50">
        <v>136048</v>
      </c>
      <c r="C48" s="50">
        <v>136048</v>
      </c>
    </row>
    <row r="49" spans="1:3" ht="12.75">
      <c r="A49" s="50" t="s">
        <v>20</v>
      </c>
      <c r="B49" s="50">
        <v>4051748</v>
      </c>
      <c r="C49" s="50">
        <v>3052590</v>
      </c>
    </row>
    <row r="50" spans="1:3" ht="12.75">
      <c r="A50" s="50" t="s">
        <v>21</v>
      </c>
      <c r="B50" s="50">
        <v>125357</v>
      </c>
      <c r="C50" s="50">
        <v>135224</v>
      </c>
    </row>
    <row r="51" spans="1:3" s="52" customFormat="1" ht="6.75" thickBot="1">
      <c r="A51" s="51"/>
      <c r="B51" s="59"/>
      <c r="C51" s="59"/>
    </row>
    <row r="52" spans="1:3" ht="12.75">
      <c r="A52" s="50"/>
      <c r="B52" s="60"/>
      <c r="C52" s="60"/>
    </row>
    <row r="53" spans="1:3" ht="12.75">
      <c r="A53" s="49" t="s">
        <v>22</v>
      </c>
      <c r="B53" s="45">
        <f>SUM(B46:B52)</f>
        <v>19595263</v>
      </c>
      <c r="C53" s="45">
        <f>SUM(C46:C52)</f>
        <v>17331943</v>
      </c>
    </row>
    <row r="54" spans="1:3" s="52" customFormat="1" ht="6.75" thickBot="1">
      <c r="A54" s="51"/>
      <c r="B54" s="59"/>
      <c r="C54" s="59"/>
    </row>
    <row r="55" spans="1:3" ht="12.75">
      <c r="A55" s="50"/>
      <c r="B55" s="60"/>
      <c r="C55" s="60"/>
    </row>
    <row r="56" spans="1:3" ht="12.75">
      <c r="A56" s="58" t="s">
        <v>23</v>
      </c>
      <c r="B56" s="60"/>
      <c r="C56" s="60"/>
    </row>
    <row r="57" spans="1:3" ht="12.75">
      <c r="A57" s="50" t="s">
        <v>79</v>
      </c>
      <c r="B57" s="50">
        <v>19740225</v>
      </c>
      <c r="C57" s="50">
        <v>20646810</v>
      </c>
    </row>
    <row r="58" spans="1:3" ht="12.75">
      <c r="A58" s="50" t="s">
        <v>82</v>
      </c>
      <c r="B58" s="50">
        <v>25601</v>
      </c>
      <c r="C58" s="50">
        <v>25601</v>
      </c>
    </row>
    <row r="59" spans="1:3" ht="12.75">
      <c r="A59" s="50" t="s">
        <v>24</v>
      </c>
      <c r="B59" s="50">
        <v>36953814</v>
      </c>
      <c r="C59" s="50">
        <v>29290857</v>
      </c>
    </row>
    <row r="60" spans="1:3" ht="12.75">
      <c r="A60" s="50" t="s">
        <v>25</v>
      </c>
      <c r="B60" s="50">
        <v>62259</v>
      </c>
      <c r="C60" s="50">
        <v>270108</v>
      </c>
    </row>
    <row r="61" spans="1:3" s="52" customFormat="1" ht="6.75" thickBot="1">
      <c r="A61" s="51"/>
      <c r="B61" s="59"/>
      <c r="C61" s="59"/>
    </row>
    <row r="62" spans="1:3" ht="12.75">
      <c r="A62" s="50"/>
      <c r="B62" s="60"/>
      <c r="C62" s="60"/>
    </row>
    <row r="63" spans="1:3" ht="12.75">
      <c r="A63" s="49" t="s">
        <v>26</v>
      </c>
      <c r="B63" s="45">
        <f>SUM(B57:B62)</f>
        <v>56781899</v>
      </c>
      <c r="C63" s="45">
        <f>SUM(C57:C62)</f>
        <v>50233376</v>
      </c>
    </row>
    <row r="64" spans="1:3" s="52" customFormat="1" ht="6.75" thickBot="1">
      <c r="A64" s="51"/>
      <c r="B64" s="59"/>
      <c r="C64" s="59"/>
    </row>
    <row r="65" spans="1:3" ht="12.75">
      <c r="A65" s="50"/>
      <c r="B65" s="60"/>
      <c r="C65" s="60"/>
    </row>
    <row r="66" spans="1:3" ht="12.75">
      <c r="A66" s="49" t="s">
        <v>27</v>
      </c>
      <c r="B66" s="45">
        <f>B53+B63</f>
        <v>76377162</v>
      </c>
      <c r="C66" s="45">
        <f>C53+C63</f>
        <v>67565319</v>
      </c>
    </row>
    <row r="67" spans="1:3" s="52" customFormat="1" ht="6.75" thickBot="1">
      <c r="A67" s="54"/>
      <c r="B67" s="59"/>
      <c r="C67" s="59"/>
    </row>
    <row r="68" spans="1:3" ht="12.75">
      <c r="A68" s="49"/>
      <c r="B68" s="60"/>
      <c r="C68" s="60"/>
    </row>
    <row r="69" spans="1:3" ht="12.75">
      <c r="A69" s="49" t="s">
        <v>28</v>
      </c>
      <c r="B69" s="45">
        <f>B42+B66</f>
        <v>96921974.51119</v>
      </c>
      <c r="C69" s="45">
        <f>C42+C66</f>
        <v>83518101</v>
      </c>
    </row>
    <row r="70" spans="1:3" s="52" customFormat="1" ht="6.75" thickBot="1">
      <c r="A70" s="63"/>
      <c r="B70" s="64"/>
      <c r="C70" s="64"/>
    </row>
    <row r="71" s="43" customFormat="1" ht="12.75" thickTop="1"/>
    <row r="72" spans="1:3" s="43" customFormat="1" ht="24" customHeight="1">
      <c r="A72" s="68" t="s">
        <v>85</v>
      </c>
      <c r="B72" s="43">
        <v>10229</v>
      </c>
      <c r="C72" s="43">
        <v>7975</v>
      </c>
    </row>
    <row r="73" spans="1:3" s="43" customFormat="1" ht="12">
      <c r="A73" s="43" t="s">
        <v>86</v>
      </c>
      <c r="B73" s="69">
        <v>20</v>
      </c>
      <c r="C73" s="69">
        <v>20</v>
      </c>
    </row>
    <row r="74" ht="12.75">
      <c r="A74" s="50"/>
    </row>
    <row r="75" ht="12.75">
      <c r="A75" s="50"/>
    </row>
    <row r="76" s="66" customFormat="1" ht="12">
      <c r="A76" s="65"/>
    </row>
    <row r="77" s="66" customFormat="1" ht="12"/>
    <row r="78" s="66" customFormat="1" ht="12"/>
    <row r="79" s="66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0" customHeight="1">
      <c r="A1" s="81" t="s">
        <v>105</v>
      </c>
      <c r="B1" s="81"/>
      <c r="C1" s="81"/>
      <c r="D1" s="81"/>
    </row>
    <row r="3" spans="1:4" s="2" customFormat="1" ht="24.75" thickBot="1">
      <c r="A3" s="1"/>
      <c r="C3" s="10" t="s">
        <v>106</v>
      </c>
      <c r="D3" s="10" t="s">
        <v>107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26259291</v>
      </c>
      <c r="D5" s="4">
        <v>32488538</v>
      </c>
    </row>
    <row r="6" spans="1:4" s="2" customFormat="1" ht="12.75">
      <c r="A6" s="4" t="s">
        <v>31</v>
      </c>
      <c r="C6" s="4">
        <v>-19006031</v>
      </c>
      <c r="D6" s="4">
        <v>-23898663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7253260</v>
      </c>
      <c r="D9" s="3">
        <f>SUM(D5:D8)</f>
        <v>8589875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89</v>
      </c>
      <c r="C11" s="4">
        <v>2963797</v>
      </c>
      <c r="D11" s="4">
        <v>1073031</v>
      </c>
    </row>
    <row r="12" spans="1:4" s="2" customFormat="1" ht="12.75">
      <c r="A12" s="4" t="s">
        <v>33</v>
      </c>
      <c r="C12" s="4">
        <v>-2079351</v>
      </c>
      <c r="D12" s="4">
        <v>-1908067</v>
      </c>
    </row>
    <row r="13" spans="1:4" s="2" customFormat="1" ht="12.75">
      <c r="A13" s="4" t="s">
        <v>34</v>
      </c>
      <c r="C13" s="4">
        <v>-1350315</v>
      </c>
      <c r="D13" s="4">
        <v>-1180342</v>
      </c>
    </row>
    <row r="14" spans="1:4" s="2" customFormat="1" ht="12.75">
      <c r="A14" s="4" t="s">
        <v>96</v>
      </c>
      <c r="C14" s="4">
        <v>-529682</v>
      </c>
      <c r="D14" s="4">
        <v>-145215</v>
      </c>
    </row>
    <row r="15" spans="1:4" s="14" customFormat="1" ht="12.75">
      <c r="A15" s="13" t="s">
        <v>94</v>
      </c>
      <c r="C15" s="4">
        <v>-772622</v>
      </c>
      <c r="D15" s="4">
        <v>-465566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5485087</v>
      </c>
      <c r="D18" s="3">
        <f>SUM(D9:D17)</f>
        <v>5963716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1018</v>
      </c>
      <c r="D20" s="4">
        <v>265</v>
      </c>
    </row>
    <row r="21" spans="1:4" s="2" customFormat="1" ht="12.75">
      <c r="A21" s="4" t="s">
        <v>37</v>
      </c>
      <c r="C21" s="4">
        <v>-1460849</v>
      </c>
      <c r="D21" s="4">
        <v>-1885302</v>
      </c>
    </row>
    <row r="22" spans="1:4" s="2" customFormat="1" ht="12.75">
      <c r="A22" s="4" t="s">
        <v>38</v>
      </c>
      <c r="C22" s="4">
        <v>79359</v>
      </c>
      <c r="D22" s="4">
        <v>-922450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4104615</v>
      </c>
      <c r="D24" s="3">
        <f>SUM(D18:D23)</f>
        <v>3156229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3">
        <v>-1343571</v>
      </c>
      <c r="D26" s="4">
        <v>-720808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2761044</v>
      </c>
      <c r="D29" s="3">
        <f>SUM(D24:D28)</f>
        <v>2435421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90</v>
      </c>
      <c r="C35" s="4">
        <v>1830986</v>
      </c>
      <c r="D35" s="4">
        <v>183574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97</v>
      </c>
      <c r="C37" s="3">
        <f>SUM(C34:C36)</f>
        <v>1830986</v>
      </c>
      <c r="D37" s="3">
        <f>SUM(D34:D36)</f>
        <v>183574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4592030</v>
      </c>
      <c r="D40" s="3">
        <f>D29+D37</f>
        <v>2618995</v>
      </c>
    </row>
    <row r="41" spans="1:4" s="6" customFormat="1" ht="6.75" thickBot="1">
      <c r="A41" s="8"/>
      <c r="C41" s="8"/>
      <c r="D41" s="8"/>
    </row>
    <row r="42" ht="13.5" thickTop="1"/>
    <row r="43" ht="12.75">
      <c r="A43" s="74" t="s">
        <v>98</v>
      </c>
    </row>
    <row r="44" spans="1:4" ht="12.75">
      <c r="A44" t="s">
        <v>45</v>
      </c>
      <c r="C44" s="3">
        <v>1347</v>
      </c>
      <c r="D44" s="3">
        <v>1188</v>
      </c>
    </row>
    <row r="45" spans="3:4" ht="12.75">
      <c r="C45" s="70"/>
      <c r="D45" s="7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90" zoomScaleNormal="90" zoomScalePageLayoutView="0" workbookViewId="0" topLeftCell="A1">
      <selection activeCell="G33" sqref="G33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108</v>
      </c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91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99</v>
      </c>
      <c r="B6" s="19">
        <v>159988</v>
      </c>
      <c r="C6" s="19">
        <v>1282401</v>
      </c>
      <c r="D6" s="19">
        <v>2484297</v>
      </c>
      <c r="E6" s="19">
        <v>-53904</v>
      </c>
      <c r="F6" s="19">
        <v>10755418</v>
      </c>
      <c r="G6" s="19">
        <f>SUM(B6:F6)</f>
        <v>14628200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84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1559670</v>
      </c>
      <c r="G10" s="20">
        <f>SUM(F10)</f>
        <v>1559670</v>
      </c>
    </row>
    <row r="11" spans="1:7" ht="12">
      <c r="A11" s="20" t="s">
        <v>83</v>
      </c>
      <c r="B11" s="20">
        <v>0</v>
      </c>
      <c r="C11" s="20">
        <v>0</v>
      </c>
      <c r="D11" s="20">
        <v>51581</v>
      </c>
      <c r="E11" s="20">
        <v>13440</v>
      </c>
      <c r="F11" s="20"/>
      <c r="G11" s="20">
        <f>SUM(B11:F11)</f>
        <v>65021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5" t="s">
        <v>54</v>
      </c>
      <c r="B13" s="75">
        <f aca="true" t="shared" si="0" ref="B13:G13">SUM(B10:B11)</f>
        <v>0</v>
      </c>
      <c r="C13" s="75">
        <f t="shared" si="0"/>
        <v>0</v>
      </c>
      <c r="D13" s="75">
        <f t="shared" si="0"/>
        <v>51581</v>
      </c>
      <c r="E13" s="75">
        <f t="shared" si="0"/>
        <v>13440</v>
      </c>
      <c r="F13" s="75">
        <f t="shared" si="0"/>
        <v>1559670</v>
      </c>
      <c r="G13" s="75">
        <f t="shared" si="0"/>
        <v>1624691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52</v>
      </c>
      <c r="B15" s="20">
        <v>0</v>
      </c>
      <c r="C15" s="20">
        <v>0</v>
      </c>
      <c r="D15" s="20"/>
      <c r="E15" s="20">
        <v>0</v>
      </c>
      <c r="F15" s="20">
        <v>-215820</v>
      </c>
      <c r="G15" s="20">
        <f>SUM(B15:F15)</f>
        <v>-215820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100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2535878</v>
      </c>
      <c r="E18" s="19">
        <f t="shared" si="1"/>
        <v>-40464</v>
      </c>
      <c r="F18" s="19">
        <f t="shared" si="1"/>
        <v>12099268</v>
      </c>
      <c r="G18" s="19">
        <f t="shared" si="1"/>
        <v>16037071</v>
      </c>
      <c r="H18" s="15">
        <f>G22-Баланс!C42</f>
        <v>1</v>
      </c>
    </row>
    <row r="19" spans="1:7" ht="19.5" customHeight="1">
      <c r="A19" s="19" t="s">
        <v>51</v>
      </c>
      <c r="B19" s="19">
        <v>0</v>
      </c>
      <c r="C19" s="19">
        <v>0</v>
      </c>
      <c r="D19" s="19">
        <v>0</v>
      </c>
      <c r="E19" s="19">
        <v>0</v>
      </c>
      <c r="F19" s="19">
        <v>-84288</v>
      </c>
      <c r="G19" s="19">
        <f>SUM(B19:F19)</f>
        <v>-84288</v>
      </c>
    </row>
    <row r="20" spans="1:7" s="23" customFormat="1" ht="6.75" thickBot="1">
      <c r="A20" s="25"/>
      <c r="B20" s="25"/>
      <c r="C20" s="25"/>
      <c r="D20" s="25"/>
      <c r="E20" s="25"/>
      <c r="F20" s="25"/>
      <c r="G20" s="25"/>
    </row>
    <row r="21" spans="1:7" s="23" customFormat="1" ht="12" customHeight="1">
      <c r="A21" s="76"/>
      <c r="B21" s="76"/>
      <c r="C21" s="76"/>
      <c r="D21" s="76"/>
      <c r="E21" s="76"/>
      <c r="F21" s="76"/>
      <c r="G21" s="76"/>
    </row>
    <row r="22" spans="1:7" s="23" customFormat="1" ht="20.25" customHeight="1">
      <c r="A22" s="19" t="s">
        <v>101</v>
      </c>
      <c r="B22" s="19">
        <f aca="true" t="shared" si="2" ref="B22:G22">B18+B19</f>
        <v>159988</v>
      </c>
      <c r="C22" s="19">
        <f t="shared" si="2"/>
        <v>1282401</v>
      </c>
      <c r="D22" s="19">
        <f t="shared" si="2"/>
        <v>2535878</v>
      </c>
      <c r="E22" s="19">
        <f t="shared" si="2"/>
        <v>-40464</v>
      </c>
      <c r="F22" s="19">
        <f t="shared" si="2"/>
        <v>12014980</v>
      </c>
      <c r="G22" s="19">
        <f t="shared" si="2"/>
        <v>15952783</v>
      </c>
    </row>
    <row r="23" spans="1:7" ht="14.25" customHeight="1">
      <c r="A23" s="20" t="s">
        <v>109</v>
      </c>
      <c r="B23" s="20">
        <v>0</v>
      </c>
      <c r="C23" s="20">
        <v>0</v>
      </c>
      <c r="D23" s="20"/>
      <c r="E23" s="20">
        <v>0</v>
      </c>
      <c r="F23" s="26">
        <f>фхд!C29</f>
        <v>2761044</v>
      </c>
      <c r="G23" s="20">
        <f>SUM(B23:F23)</f>
        <v>2761044</v>
      </c>
    </row>
    <row r="24" spans="1:7" ht="21" customHeight="1">
      <c r="A24" s="20" t="s">
        <v>53</v>
      </c>
      <c r="B24" s="20">
        <v>0</v>
      </c>
      <c r="C24" s="20">
        <v>0</v>
      </c>
      <c r="D24" s="20">
        <f>фхд!C37</f>
        <v>1830986</v>
      </c>
      <c r="E24" s="20"/>
      <c r="F24" s="20"/>
      <c r="G24" s="20">
        <f>SUM(B24:F24)</f>
        <v>1830986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1:7" s="24" customFormat="1" ht="12">
      <c r="A27" s="19" t="s">
        <v>54</v>
      </c>
      <c r="B27" s="19">
        <f>SUM(B23:B26)</f>
        <v>0</v>
      </c>
      <c r="C27" s="19">
        <f>SUM(C23:C26)</f>
        <v>0</v>
      </c>
      <c r="D27" s="19">
        <f>SUM(D23:D26)</f>
        <v>1830986</v>
      </c>
      <c r="E27" s="19">
        <f>SUM(E23:E26)</f>
        <v>0</v>
      </c>
      <c r="F27" s="19">
        <f>SUM(F23:F26)</f>
        <v>2761044</v>
      </c>
      <c r="G27" s="19">
        <f>G23+G24</f>
        <v>4592030</v>
      </c>
    </row>
    <row r="28" spans="1:7" s="23" customFormat="1" ht="6.75" thickBot="1">
      <c r="A28" s="25"/>
      <c r="B28" s="25"/>
      <c r="C28" s="25"/>
      <c r="D28" s="25"/>
      <c r="E28" s="25"/>
      <c r="F28" s="25"/>
      <c r="G28" s="25"/>
    </row>
    <row r="29" spans="1:7" ht="12">
      <c r="A29" s="20"/>
      <c r="B29" s="20"/>
      <c r="C29" s="20"/>
      <c r="D29" s="20"/>
      <c r="E29" s="20"/>
      <c r="F29" s="20"/>
      <c r="G29" s="20"/>
    </row>
    <row r="30" spans="1:7" ht="12">
      <c r="A30" s="20" t="s">
        <v>52</v>
      </c>
      <c r="B30" s="20">
        <v>0</v>
      </c>
      <c r="C30" s="20">
        <v>0</v>
      </c>
      <c r="D30" s="20"/>
      <c r="E30" s="20">
        <v>0</v>
      </c>
      <c r="F30" s="20">
        <v>0</v>
      </c>
      <c r="G30" s="20">
        <f>SUM(B30:F30)</f>
        <v>0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8" ht="12">
      <c r="A33" s="19" t="s">
        <v>110</v>
      </c>
      <c r="B33" s="19">
        <f aca="true" t="shared" si="3" ref="B33:G33">B22+B27+B30</f>
        <v>159988</v>
      </c>
      <c r="C33" s="19">
        <f t="shared" si="3"/>
        <v>1282401</v>
      </c>
      <c r="D33" s="19">
        <f t="shared" si="3"/>
        <v>4366864</v>
      </c>
      <c r="E33" s="19">
        <f t="shared" si="3"/>
        <v>-40464</v>
      </c>
      <c r="F33" s="19">
        <f t="shared" si="3"/>
        <v>14776024</v>
      </c>
      <c r="G33" s="19">
        <f t="shared" si="3"/>
        <v>20544813</v>
      </c>
      <c r="H33" s="26"/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6:7" ht="12">
      <c r="F36" s="72">
        <f>F33-Баланс!B39</f>
        <v>0</v>
      </c>
      <c r="G36" s="72">
        <f>G33-Баланс!B42</f>
        <v>0.4888099990785122</v>
      </c>
    </row>
    <row r="37" ht="12">
      <c r="F37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zoomScale="90" zoomScaleNormal="90" zoomScalePageLayoutView="0" workbookViewId="0" topLeftCell="A7">
      <selection activeCell="B54" sqref="B54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30" customHeight="1">
      <c r="A1" s="81" t="s">
        <v>111</v>
      </c>
      <c r="B1" s="81"/>
      <c r="C1" s="81"/>
    </row>
    <row r="5" spans="1:3" s="31" customFormat="1" ht="24.75" thickBot="1">
      <c r="A5" s="29" t="s">
        <v>55</v>
      </c>
      <c r="B5" s="30" t="s">
        <v>112</v>
      </c>
      <c r="C5" s="30" t="s">
        <v>113</v>
      </c>
    </row>
    <row r="6" spans="1:3" s="34" customFormat="1" ht="12">
      <c r="A6" s="32"/>
      <c r="B6" s="33"/>
      <c r="C6" s="33"/>
    </row>
    <row r="7" spans="1:3" s="34" customFormat="1" ht="12">
      <c r="A7" s="35" t="s">
        <v>56</v>
      </c>
      <c r="B7" s="36"/>
      <c r="C7" s="36"/>
    </row>
    <row r="8" spans="1:3" ht="12">
      <c r="A8" s="36"/>
      <c r="B8" s="36"/>
      <c r="C8" s="36"/>
    </row>
    <row r="9" spans="1:3" ht="12">
      <c r="A9" s="36" t="s">
        <v>57</v>
      </c>
      <c r="B9" s="37"/>
      <c r="C9" s="37"/>
    </row>
    <row r="10" spans="1:3" ht="12">
      <c r="A10" s="36" t="s">
        <v>58</v>
      </c>
      <c r="B10" s="37">
        <v>29688867</v>
      </c>
      <c r="C10" s="37">
        <v>27083631</v>
      </c>
    </row>
    <row r="11" spans="1:3" ht="12">
      <c r="A11" s="36" t="s">
        <v>65</v>
      </c>
      <c r="B11" s="37">
        <v>117081</v>
      </c>
      <c r="C11" s="37">
        <v>40018</v>
      </c>
    </row>
    <row r="12" spans="1:3" ht="12">
      <c r="A12" s="36" t="s">
        <v>92</v>
      </c>
      <c r="B12" s="37">
        <v>1879951</v>
      </c>
      <c r="C12" s="71">
        <v>2092032</v>
      </c>
    </row>
    <row r="13" spans="1:3" ht="12">
      <c r="A13" s="36"/>
      <c r="B13" s="37"/>
      <c r="C13" s="37"/>
    </row>
    <row r="14" spans="1:3" ht="12">
      <c r="A14" s="36" t="s">
        <v>59</v>
      </c>
      <c r="B14" s="37"/>
      <c r="C14" s="37"/>
    </row>
    <row r="15" spans="1:3" ht="12">
      <c r="A15" s="36" t="s">
        <v>60</v>
      </c>
      <c r="B15" s="28">
        <f>-12552891</f>
        <v>-12552891</v>
      </c>
      <c r="C15" s="28">
        <v>-11622668</v>
      </c>
    </row>
    <row r="16" spans="1:3" ht="12">
      <c r="A16" s="36" t="s">
        <v>61</v>
      </c>
      <c r="B16" s="28">
        <v>-3489001</v>
      </c>
      <c r="C16" s="28">
        <v>-3057143</v>
      </c>
    </row>
    <row r="17" spans="1:3" ht="12">
      <c r="A17" s="36" t="s">
        <v>62</v>
      </c>
      <c r="B17" s="28">
        <v>-4295055</v>
      </c>
      <c r="C17" s="28">
        <v>-2412906</v>
      </c>
    </row>
    <row r="18" spans="1:3" ht="12">
      <c r="A18" s="36" t="s">
        <v>63</v>
      </c>
      <c r="B18" s="28">
        <v>-6736367</v>
      </c>
      <c r="C18" s="28">
        <v>-5443421</v>
      </c>
    </row>
    <row r="19" spans="1:3" ht="12">
      <c r="A19" s="36" t="s">
        <v>64</v>
      </c>
      <c r="B19" s="28">
        <v>-953956</v>
      </c>
      <c r="C19" s="28">
        <v>-1279909</v>
      </c>
    </row>
    <row r="20" spans="1:3" ht="12">
      <c r="A20" s="36" t="s">
        <v>65</v>
      </c>
      <c r="B20" s="28">
        <v>-1250038</v>
      </c>
      <c r="C20" s="28">
        <v>-992902</v>
      </c>
    </row>
    <row r="21" spans="1:3" ht="12.75" thickBot="1">
      <c r="A21" s="38"/>
      <c r="B21" s="38"/>
      <c r="C21" s="38"/>
    </row>
    <row r="22" spans="1:3" ht="12">
      <c r="A22" s="35"/>
      <c r="B22" s="36"/>
      <c r="C22" s="36"/>
    </row>
    <row r="23" spans="1:3" ht="12">
      <c r="A23" s="35" t="s">
        <v>66</v>
      </c>
      <c r="B23" s="77">
        <f>SUM(B10:B20)</f>
        <v>2408591</v>
      </c>
      <c r="C23" s="77">
        <f>SUM(C10:C20)</f>
        <v>4406732</v>
      </c>
    </row>
    <row r="24" spans="1:3" ht="12">
      <c r="A24" s="35" t="s">
        <v>67</v>
      </c>
      <c r="B24" s="77"/>
      <c r="C24" s="77"/>
    </row>
    <row r="25" spans="1:3" ht="12.75" thickBot="1">
      <c r="A25" s="39"/>
      <c r="B25" s="39"/>
      <c r="C25" s="39"/>
    </row>
    <row r="26" spans="1:3" ht="12">
      <c r="A26" s="35"/>
      <c r="B26" s="36"/>
      <c r="C26" s="36"/>
    </row>
    <row r="27" spans="1:3" ht="12">
      <c r="A27" s="35" t="s">
        <v>68</v>
      </c>
      <c r="B27" s="36"/>
      <c r="C27" s="36"/>
    </row>
    <row r="28" spans="1:3" ht="12">
      <c r="A28" s="36"/>
      <c r="B28" s="36"/>
      <c r="C28" s="36"/>
    </row>
    <row r="29" spans="1:3" ht="12">
      <c r="A29" s="36" t="s">
        <v>69</v>
      </c>
      <c r="B29" s="28">
        <f>-6894662</f>
        <v>-6894662</v>
      </c>
      <c r="C29" s="28">
        <v>-2858995</v>
      </c>
    </row>
    <row r="30" spans="1:3" ht="24">
      <c r="A30" s="36" t="s">
        <v>102</v>
      </c>
      <c r="B30" s="28">
        <v>-18002</v>
      </c>
      <c r="C30" s="28">
        <v>-14411</v>
      </c>
    </row>
    <row r="31" spans="1:3" ht="12.75" thickBot="1">
      <c r="A31" s="38"/>
      <c r="B31" s="38"/>
      <c r="C31" s="38"/>
    </row>
    <row r="32" spans="1:3" ht="12">
      <c r="A32" s="35"/>
      <c r="B32" s="36"/>
      <c r="C32" s="36"/>
    </row>
    <row r="33" spans="1:3" ht="24">
      <c r="A33" s="35" t="s">
        <v>70</v>
      </c>
      <c r="B33" s="19">
        <f>SUM(B29:B30)</f>
        <v>-6912664</v>
      </c>
      <c r="C33" s="19">
        <f>SUM(C29:C30)</f>
        <v>-2873406</v>
      </c>
    </row>
    <row r="34" spans="1:3" ht="12.75" thickBot="1">
      <c r="A34" s="39"/>
      <c r="B34" s="39"/>
      <c r="C34" s="38"/>
    </row>
    <row r="35" spans="1:3" ht="12">
      <c r="A35" s="35"/>
      <c r="B35" s="36"/>
      <c r="C35" s="36"/>
    </row>
    <row r="36" spans="1:3" ht="12">
      <c r="A36" s="35" t="s">
        <v>71</v>
      </c>
      <c r="B36" s="36"/>
      <c r="C36" s="36"/>
    </row>
    <row r="37" spans="1:3" ht="12">
      <c r="A37" s="36"/>
      <c r="B37" s="36"/>
      <c r="C37" s="36"/>
    </row>
    <row r="38" spans="1:3" ht="12">
      <c r="A38" s="36" t="s">
        <v>72</v>
      </c>
      <c r="B38" s="67">
        <v>9872707</v>
      </c>
      <c r="C38" s="67">
        <v>12092794</v>
      </c>
    </row>
    <row r="39" spans="1:3" ht="12">
      <c r="A39" s="36" t="s">
        <v>73</v>
      </c>
      <c r="B39" s="28">
        <v>-8320215</v>
      </c>
      <c r="C39" s="28">
        <v>-7461744</v>
      </c>
    </row>
    <row r="40" spans="1:3" ht="12">
      <c r="A40" s="36" t="s">
        <v>74</v>
      </c>
      <c r="B40" s="28">
        <v>-648</v>
      </c>
      <c r="C40" s="28">
        <v>-444</v>
      </c>
    </row>
    <row r="41" spans="1:3" ht="12.75" thickBot="1">
      <c r="A41" s="39"/>
      <c r="B41" s="38"/>
      <c r="C41" s="38"/>
    </row>
    <row r="42" spans="1:3" ht="12">
      <c r="A42" s="35"/>
      <c r="B42" s="35"/>
      <c r="C42" s="35"/>
    </row>
    <row r="43" spans="1:3" ht="12">
      <c r="A43" s="35" t="s">
        <v>75</v>
      </c>
      <c r="B43" s="83">
        <f>SUM(B38:B40)</f>
        <v>1551844</v>
      </c>
      <c r="C43" s="84">
        <f>SUM(C38:C40)</f>
        <v>4630606</v>
      </c>
    </row>
    <row r="44" spans="1:3" ht="12">
      <c r="A44" s="35" t="s">
        <v>76</v>
      </c>
      <c r="B44" s="83"/>
      <c r="C44" s="84"/>
    </row>
    <row r="45" spans="1:3" ht="12.75" thickBot="1">
      <c r="A45" s="39"/>
      <c r="B45" s="39"/>
      <c r="C45" s="39"/>
    </row>
    <row r="46" spans="1:3" ht="12">
      <c r="A46" s="36"/>
      <c r="B46" s="36"/>
      <c r="C46" s="36"/>
    </row>
    <row r="47" spans="1:3" ht="24">
      <c r="A47" s="35" t="s">
        <v>77</v>
      </c>
      <c r="B47" s="82">
        <f>B23+B33+B43</f>
        <v>-2952229</v>
      </c>
      <c r="C47" s="85">
        <f>C23+C33+C43</f>
        <v>6163932</v>
      </c>
    </row>
    <row r="48" spans="1:3" ht="12">
      <c r="A48" s="36"/>
      <c r="B48" s="82"/>
      <c r="C48" s="85"/>
    </row>
    <row r="49" spans="1:3" ht="12">
      <c r="A49" s="36" t="s">
        <v>78</v>
      </c>
      <c r="B49" s="37">
        <f>Баланс!C23</f>
        <v>5963108</v>
      </c>
      <c r="C49" s="37">
        <v>879670</v>
      </c>
    </row>
    <row r="50" spans="1:3" ht="12.75" thickBot="1">
      <c r="A50" s="38"/>
      <c r="B50" s="38"/>
      <c r="C50" s="38"/>
    </row>
    <row r="51" spans="1:3" ht="12">
      <c r="A51" s="35"/>
      <c r="B51" s="36"/>
      <c r="C51" s="36"/>
    </row>
    <row r="52" spans="1:3" ht="12.75" thickBot="1">
      <c r="A52" s="40" t="s">
        <v>114</v>
      </c>
      <c r="B52" s="78">
        <f>B49+B47</f>
        <v>3010879</v>
      </c>
      <c r="C52" s="79">
        <f>C47+C49</f>
        <v>7043602</v>
      </c>
    </row>
    <row r="53" spans="1:3" ht="13.5" thickTop="1">
      <c r="A53" s="41"/>
      <c r="B53" s="42">
        <f>B52-Баланс!B23</f>
        <v>0</v>
      </c>
      <c r="C53"/>
    </row>
    <row r="55" spans="2:3" ht="12">
      <c r="B55" s="28">
        <f>B47+B49-B52</f>
        <v>0</v>
      </c>
      <c r="C55" s="28">
        <f>C47+C49-C52</f>
        <v>0</v>
      </c>
    </row>
  </sheetData>
  <sheetProtection/>
  <mergeCells count="5">
    <mergeCell ref="B47:B48"/>
    <mergeCell ref="B43:B44"/>
    <mergeCell ref="C43:C44"/>
    <mergeCell ref="C47:C48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2018-10-24T11:06:19Z</dcterms:modified>
  <cp:category/>
  <cp:version/>
  <cp:contentType/>
  <cp:contentStatus/>
</cp:coreProperties>
</file>