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<sst xmlns="http://schemas.openxmlformats.org/spreadsheetml/2006/main" count="251" uniqueCount="191">
  <si>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</si>
  <si>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</si>
  <si>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</si>
  <si>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</si>
  <si>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</si>
  <si>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</si>
  <si>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</si>
  <si>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</si>
  <si>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</si>
  <si>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</si>
  <si>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</si>
  <si>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</si>
  <si>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</si>
  <si>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</si>
  <si>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</si>
  <si>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</si>
  <si>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</si>
  <si>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</si>
  <si>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</si>
  <si>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</si>
  <si>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</si>
  <si>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</si>
  <si>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</si>
  <si>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</si>
  <si>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</si>
  <si>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</si>
  <si>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</si>
  <si>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</si>
  <si>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</si>
  <si>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</si>
  <si>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</si>
  <si>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</si>
  <si>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</si>
  <si>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</si>
  <si>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</si>
  <si>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</si>
  <si>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</si>
  <si>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</si>
  <si>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</si>
  <si>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</si>
  <si>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</si>
  <si>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</si>
  <si>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</si>
  <si>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</si>
  <si>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</si>
  <si>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</si>
  <si>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</si>
  <si>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</si>
  <si>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</si>
  <si>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</si>
  <si>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</si>
  <si>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</si>
  <si>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</si>
  <si>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</si>
  <si>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</si>
  <si>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</si>
  <si>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</si>
  <si>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</si>
  <si>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</si>
  <si>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</si>
  <si>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</si>
  <si>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</si>
  <si>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</si>
  <si>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</si>
  <si>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</si>
  <si>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</si>
  <si>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</si>
  <si>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</si>
  <si>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</si>
  <si>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</si>
  <si>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</si>
  <si>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</si>
  <si>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</si>
  <si>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</si>
  <si>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</si>
  <si>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</si>
  <si>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</si>
  <si>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</si>
  <si>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</si>
  <si>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</si>
  <si>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</si>
  <si>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</si>
  <si>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</si>
  <si>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</si>
  <si>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</si>
  <si>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поступления по операциям с иностранной валютой и драгоценными металлами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</si>
  <si>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</si>
  <si>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</si>
  <si>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</si>
  <si>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</si>
  <si>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</si>
  <si>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</si>
  <si>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</si>
  <si>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</si>
  <si>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</si>
  <si>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</si>
  <si>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</si>
  <si>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</si>
  <si>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</si>
  <si>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</si>
  <si>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</si>
  <si>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Погашение субординированного долга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</si>
  <si>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</si>
  <si>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</si>
  <si>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</si>
  <si>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</si>
  <si>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</si>
  <si>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Акционерный  капитал</t>
  </si>
  <si>
    <t>Собственные выкупленные акции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</si>
  <si>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</si>
  <si>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</si>
  <si>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</si>
  <si>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</si>
  <si>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</si>
  <si>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>Всего операций с собственниками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</si>
  <si>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</si>
  <si>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</si>
  <si>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</si>
  <si>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Платежи в отношении обязательств по аренде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</si>
  <si>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</si>
  <si>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</si>
  <si>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</si>
  <si>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</si>
  <si>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Накопленный резерв по переводу в валюту представления данных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</si>
  <si>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</si>
  <si>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</si>
  <si>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</si>
  <si>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</si>
  <si>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</si>
  <si>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</si>
  <si>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</si>
  <si>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</si>
  <si>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Дивиденды выплаченные  акционерам</t>
  </si>
  <si>
    <t>Резерв переоценка основных средств, за вычетом подоходного налога</t>
  </si>
  <si>
    <t>Выплата дивидендов</t>
  </si>
  <si>
    <t>Размещение субординированного долга</t>
  </si>
  <si>
    <t>Амортизация резерва переоценки</t>
  </si>
  <si>
    <t>Прочие движение в капитале</t>
  </si>
  <si>
    <t>Чистая прибыль (убыток) от операций с иностранной валютой</t>
  </si>
  <si>
    <t>Погашение кредитов от других банков</t>
  </si>
  <si>
    <t>Чистое поступление/(расходование) денежных средств от/(в) финансовой деятельности</t>
  </si>
  <si>
    <t>Чистое поступление/(расходование) денежных средств от/(в) инвестиционной деятельности</t>
  </si>
  <si>
    <t>Чистое поступление/(расходование) денежных средств от/(в) операционной деятельности</t>
  </si>
  <si>
    <t xml:space="preserve">Чистое поступление/(расходование) денежных средств от/(в) операционной деятельности до корпоративного подоходного налога 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</si>
  <si>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</si>
  <si>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</si>
  <si>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</si>
  <si>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</si>
  <si>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Балансовая стоимость одной простой акции, тенге</t>
  </si>
  <si>
    <t>Остаток по состоянию на 1 января 2021 год</t>
  </si>
  <si>
    <t>Прибыль на акцию</t>
  </si>
  <si>
    <t>Базовая и разводненная прибыль на обыкновенную акцию, в тенге</t>
  </si>
  <si>
    <t>Прочие резервы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</si>
  <si>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</si>
  <si>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Погашение долговых ценных бумаг</t>
  </si>
  <si>
    <t>Перевод в обязательный резерв</t>
  </si>
  <si>
    <t>Дополнительный оплаченный капитал</t>
  </si>
  <si>
    <t>Чистое выбытие денежных средств при выбытии дочерней организации</t>
  </si>
  <si>
    <t>Продажа дочерней организации</t>
  </si>
  <si>
    <t>Компенсация выплаченная миноритарным акционерам</t>
  </si>
  <si>
    <t>Оказанная благотворительная помощь собственникам</t>
  </si>
  <si>
    <t>Изменение в доле участия в дочерних организациях</t>
  </si>
  <si>
    <t xml:space="preserve">Увеличение доли неконтролирующих акционеров </t>
  </si>
  <si>
    <t>Переуступка дивидендов миноритарными акционерами</t>
  </si>
  <si>
    <t>Компенсация миноритарным акционерам</t>
  </si>
  <si>
    <t>КОНСОЛИДИРОВАННЫЙ ПРОМЕЖУТОЧНЫЙ СОКРАЩЕННЫЙ ОТЧЕТ О ФИНАНСОВОМ ПОЛОЖЕНИИ</t>
  </si>
  <si>
    <t>КОНСОЛИДИРОВАННЫЙ ПРОМЕЖУТОЧНЫЙ СОКРАЩЕННЫЙ ОТЧЕТ О ПРИБЫЛИ ИЛИ УБЫТКЕ И ПРОЧЕМ СОВОКУПНОМ ДОХОДЕ</t>
  </si>
  <si>
    <t>КОНСОЛИДИРОВАННЫЙ ПРОМЕЖУТОЧНЫЙ СОКРАЩЕННЫЙ ОТЧЕТ О ДВИЖЕНИИ ДЕНЕЖНЫХ СРЕДСТВ</t>
  </si>
  <si>
    <t>КОНСОЛИДИРОВАННЫЙ ПРОМЕЖУТОЧНЫЙ СОКРАЩЕННЫЙ ОТЧЕТ ОБ ИЗМЕНЕНИЯХ В КАПИТАЛЕ</t>
  </si>
  <si>
    <t>Член правления, Финансовый директор</t>
  </si>
  <si>
    <t>Мустафаева А.И.</t>
  </si>
  <si>
    <t xml:space="preserve"> - Прибыли по долевым инструментам, оцениваемым по справедливой стоимости через прочий совокупный доход</t>
  </si>
  <si>
    <t>Приобретение ценных бумаг</t>
  </si>
  <si>
    <t>Продажа и погашение ценных бумаг</t>
  </si>
  <si>
    <t>(Расходы выплаченные)/доходы полученные по операциям с производными финансовыми инструментами</t>
  </si>
  <si>
    <t>Прочие (расходы выплаченные)/доходы полученные</t>
  </si>
  <si>
    <t>Прибыли по долевым инструментам, оцениваемым по справедливой стоимости через прочий совокупный доход</t>
  </si>
  <si>
    <t xml:space="preserve">Операции с материнской компанией </t>
  </si>
  <si>
    <t>по состоянию на 30 июня 2022 года</t>
  </si>
  <si>
    <t>30 июня 
2022 года
(неаудировано)</t>
  </si>
  <si>
    <t>31 декабря 
2021 года</t>
  </si>
  <si>
    <t>за шесть месяцев, закончившихся 30 июня 2022 года</t>
  </si>
  <si>
    <t>за шесть месяцев, закончившихся 30 июня 2022 года (неаудировано)</t>
  </si>
  <si>
    <t>за шесть месяцев, закончившихся 30 июня 2021 года (неаудировано)</t>
  </si>
  <si>
    <t xml:space="preserve"> - Резерв переоценка основных средств, за вычетом подоходного налога</t>
  </si>
  <si>
    <t>Остаток по состоянию на 30 июня 2021 года
(неаудировано)</t>
  </si>
  <si>
    <t>Остаток по состоянию на 1 января 2022 год</t>
  </si>
  <si>
    <t>Остаток по состоянию на 30 июня 2022 года 
(неаудировано)</t>
  </si>
  <si>
    <t>Операции с прочими резервами</t>
  </si>
  <si>
    <t>Выплаты на основе акций</t>
  </si>
  <si>
    <t>Дивиденды акционерам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</si>
</sst>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#,##0_)\ ;\(#,##0\)\ ;&quot;-&quot;_)\ "/>
    <numFmt numFmtId="170" formatCode="#,##0.00_ ;\-#,##0.00\ "/>
  </numFmts>
  <fonts count="5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right" vertical="top"/>
      <protection/>
    </xf>
    <xf numFmtId="0" fontId="34" fillId="0" borderId="0">
      <alignment horizontal="center"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51" fillId="0" borderId="12" xfId="34" applyNumberFormat="1" applyFont="1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8" fontId="3" fillId="0" borderId="13" xfId="64" applyNumberFormat="1" applyFont="1" applyBorder="1" applyAlignment="1">
      <alignment horizontal="center" wrapText="1"/>
    </xf>
    <xf numFmtId="168" fontId="3" fillId="0" borderId="13" xfId="64" applyNumberFormat="1" applyFont="1" applyBorder="1" applyAlignment="1">
      <alignment horizontal="right" wrapText="1" inden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/>
    </xf>
    <xf numFmtId="0" fontId="4" fillId="0" borderId="20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3" fillId="0" borderId="21" xfId="0" applyFont="1" applyBorder="1" applyAlignment="1">
      <alignment/>
    </xf>
    <xf numFmtId="164" fontId="53" fillId="0" borderId="22" xfId="61" applyNumberFormat="1" applyFont="1" applyBorder="1" applyAlignment="1">
      <alignment/>
    </xf>
    <xf numFmtId="0" fontId="53" fillId="0" borderId="15" xfId="0" applyFont="1" applyBorder="1" applyAlignment="1">
      <alignment wrapText="1"/>
    </xf>
    <xf numFmtId="0" fontId="53" fillId="0" borderId="23" xfId="0" applyFont="1" applyBorder="1" applyAlignment="1">
      <alignment/>
    </xf>
    <xf numFmtId="0" fontId="53" fillId="0" borderId="17" xfId="0" applyFont="1" applyBorder="1" applyAlignment="1">
      <alignment wrapText="1"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14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27" xfId="0" applyFont="1" applyBorder="1" applyAlignment="1">
      <alignment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4" fontId="53" fillId="0" borderId="0" xfId="61" applyNumberFormat="1" applyFont="1" applyAlignment="1">
      <alignment/>
    </xf>
    <xf numFmtId="0" fontId="52" fillId="0" borderId="16" xfId="0" applyFont="1" applyBorder="1" applyAlignment="1">
      <alignment wrapText="1"/>
    </xf>
    <xf numFmtId="0" fontId="52" fillId="0" borderId="25" xfId="0" applyFont="1" applyBorder="1" applyAlignment="1">
      <alignment/>
    </xf>
    <xf numFmtId="0" fontId="52" fillId="0" borderId="15" xfId="0" applyFont="1" applyBorder="1" applyAlignment="1">
      <alignment wrapText="1"/>
    </xf>
    <xf numFmtId="0" fontId="53" fillId="0" borderId="28" xfId="0" applyFont="1" applyBorder="1" applyAlignment="1">
      <alignment wrapText="1"/>
    </xf>
    <xf numFmtId="0" fontId="53" fillId="0" borderId="29" xfId="0" applyFont="1" applyBorder="1" applyAlignment="1">
      <alignment wrapText="1"/>
    </xf>
    <xf numFmtId="0" fontId="53" fillId="0" borderId="30" xfId="0" applyFont="1" applyBorder="1" applyAlignment="1">
      <alignment/>
    </xf>
    <xf numFmtId="0" fontId="52" fillId="0" borderId="28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53" fillId="0" borderId="12" xfId="0" applyFont="1" applyBorder="1" applyAlignment="1">
      <alignment/>
    </xf>
    <xf numFmtId="3" fontId="4" fillId="0" borderId="0" xfId="0" applyNumberFormat="1" applyFont="1" applyAlignment="1">
      <alignment/>
    </xf>
    <xf numFmtId="0" fontId="55" fillId="0" borderId="15" xfId="0" applyFont="1" applyBorder="1" applyAlignment="1">
      <alignment wrapText="1"/>
    </xf>
    <xf numFmtId="0" fontId="13" fillId="0" borderId="1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165" fontId="53" fillId="0" borderId="0" xfId="0" applyNumberFormat="1" applyFont="1" applyAlignment="1">
      <alignment/>
    </xf>
    <xf numFmtId="0" fontId="52" fillId="0" borderId="31" xfId="0" applyFont="1" applyBorder="1" applyAlignment="1">
      <alignment/>
    </xf>
    <xf numFmtId="0" fontId="52" fillId="0" borderId="32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5" fillId="0" borderId="18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52" fillId="0" borderId="2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69" fontId="53" fillId="0" borderId="33" xfId="61" applyNumberFormat="1" applyFont="1" applyFill="1" applyBorder="1" applyAlignment="1">
      <alignment/>
    </xf>
    <xf numFmtId="169" fontId="53" fillId="0" borderId="33" xfId="61" applyNumberFormat="1" applyFont="1" applyBorder="1" applyAlignment="1">
      <alignment/>
    </xf>
    <xf numFmtId="169" fontId="53" fillId="0" borderId="34" xfId="61" applyNumberFormat="1" applyFont="1" applyBorder="1" applyAlignment="1">
      <alignment/>
    </xf>
    <xf numFmtId="169" fontId="52" fillId="0" borderId="13" xfId="61" applyNumberFormat="1" applyFont="1" applyBorder="1" applyAlignment="1">
      <alignment/>
    </xf>
    <xf numFmtId="169" fontId="53" fillId="0" borderId="35" xfId="61" applyNumberFormat="1" applyFont="1" applyBorder="1" applyAlignment="1">
      <alignment/>
    </xf>
    <xf numFmtId="169" fontId="52" fillId="0" borderId="33" xfId="61" applyNumberFormat="1" applyFont="1" applyBorder="1" applyAlignment="1">
      <alignment/>
    </xf>
    <xf numFmtId="169" fontId="53" fillId="0" borderId="36" xfId="61" applyNumberFormat="1" applyFont="1" applyBorder="1" applyAlignment="1">
      <alignment/>
    </xf>
    <xf numFmtId="169" fontId="53" fillId="0" borderId="22" xfId="61" applyNumberFormat="1" applyFont="1" applyBorder="1" applyAlignment="1">
      <alignment/>
    </xf>
    <xf numFmtId="169" fontId="53" fillId="0" borderId="37" xfId="61" applyNumberFormat="1" applyFont="1" applyBorder="1" applyAlignment="1">
      <alignment/>
    </xf>
    <xf numFmtId="169" fontId="52" fillId="0" borderId="13" xfId="61" applyNumberFormat="1" applyFont="1" applyBorder="1" applyAlignment="1">
      <alignment wrapText="1"/>
    </xf>
    <xf numFmtId="169" fontId="52" fillId="0" borderId="38" xfId="61" applyNumberFormat="1" applyFont="1" applyBorder="1" applyAlignment="1">
      <alignment wrapText="1"/>
    </xf>
    <xf numFmtId="169" fontId="3" fillId="0" borderId="22" xfId="0" applyNumberFormat="1" applyFont="1" applyBorder="1" applyAlignment="1">
      <alignment horizontal="right" wrapText="1" indent="1"/>
    </xf>
    <xf numFmtId="169" fontId="3" fillId="0" borderId="33" xfId="0" applyNumberFormat="1" applyFont="1" applyBorder="1" applyAlignment="1">
      <alignment horizontal="right" wrapText="1" indent="1"/>
    </xf>
    <xf numFmtId="169" fontId="3" fillId="0" borderId="34" xfId="0" applyNumberFormat="1" applyFont="1" applyBorder="1" applyAlignment="1">
      <alignment horizontal="right" wrapText="1" indent="1"/>
    </xf>
    <xf numFmtId="169" fontId="14" fillId="0" borderId="34" xfId="0" applyNumberFormat="1" applyFont="1" applyBorder="1" applyAlignment="1">
      <alignment horizontal="right" wrapText="1" indent="1"/>
    </xf>
    <xf numFmtId="169" fontId="3" fillId="0" borderId="13" xfId="0" applyNumberFormat="1" applyFont="1" applyBorder="1" applyAlignment="1">
      <alignment horizontal="right" wrapText="1" indent="1"/>
    </xf>
    <xf numFmtId="169" fontId="3" fillId="0" borderId="38" xfId="0" applyNumberFormat="1" applyFont="1" applyBorder="1" applyAlignment="1">
      <alignment horizontal="right" wrapText="1" indent="1"/>
    </xf>
    <xf numFmtId="169" fontId="3" fillId="0" borderId="36" xfId="0" applyNumberFormat="1" applyFont="1" applyBorder="1" applyAlignment="1">
      <alignment horizontal="right" wrapText="1" indent="1"/>
    </xf>
    <xf numFmtId="169" fontId="3" fillId="0" borderId="21" xfId="0" applyNumberFormat="1" applyFont="1" applyBorder="1" applyAlignment="1">
      <alignment horizontal="right" wrapText="1"/>
    </xf>
    <xf numFmtId="169" fontId="3" fillId="0" borderId="23" xfId="0" applyNumberFormat="1" applyFont="1" applyBorder="1" applyAlignment="1">
      <alignment horizontal="right" wrapText="1"/>
    </xf>
    <xf numFmtId="169" fontId="4" fillId="0" borderId="23" xfId="0" applyNumberFormat="1" applyFont="1" applyBorder="1" applyAlignment="1">
      <alignment horizontal="right" wrapText="1"/>
    </xf>
    <xf numFmtId="169" fontId="4" fillId="0" borderId="24" xfId="0" applyNumberFormat="1" applyFont="1" applyBorder="1" applyAlignment="1">
      <alignment horizontal="right" wrapText="1"/>
    </xf>
    <xf numFmtId="169" fontId="13" fillId="0" borderId="24" xfId="0" applyNumberFormat="1" applyFont="1" applyBorder="1" applyAlignment="1">
      <alignment horizontal="right" wrapText="1"/>
    </xf>
    <xf numFmtId="169" fontId="3" fillId="0" borderId="25" xfId="0" applyNumberFormat="1" applyFont="1" applyBorder="1" applyAlignment="1">
      <alignment horizontal="right" wrapText="1"/>
    </xf>
    <xf numFmtId="169" fontId="3" fillId="0" borderId="39" xfId="0" applyNumberFormat="1" applyFont="1" applyBorder="1" applyAlignment="1">
      <alignment horizontal="right" wrapText="1"/>
    </xf>
    <xf numFmtId="169" fontId="3" fillId="0" borderId="26" xfId="0" applyNumberFormat="1" applyFont="1" applyBorder="1" applyAlignment="1">
      <alignment horizontal="right" wrapText="1"/>
    </xf>
    <xf numFmtId="169" fontId="3" fillId="0" borderId="27" xfId="0" applyNumberFormat="1" applyFont="1" applyBorder="1" applyAlignment="1">
      <alignment horizontal="right" wrapText="1"/>
    </xf>
    <xf numFmtId="0" fontId="52" fillId="0" borderId="20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169" fontId="3" fillId="0" borderId="0" xfId="0" applyNumberFormat="1" applyFont="1" applyAlignment="1">
      <alignment horizontal="right" wrapText="1"/>
    </xf>
    <xf numFmtId="169" fontId="3" fillId="0" borderId="0" xfId="0" applyNumberFormat="1" applyFont="1" applyAlignment="1">
      <alignment horizontal="right" wrapText="1" indent="1"/>
    </xf>
    <xf numFmtId="0" fontId="13" fillId="0" borderId="18" xfId="0" applyFont="1" applyBorder="1" applyAlignment="1">
      <alignment vertical="center" wrapText="1"/>
    </xf>
    <xf numFmtId="169" fontId="4" fillId="0" borderId="27" xfId="0" applyNumberFormat="1" applyFont="1" applyBorder="1" applyAlignment="1">
      <alignment horizontal="right" wrapText="1"/>
    </xf>
    <xf numFmtId="169" fontId="3" fillId="0" borderId="35" xfId="0" applyNumberFormat="1" applyFont="1" applyBorder="1" applyAlignment="1">
      <alignment horizontal="right" wrapText="1" indent="1"/>
    </xf>
    <xf numFmtId="169" fontId="53" fillId="0" borderId="0" xfId="61" applyNumberFormat="1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9" xfId="0" applyFont="1" applyBorder="1" applyAlignment="1">
      <alignment wrapText="1"/>
    </xf>
    <xf numFmtId="169" fontId="52" fillId="0" borderId="37" xfId="61" applyNumberFormat="1" applyFont="1" applyBorder="1" applyAlignment="1">
      <alignment/>
    </xf>
    <xf numFmtId="164" fontId="53" fillId="0" borderId="40" xfId="61" applyNumberFormat="1" applyFont="1" applyBorder="1" applyAlignment="1">
      <alignment/>
    </xf>
    <xf numFmtId="169" fontId="53" fillId="0" borderId="41" xfId="61" applyNumberFormat="1" applyFont="1" applyFill="1" applyBorder="1" applyAlignment="1">
      <alignment/>
    </xf>
    <xf numFmtId="169" fontId="53" fillId="0" borderId="42" xfId="61" applyNumberFormat="1" applyFont="1" applyFill="1" applyBorder="1" applyAlignment="1">
      <alignment/>
    </xf>
    <xf numFmtId="169" fontId="52" fillId="0" borderId="43" xfId="61" applyNumberFormat="1" applyFont="1" applyFill="1" applyBorder="1" applyAlignment="1">
      <alignment/>
    </xf>
    <xf numFmtId="169" fontId="53" fillId="0" borderId="44" xfId="61" applyNumberFormat="1" applyFont="1" applyFill="1" applyBorder="1" applyAlignment="1">
      <alignment/>
    </xf>
    <xf numFmtId="169" fontId="53" fillId="0" borderId="41" xfId="61" applyNumberFormat="1" applyFont="1" applyBorder="1" applyAlignment="1">
      <alignment/>
    </xf>
    <xf numFmtId="169" fontId="53" fillId="0" borderId="42" xfId="61" applyNumberFormat="1" applyFont="1" applyBorder="1" applyAlignment="1">
      <alignment/>
    </xf>
    <xf numFmtId="169" fontId="52" fillId="0" borderId="43" xfId="61" applyNumberFormat="1" applyFont="1" applyBorder="1" applyAlignment="1">
      <alignment/>
    </xf>
    <xf numFmtId="169" fontId="52" fillId="0" borderId="40" xfId="61" applyNumberFormat="1" applyFont="1" applyBorder="1" applyAlignment="1">
      <alignment/>
    </xf>
    <xf numFmtId="169" fontId="53" fillId="0" borderId="44" xfId="61" applyNumberFormat="1" applyFont="1" applyBorder="1" applyAlignment="1">
      <alignment/>
    </xf>
    <xf numFmtId="164" fontId="53" fillId="0" borderId="21" xfId="61" applyNumberFormat="1" applyFont="1" applyBorder="1" applyAlignment="1">
      <alignment/>
    </xf>
    <xf numFmtId="169" fontId="53" fillId="0" borderId="23" xfId="61" applyNumberFormat="1" applyFont="1" applyFill="1" applyBorder="1" applyAlignment="1">
      <alignment/>
    </xf>
    <xf numFmtId="169" fontId="52" fillId="0" borderId="25" xfId="61" applyNumberFormat="1" applyFont="1" applyFill="1" applyBorder="1" applyAlignment="1">
      <alignment/>
    </xf>
    <xf numFmtId="169" fontId="52" fillId="0" borderId="25" xfId="61" applyNumberFormat="1" applyFont="1" applyBorder="1" applyAlignment="1">
      <alignment/>
    </xf>
    <xf numFmtId="169" fontId="52" fillId="0" borderId="21" xfId="61" applyNumberFormat="1" applyFont="1" applyBorder="1" applyAlignment="1">
      <alignment/>
    </xf>
    <xf numFmtId="168" fontId="3" fillId="0" borderId="45" xfId="64" applyNumberFormat="1" applyFont="1" applyBorder="1" applyAlignment="1">
      <alignment horizontal="center" vertical="center" wrapText="1"/>
    </xf>
    <xf numFmtId="169" fontId="53" fillId="0" borderId="46" xfId="61" applyNumberFormat="1" applyFont="1" applyBorder="1" applyAlignment="1">
      <alignment/>
    </xf>
    <xf numFmtId="169" fontId="53" fillId="0" borderId="47" xfId="61" applyNumberFormat="1" applyFont="1" applyBorder="1" applyAlignment="1">
      <alignment/>
    </xf>
    <xf numFmtId="169" fontId="52" fillId="0" borderId="31" xfId="61" applyNumberFormat="1" applyFont="1" applyBorder="1" applyAlignment="1">
      <alignment/>
    </xf>
    <xf numFmtId="169" fontId="53" fillId="0" borderId="48" xfId="61" applyNumberFormat="1" applyFont="1" applyBorder="1" applyAlignment="1">
      <alignment/>
    </xf>
    <xf numFmtId="169" fontId="52" fillId="0" borderId="46" xfId="61" applyNumberFormat="1" applyFont="1" applyBorder="1" applyAlignment="1">
      <alignment/>
    </xf>
    <xf numFmtId="169" fontId="53" fillId="0" borderId="49" xfId="61" applyNumberFormat="1" applyFont="1" applyBorder="1" applyAlignment="1">
      <alignment/>
    </xf>
    <xf numFmtId="169" fontId="52" fillId="0" borderId="50" xfId="61" applyNumberFormat="1" applyFont="1" applyBorder="1" applyAlignment="1">
      <alignment wrapText="1"/>
    </xf>
    <xf numFmtId="169" fontId="53" fillId="0" borderId="32" xfId="61" applyNumberFormat="1" applyFont="1" applyBorder="1" applyAlignment="1">
      <alignment/>
    </xf>
    <xf numFmtId="169" fontId="53" fillId="0" borderId="51" xfId="61" applyNumberFormat="1" applyFont="1" applyBorder="1" applyAlignment="1">
      <alignment/>
    </xf>
    <xf numFmtId="169" fontId="53" fillId="0" borderId="46" xfId="61" applyNumberFormat="1" applyFont="1" applyFill="1" applyBorder="1" applyAlignment="1">
      <alignment/>
    </xf>
    <xf numFmtId="169" fontId="55" fillId="0" borderId="46" xfId="61" applyNumberFormat="1" applyFont="1" applyBorder="1" applyAlignment="1">
      <alignment/>
    </xf>
    <xf numFmtId="169" fontId="55" fillId="0" borderId="47" xfId="61" applyNumberFormat="1" applyFont="1" applyBorder="1" applyAlignment="1">
      <alignment/>
    </xf>
    <xf numFmtId="169" fontId="52" fillId="0" borderId="31" xfId="61" applyNumberFormat="1" applyFont="1" applyBorder="1" applyAlignment="1">
      <alignment wrapText="1"/>
    </xf>
    <xf numFmtId="169" fontId="52" fillId="0" borderId="52" xfId="61" applyNumberFormat="1" applyFont="1" applyBorder="1" applyAlignment="1">
      <alignment wrapText="1"/>
    </xf>
    <xf numFmtId="169" fontId="52" fillId="0" borderId="51" xfId="61" applyNumberFormat="1" applyFont="1" applyBorder="1" applyAlignment="1">
      <alignment/>
    </xf>
    <xf numFmtId="164" fontId="53" fillId="0" borderId="49" xfId="61" applyNumberFormat="1" applyFont="1" applyBorder="1" applyAlignment="1">
      <alignment/>
    </xf>
    <xf numFmtId="169" fontId="53" fillId="0" borderId="53" xfId="61" applyNumberFormat="1" applyFont="1" applyFill="1" applyBorder="1" applyAlignment="1">
      <alignment/>
    </xf>
    <xf numFmtId="169" fontId="53" fillId="0" borderId="22" xfId="61" applyNumberFormat="1" applyFont="1" applyFill="1" applyBorder="1" applyAlignment="1">
      <alignment/>
    </xf>
    <xf numFmtId="0" fontId="52" fillId="0" borderId="30" xfId="0" applyFont="1" applyBorder="1" applyAlignment="1">
      <alignment horizontal="center"/>
    </xf>
    <xf numFmtId="169" fontId="53" fillId="0" borderId="25" xfId="61" applyNumberFormat="1" applyFont="1" applyFill="1" applyBorder="1" applyAlignment="1">
      <alignment/>
    </xf>
    <xf numFmtId="169" fontId="53" fillId="0" borderId="13" xfId="61" applyNumberFormat="1" applyFont="1" applyFill="1" applyBorder="1" applyAlignment="1">
      <alignment/>
    </xf>
    <xf numFmtId="169" fontId="53" fillId="0" borderId="0" xfId="0" applyNumberFormat="1" applyFont="1" applyAlignment="1">
      <alignment/>
    </xf>
    <xf numFmtId="170" fontId="53" fillId="0" borderId="0" xfId="61" applyNumberFormat="1" applyFont="1" applyFill="1" applyAlignment="1">
      <alignment/>
    </xf>
    <xf numFmtId="168" fontId="3" fillId="0" borderId="43" xfId="64" applyNumberFormat="1" applyFont="1" applyBorder="1" applyAlignment="1">
      <alignment horizontal="center" vertical="center" wrapText="1"/>
    </xf>
    <xf numFmtId="169" fontId="13" fillId="0" borderId="23" xfId="0" applyNumberFormat="1" applyFont="1" applyBorder="1" applyAlignment="1">
      <alignment horizontal="right" wrapText="1"/>
    </xf>
    <xf numFmtId="169" fontId="14" fillId="0" borderId="33" xfId="0" applyNumberFormat="1" applyFont="1" applyBorder="1" applyAlignment="1">
      <alignment horizontal="right" wrapText="1" inden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9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70" zoomScaleNormal="70" zoomScaleSheetLayoutView="70" zoomScalePageLayoutView="0" workbookViewId="0" topLeftCell="A1">
      <selection activeCell="B14" sqref="B14"/>
    </sheetView>
  </sheetViews>
  <sheetFormatPr defaultColWidth="9.140625" defaultRowHeight="12.75"/>
  <cols>
    <col min="1" max="1" width="79.8515625" style="42" customWidth="1"/>
    <col min="2" max="2" width="16.57421875" style="39" customWidth="1"/>
    <col min="3" max="3" width="25.140625" style="43" customWidth="1"/>
    <col min="4" max="4" width="25.28125" style="43" customWidth="1"/>
    <col min="5" max="16384" width="9.140625" style="39" customWidth="1"/>
  </cols>
  <sheetData>
    <row r="1" spans="1:4" ht="18.75">
      <c r="A1" s="153" t="s">
        <v>165</v>
      </c>
      <c r="B1" s="153"/>
      <c r="C1" s="153"/>
      <c r="D1" s="154"/>
    </row>
    <row r="2" spans="1:4" ht="18.75">
      <c r="A2" s="153" t="s">
        <v>35</v>
      </c>
      <c r="B2" s="153"/>
      <c r="C2" s="153"/>
      <c r="D2" s="154"/>
    </row>
    <row r="3" spans="1:4" ht="18.75">
      <c r="A3" s="153" t="s">
        <v>36</v>
      </c>
      <c r="B3" s="153"/>
      <c r="C3" s="153"/>
      <c r="D3" s="154"/>
    </row>
    <row r="4" spans="1:4" ht="18.75">
      <c r="A4" s="153" t="s">
        <v>178</v>
      </c>
      <c r="B4" s="153"/>
      <c r="C4" s="153"/>
      <c r="D4" s="154"/>
    </row>
    <row r="5" spans="1:4" ht="18.75">
      <c r="A5" s="155" t="s">
        <v>37</v>
      </c>
      <c r="B5" s="155"/>
      <c r="C5" s="155"/>
      <c r="D5" s="154"/>
    </row>
    <row r="6" spans="1:4" ht="19.5" thickBot="1">
      <c r="A6" s="10"/>
      <c r="B6" s="1"/>
      <c r="C6" s="71"/>
      <c r="D6" s="71" t="s">
        <v>146</v>
      </c>
    </row>
    <row r="7" spans="1:4" ht="57" thickBot="1">
      <c r="A7" s="26"/>
      <c r="B7" s="9" t="s">
        <v>0</v>
      </c>
      <c r="C7" s="9" t="s">
        <v>179</v>
      </c>
      <c r="D7" s="9" t="s">
        <v>180</v>
      </c>
    </row>
    <row r="8" spans="1:4" ht="18.75">
      <c r="A8" s="27" t="s">
        <v>1</v>
      </c>
      <c r="B8" s="28"/>
      <c r="C8" s="121"/>
      <c r="D8" s="111"/>
    </row>
    <row r="9" spans="1:4" ht="18.75">
      <c r="A9" s="30" t="s">
        <v>2</v>
      </c>
      <c r="B9" s="60">
        <f>'ф2'!B34+1</f>
        <v>12</v>
      </c>
      <c r="C9" s="122">
        <v>845879</v>
      </c>
      <c r="D9" s="112">
        <v>1161930</v>
      </c>
    </row>
    <row r="10" spans="1:4" ht="18.75">
      <c r="A10" s="30" t="s">
        <v>124</v>
      </c>
      <c r="B10" s="60">
        <f>B9+1</f>
        <v>13</v>
      </c>
      <c r="C10" s="122">
        <v>56</v>
      </c>
      <c r="D10" s="112">
        <v>8858</v>
      </c>
    </row>
    <row r="11" spans="1:4" ht="18.75">
      <c r="A11" s="30" t="s">
        <v>3</v>
      </c>
      <c r="B11" s="60"/>
      <c r="C11" s="122">
        <v>47913</v>
      </c>
      <c r="D11" s="112">
        <v>35938</v>
      </c>
    </row>
    <row r="12" spans="1:4" ht="38.25" customHeight="1">
      <c r="A12" s="30" t="s">
        <v>4</v>
      </c>
      <c r="B12" s="60">
        <f>B10+1</f>
        <v>14</v>
      </c>
      <c r="C12" s="122">
        <v>95500</v>
      </c>
      <c r="D12" s="112">
        <v>126144</v>
      </c>
    </row>
    <row r="13" spans="1:4" ht="56.25">
      <c r="A13" s="30" t="s">
        <v>5</v>
      </c>
      <c r="B13" s="60">
        <f>B12+1</f>
        <v>15</v>
      </c>
      <c r="C13" s="122">
        <v>381670</v>
      </c>
      <c r="D13" s="112">
        <v>318990</v>
      </c>
    </row>
    <row r="14" spans="1:4" ht="56.25">
      <c r="A14" s="30" t="s">
        <v>7</v>
      </c>
      <c r="B14" s="60">
        <f>B13</f>
        <v>15</v>
      </c>
      <c r="C14" s="122">
        <v>199830</v>
      </c>
      <c r="D14" s="112">
        <v>221759</v>
      </c>
    </row>
    <row r="15" spans="1:4" ht="18.75">
      <c r="A15" s="30" t="s">
        <v>6</v>
      </c>
      <c r="B15" s="60">
        <f>B14+1</f>
        <v>16</v>
      </c>
      <c r="C15" s="122">
        <v>933096</v>
      </c>
      <c r="D15" s="112">
        <v>849955</v>
      </c>
    </row>
    <row r="16" spans="1:4" ht="18.75">
      <c r="A16" s="30" t="s">
        <v>125</v>
      </c>
      <c r="B16" s="60"/>
      <c r="C16" s="122">
        <v>109322</v>
      </c>
      <c r="D16" s="112">
        <v>104159</v>
      </c>
    </row>
    <row r="17" spans="1:4" ht="18.75">
      <c r="A17" s="30" t="s">
        <v>10</v>
      </c>
      <c r="B17" s="60"/>
      <c r="C17" s="122">
        <v>8426</v>
      </c>
      <c r="D17" s="112">
        <v>6932</v>
      </c>
    </row>
    <row r="18" spans="1:4" ht="18.75">
      <c r="A18" s="30" t="s">
        <v>8</v>
      </c>
      <c r="B18" s="60"/>
      <c r="C18" s="122">
        <v>76228</v>
      </c>
      <c r="D18" s="112">
        <v>81757</v>
      </c>
    </row>
    <row r="19" spans="1:4" ht="18.75">
      <c r="A19" s="30" t="s">
        <v>11</v>
      </c>
      <c r="B19" s="60"/>
      <c r="C19" s="122">
        <v>7408</v>
      </c>
      <c r="D19" s="112">
        <v>547</v>
      </c>
    </row>
    <row r="20" spans="1:4" ht="18.75">
      <c r="A20" s="30" t="s">
        <v>9</v>
      </c>
      <c r="B20" s="60"/>
      <c r="C20" s="122">
        <v>40045</v>
      </c>
      <c r="D20" s="112">
        <v>37302</v>
      </c>
    </row>
    <row r="21" spans="1:4" ht="18.75">
      <c r="A21" s="30" t="s">
        <v>12</v>
      </c>
      <c r="B21" s="60"/>
      <c r="C21" s="122">
        <v>910</v>
      </c>
      <c r="D21" s="112">
        <v>930</v>
      </c>
    </row>
    <row r="22" spans="1:4" ht="18.75">
      <c r="A22" s="30" t="s">
        <v>13</v>
      </c>
      <c r="B22" s="60"/>
      <c r="C22" s="122">
        <v>367</v>
      </c>
      <c r="D22" s="112">
        <v>320</v>
      </c>
    </row>
    <row r="23" spans="1:4" ht="19.5" thickBot="1">
      <c r="A23" s="32" t="s">
        <v>14</v>
      </c>
      <c r="B23" s="61">
        <f>B15+1</f>
        <v>17</v>
      </c>
      <c r="C23" s="122">
        <v>81529</v>
      </c>
      <c r="D23" s="113">
        <v>94513</v>
      </c>
    </row>
    <row r="24" spans="1:4" ht="19.5" thickBot="1">
      <c r="A24" s="44" t="s">
        <v>15</v>
      </c>
      <c r="B24" s="62"/>
      <c r="C24" s="123">
        <f>SUM(C9:C23)</f>
        <v>2828179</v>
      </c>
      <c r="D24" s="114">
        <f>SUM(D9:D23)</f>
        <v>3050034</v>
      </c>
    </row>
    <row r="25" spans="1:4" ht="19.5" thickBot="1">
      <c r="A25" s="50" t="s">
        <v>16</v>
      </c>
      <c r="B25" s="63"/>
      <c r="C25" s="146"/>
      <c r="D25" s="147"/>
    </row>
    <row r="26" spans="1:4" ht="18.75">
      <c r="A26" s="36" t="s">
        <v>17</v>
      </c>
      <c r="B26" s="64"/>
      <c r="C26" s="143">
        <v>51399</v>
      </c>
      <c r="D26" s="144">
        <v>54786</v>
      </c>
    </row>
    <row r="27" spans="1:4" ht="18.75">
      <c r="A27" s="37" t="s">
        <v>126</v>
      </c>
      <c r="B27" s="65"/>
      <c r="C27" s="122">
        <v>29639</v>
      </c>
      <c r="D27" s="115">
        <v>9988</v>
      </c>
    </row>
    <row r="28" spans="1:4" ht="18.75">
      <c r="A28" s="37" t="s">
        <v>127</v>
      </c>
      <c r="B28" s="65">
        <f>B10</f>
        <v>13</v>
      </c>
      <c r="C28" s="122">
        <v>5903</v>
      </c>
      <c r="D28" s="115">
        <v>469</v>
      </c>
    </row>
    <row r="29" spans="1:4" ht="18.75">
      <c r="A29" s="30" t="s">
        <v>18</v>
      </c>
      <c r="B29" s="60">
        <f>B23+1</f>
        <v>18</v>
      </c>
      <c r="C29" s="122">
        <v>1516711</v>
      </c>
      <c r="D29" s="112">
        <v>1803562</v>
      </c>
    </row>
    <row r="30" spans="1:4" ht="18.75">
      <c r="A30" s="30" t="s">
        <v>19</v>
      </c>
      <c r="B30" s="60"/>
      <c r="C30" s="122">
        <v>251304</v>
      </c>
      <c r="D30" s="112">
        <v>244320</v>
      </c>
    </row>
    <row r="31" spans="1:4" ht="18.75">
      <c r="A31" s="30" t="s">
        <v>20</v>
      </c>
      <c r="B31" s="60"/>
      <c r="C31" s="122">
        <v>195513</v>
      </c>
      <c r="D31" s="112">
        <v>186543</v>
      </c>
    </row>
    <row r="32" spans="1:4" ht="18.75">
      <c r="A32" s="30" t="s">
        <v>147</v>
      </c>
      <c r="B32" s="60"/>
      <c r="C32" s="122">
        <v>10865</v>
      </c>
      <c r="D32" s="112">
        <v>12085</v>
      </c>
    </row>
    <row r="33" spans="1:4" ht="18.75">
      <c r="A33" s="30" t="s">
        <v>128</v>
      </c>
      <c r="B33" s="60"/>
      <c r="C33" s="122">
        <v>5297</v>
      </c>
      <c r="D33" s="112">
        <v>4938</v>
      </c>
    </row>
    <row r="34" spans="1:4" ht="18.75">
      <c r="A34" s="30" t="s">
        <v>23</v>
      </c>
      <c r="B34" s="60"/>
      <c r="C34" s="122">
        <v>587</v>
      </c>
      <c r="D34" s="116">
        <v>652</v>
      </c>
    </row>
    <row r="35" spans="1:4" ht="18.75">
      <c r="A35" s="30" t="s">
        <v>22</v>
      </c>
      <c r="B35" s="60"/>
      <c r="C35" s="122">
        <v>155508</v>
      </c>
      <c r="D35" s="116">
        <v>148788</v>
      </c>
    </row>
    <row r="36" spans="1:4" ht="18.75">
      <c r="A36" s="30" t="s">
        <v>21</v>
      </c>
      <c r="B36" s="60"/>
      <c r="C36" s="122">
        <v>28154</v>
      </c>
      <c r="D36" s="112">
        <v>20274</v>
      </c>
    </row>
    <row r="37" spans="1:4" ht="19.5" thickBot="1">
      <c r="A37" s="32" t="s">
        <v>24</v>
      </c>
      <c r="B37" s="61"/>
      <c r="C37" s="122">
        <v>28130</v>
      </c>
      <c r="D37" s="117">
        <v>39826</v>
      </c>
    </row>
    <row r="38" spans="1:4" ht="19.5" thickBot="1">
      <c r="A38" s="44" t="s">
        <v>25</v>
      </c>
      <c r="B38" s="62"/>
      <c r="C38" s="124">
        <f>SUM(C26:C37)</f>
        <v>2279010</v>
      </c>
      <c r="D38" s="118">
        <f>SUM(D26:D37)</f>
        <v>2526231</v>
      </c>
    </row>
    <row r="39" spans="1:4" ht="18.75">
      <c r="A39" s="27" t="s">
        <v>26</v>
      </c>
      <c r="B39" s="69"/>
      <c r="C39" s="125"/>
      <c r="D39" s="119"/>
    </row>
    <row r="40" spans="1:4" ht="18.75">
      <c r="A40" s="30" t="s">
        <v>27</v>
      </c>
      <c r="B40" s="60">
        <f>B29+1</f>
        <v>19</v>
      </c>
      <c r="C40" s="122">
        <v>89937</v>
      </c>
      <c r="D40" s="116">
        <v>89937</v>
      </c>
    </row>
    <row r="41" spans="1:4" ht="18.75">
      <c r="A41" s="30" t="s">
        <v>156</v>
      </c>
      <c r="B41" s="60">
        <f>B40</f>
        <v>19</v>
      </c>
      <c r="C41" s="122">
        <v>-188</v>
      </c>
      <c r="D41" s="116">
        <v>-188</v>
      </c>
    </row>
    <row r="42" spans="1:4" ht="18.75">
      <c r="A42" s="30" t="s">
        <v>28</v>
      </c>
      <c r="B42" s="60">
        <f>B41</f>
        <v>19</v>
      </c>
      <c r="C42" s="122">
        <v>-149</v>
      </c>
      <c r="D42" s="116">
        <v>-149</v>
      </c>
    </row>
    <row r="43" spans="1:4" ht="18.75">
      <c r="A43" s="30" t="s">
        <v>115</v>
      </c>
      <c r="B43" s="31"/>
      <c r="C43" s="122">
        <v>-774</v>
      </c>
      <c r="D43" s="116">
        <v>208</v>
      </c>
    </row>
    <row r="44" spans="1:4" ht="18.75">
      <c r="A44" s="30" t="s">
        <v>119</v>
      </c>
      <c r="B44" s="31"/>
      <c r="C44" s="122">
        <v>-6628</v>
      </c>
      <c r="D44" s="116">
        <v>8259</v>
      </c>
    </row>
    <row r="45" spans="1:4" ht="37.5">
      <c r="A45" s="30" t="s">
        <v>29</v>
      </c>
      <c r="B45" s="31"/>
      <c r="C45" s="122">
        <v>6931</v>
      </c>
      <c r="D45" s="116">
        <v>-412</v>
      </c>
    </row>
    <row r="46" spans="1:4" ht="18.75">
      <c r="A46" s="30" t="s">
        <v>152</v>
      </c>
      <c r="B46" s="31"/>
      <c r="C46" s="122">
        <v>2847</v>
      </c>
      <c r="D46" s="116">
        <v>2847</v>
      </c>
    </row>
    <row r="47" spans="1:4" ht="19.5" thickBot="1">
      <c r="A47" s="32" t="s">
        <v>30</v>
      </c>
      <c r="B47" s="33"/>
      <c r="C47" s="122">
        <v>416154</v>
      </c>
      <c r="D47" s="117">
        <v>381111</v>
      </c>
    </row>
    <row r="48" spans="1:4" ht="19.5" thickBot="1">
      <c r="A48" s="44" t="s">
        <v>31</v>
      </c>
      <c r="B48" s="45"/>
      <c r="C48" s="124">
        <f>SUM(C40:C47)</f>
        <v>508130</v>
      </c>
      <c r="D48" s="118">
        <f>SUM(D40:D47)</f>
        <v>481613</v>
      </c>
    </row>
    <row r="49" spans="1:4" ht="19.5" thickBot="1">
      <c r="A49" s="37" t="s">
        <v>32</v>
      </c>
      <c r="B49" s="38"/>
      <c r="C49" s="122">
        <v>41039</v>
      </c>
      <c r="D49" s="120">
        <v>42190</v>
      </c>
    </row>
    <row r="50" spans="1:4" ht="19.5" thickBot="1">
      <c r="A50" s="44" t="s">
        <v>33</v>
      </c>
      <c r="B50" s="45"/>
      <c r="C50" s="124">
        <f>C48+C49</f>
        <v>549169</v>
      </c>
      <c r="D50" s="118">
        <f>D48+D49</f>
        <v>523803</v>
      </c>
    </row>
    <row r="51" spans="1:4" ht="19.5" thickBot="1">
      <c r="A51" s="44" t="s">
        <v>34</v>
      </c>
      <c r="B51" s="45"/>
      <c r="C51" s="124">
        <f>C50+C38</f>
        <v>2828179</v>
      </c>
      <c r="D51" s="118">
        <f>D50+D38</f>
        <v>3050034</v>
      </c>
    </row>
    <row r="53" spans="1:4" ht="18.75">
      <c r="A53" s="42" t="s">
        <v>148</v>
      </c>
      <c r="C53" s="149">
        <v>65576.21</v>
      </c>
      <c r="D53" s="149">
        <v>62502.40649098853</v>
      </c>
    </row>
    <row r="55" spans="1:4" ht="18.75">
      <c r="A55" s="1"/>
      <c r="B55" s="1"/>
      <c r="C55" s="40"/>
      <c r="D55" s="40"/>
    </row>
    <row r="56" spans="1:4" ht="18.75">
      <c r="A56" s="2" t="s">
        <v>169</v>
      </c>
      <c r="B56" s="2"/>
      <c r="C56" s="3"/>
      <c r="D56" s="3" t="s">
        <v>170</v>
      </c>
    </row>
    <row r="57" spans="1:4" ht="18.75">
      <c r="A57" s="4"/>
      <c r="B57" s="4"/>
      <c r="C57" s="41"/>
      <c r="D57" s="41"/>
    </row>
    <row r="58" spans="1:4" ht="18.75">
      <c r="A58" s="5"/>
      <c r="B58" s="5"/>
      <c r="C58" s="41"/>
      <c r="D58" s="41"/>
    </row>
    <row r="59" spans="1:4" ht="18.75">
      <c r="A59" s="2" t="s">
        <v>38</v>
      </c>
      <c r="B59" s="2"/>
      <c r="C59" s="6"/>
      <c r="D59" s="6" t="s">
        <v>144</v>
      </c>
    </row>
    <row r="60" spans="1:4" ht="18.75">
      <c r="A60" s="2"/>
      <c r="B60" s="2"/>
      <c r="C60" s="6"/>
      <c r="D60" s="6"/>
    </row>
    <row r="61" spans="1:4" ht="18.75">
      <c r="A61" s="1"/>
      <c r="B61" s="1"/>
      <c r="C61" s="6"/>
      <c r="D61" s="6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6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view="pageBreakPreview" zoomScale="70" zoomScaleNormal="90" zoomScaleSheetLayoutView="70" zoomScalePageLayoutView="115" workbookViewId="0" topLeftCell="A34">
      <selection activeCell="C58" sqref="C58:C59"/>
    </sheetView>
  </sheetViews>
  <sheetFormatPr defaultColWidth="9.140625" defaultRowHeight="12.75"/>
  <cols>
    <col min="1" max="1" width="91.140625" style="42" customWidth="1"/>
    <col min="2" max="2" width="11.28125" style="39" customWidth="1"/>
    <col min="3" max="4" width="24.8515625" style="39" customWidth="1"/>
    <col min="5" max="6" width="9.140625" style="39" customWidth="1"/>
    <col min="7" max="7" width="14.57421875" style="39" customWidth="1"/>
    <col min="8" max="8" width="9.140625" style="39" customWidth="1"/>
    <col min="9" max="9" width="12.28125" style="39" bestFit="1" customWidth="1"/>
    <col min="10" max="16384" width="9.140625" style="39" customWidth="1"/>
  </cols>
  <sheetData>
    <row r="1" spans="1:4" ht="41.25" customHeight="1">
      <c r="A1" s="153" t="s">
        <v>166</v>
      </c>
      <c r="B1" s="153"/>
      <c r="C1" s="156"/>
      <c r="D1" s="156"/>
    </row>
    <row r="2" spans="1:4" ht="18.75">
      <c r="A2" s="157" t="s">
        <v>35</v>
      </c>
      <c r="B2" s="157"/>
      <c r="C2" s="156"/>
      <c r="D2" s="156"/>
    </row>
    <row r="3" spans="1:4" ht="18.75">
      <c r="A3" s="153" t="s">
        <v>36</v>
      </c>
      <c r="B3" s="153"/>
      <c r="C3" s="156"/>
      <c r="D3" s="156"/>
    </row>
    <row r="4" spans="1:4" ht="18.75">
      <c r="A4" s="153" t="s">
        <v>181</v>
      </c>
      <c r="B4" s="153"/>
      <c r="C4" s="156"/>
      <c r="D4" s="156"/>
    </row>
    <row r="5" spans="1:4" ht="18.75">
      <c r="A5" s="155" t="s">
        <v>37</v>
      </c>
      <c r="B5" s="155"/>
      <c r="C5" s="158"/>
      <c r="D5" s="158"/>
    </row>
    <row r="6" spans="1:4" ht="19.5" thickBot="1">
      <c r="A6" s="12"/>
      <c r="B6" s="12"/>
      <c r="C6" s="70"/>
      <c r="D6" s="71" t="s">
        <v>146</v>
      </c>
    </row>
    <row r="7" spans="1:4" ht="78.75" customHeight="1">
      <c r="A7" s="8"/>
      <c r="B7" s="9" t="s">
        <v>0</v>
      </c>
      <c r="C7" s="126" t="s">
        <v>182</v>
      </c>
      <c r="D7" s="126" t="s">
        <v>183</v>
      </c>
    </row>
    <row r="8" spans="1:10" ht="37.5">
      <c r="A8" s="30" t="s">
        <v>117</v>
      </c>
      <c r="B8" s="60">
        <v>5</v>
      </c>
      <c r="C8" s="127">
        <v>125266</v>
      </c>
      <c r="D8" s="73">
        <v>104974</v>
      </c>
      <c r="J8" s="57"/>
    </row>
    <row r="9" spans="1:10" ht="18.75">
      <c r="A9" s="32" t="s">
        <v>116</v>
      </c>
      <c r="B9" s="61">
        <v>5</v>
      </c>
      <c r="C9" s="128">
        <v>1636</v>
      </c>
      <c r="D9" s="74">
        <v>1334</v>
      </c>
      <c r="J9" s="57"/>
    </row>
    <row r="10" spans="1:10" ht="19.5" thickBot="1">
      <c r="A10" s="32" t="s">
        <v>39</v>
      </c>
      <c r="B10" s="61">
        <v>5</v>
      </c>
      <c r="C10" s="128">
        <v>-62340</v>
      </c>
      <c r="D10" s="74">
        <v>-68879</v>
      </c>
      <c r="J10" s="57"/>
    </row>
    <row r="11" spans="1:10" ht="19.5" thickBot="1">
      <c r="A11" s="44" t="s">
        <v>40</v>
      </c>
      <c r="B11" s="62"/>
      <c r="C11" s="129">
        <f>C8+C10+C9</f>
        <v>64562</v>
      </c>
      <c r="D11" s="75">
        <f>D8+D10+D9</f>
        <v>37429</v>
      </c>
      <c r="J11" s="57"/>
    </row>
    <row r="12" spans="1:10" ht="18.75">
      <c r="A12" s="37" t="s">
        <v>41</v>
      </c>
      <c r="B12" s="65">
        <f>B10+1</f>
        <v>6</v>
      </c>
      <c r="C12" s="130">
        <v>17594</v>
      </c>
      <c r="D12" s="76">
        <v>17583</v>
      </c>
      <c r="J12" s="57"/>
    </row>
    <row r="13" spans="1:10" ht="19.5" thickBot="1">
      <c r="A13" s="32" t="s">
        <v>42</v>
      </c>
      <c r="B13" s="61">
        <f>B12+1</f>
        <v>7</v>
      </c>
      <c r="C13" s="128">
        <v>-14900</v>
      </c>
      <c r="D13" s="74">
        <v>-10748</v>
      </c>
      <c r="J13" s="57"/>
    </row>
    <row r="14" spans="1:10" ht="19.5" thickBot="1">
      <c r="A14" s="44" t="s">
        <v>43</v>
      </c>
      <c r="B14" s="62"/>
      <c r="C14" s="129">
        <f>C12+C13</f>
        <v>2694</v>
      </c>
      <c r="D14" s="75">
        <f>D12+D13</f>
        <v>6835</v>
      </c>
      <c r="J14" s="57"/>
    </row>
    <row r="15" spans="1:10" ht="18.75">
      <c r="A15" s="37" t="s">
        <v>44</v>
      </c>
      <c r="B15" s="65"/>
      <c r="C15" s="130">
        <v>17396</v>
      </c>
      <c r="D15" s="76">
        <v>11764</v>
      </c>
      <c r="J15" s="57"/>
    </row>
    <row r="16" spans="1:10" ht="18.75">
      <c r="A16" s="30" t="s">
        <v>45</v>
      </c>
      <c r="B16" s="60"/>
      <c r="C16" s="127">
        <v>-2451</v>
      </c>
      <c r="D16" s="73">
        <v>-2087</v>
      </c>
      <c r="J16" s="57"/>
    </row>
    <row r="17" spans="1:10" ht="18.75">
      <c r="A17" s="46" t="s">
        <v>46</v>
      </c>
      <c r="B17" s="68"/>
      <c r="C17" s="131">
        <f>C15+C16</f>
        <v>14945</v>
      </c>
      <c r="D17" s="77">
        <f>D15+D16</f>
        <v>9677</v>
      </c>
      <c r="J17" s="57"/>
    </row>
    <row r="18" spans="1:10" ht="18.75">
      <c r="A18" s="30" t="s">
        <v>47</v>
      </c>
      <c r="B18" s="60"/>
      <c r="C18" s="127">
        <v>-4132</v>
      </c>
      <c r="D18" s="73">
        <v>-3632</v>
      </c>
      <c r="J18" s="57"/>
    </row>
    <row r="19" spans="1:10" ht="38.25" thickBot="1">
      <c r="A19" s="30" t="s">
        <v>48</v>
      </c>
      <c r="B19" s="60"/>
      <c r="C19" s="127">
        <v>588</v>
      </c>
      <c r="D19" s="73">
        <v>662</v>
      </c>
      <c r="J19" s="57"/>
    </row>
    <row r="20" spans="1:10" ht="19.5" thickBot="1">
      <c r="A20" s="44" t="s">
        <v>49</v>
      </c>
      <c r="B20" s="62"/>
      <c r="C20" s="129">
        <f>SUM(C17:C19)</f>
        <v>11401</v>
      </c>
      <c r="D20" s="75">
        <f>SUM(D17:D19)</f>
        <v>6707</v>
      </c>
      <c r="J20" s="57"/>
    </row>
    <row r="21" spans="1:10" ht="18.75">
      <c r="A21" s="30" t="s">
        <v>50</v>
      </c>
      <c r="B21" s="60"/>
      <c r="C21" s="127">
        <v>-3253</v>
      </c>
      <c r="D21" s="73">
        <v>-2252</v>
      </c>
      <c r="J21" s="57"/>
    </row>
    <row r="22" spans="1:10" ht="18.75">
      <c r="A22" s="30" t="s">
        <v>51</v>
      </c>
      <c r="B22" s="60"/>
      <c r="C22" s="127">
        <v>104</v>
      </c>
      <c r="D22" s="73">
        <v>612</v>
      </c>
      <c r="J22" s="57"/>
    </row>
    <row r="23" spans="1:10" ht="18.75">
      <c r="A23" s="46" t="s">
        <v>52</v>
      </c>
      <c r="B23" s="68"/>
      <c r="C23" s="131">
        <f>C21+C22</f>
        <v>-3149</v>
      </c>
      <c r="D23" s="77">
        <f>D21+D22</f>
        <v>-1640</v>
      </c>
      <c r="J23" s="57"/>
    </row>
    <row r="24" spans="1:10" ht="18.75">
      <c r="A24" s="30" t="s">
        <v>53</v>
      </c>
      <c r="B24" s="60"/>
      <c r="C24" s="127">
        <v>-3747</v>
      </c>
      <c r="D24" s="73">
        <v>-878</v>
      </c>
      <c r="J24" s="57"/>
    </row>
    <row r="25" spans="1:10" ht="19.5" thickBot="1">
      <c r="A25" s="32" t="s">
        <v>54</v>
      </c>
      <c r="B25" s="61"/>
      <c r="C25" s="128">
        <v>590</v>
      </c>
      <c r="D25" s="74">
        <v>316</v>
      </c>
      <c r="J25" s="57"/>
    </row>
    <row r="26" spans="1:10" ht="19.5" thickBot="1">
      <c r="A26" s="44" t="s">
        <v>55</v>
      </c>
      <c r="B26" s="62"/>
      <c r="C26" s="129">
        <f>SUM(C23:C25)</f>
        <v>-6306</v>
      </c>
      <c r="D26" s="75">
        <f>SUM(D23:D25)</f>
        <v>-2202</v>
      </c>
      <c r="J26" s="57"/>
    </row>
    <row r="27" spans="1:10" ht="56.25">
      <c r="A27" s="37" t="s">
        <v>56</v>
      </c>
      <c r="B27" s="65"/>
      <c r="C27" s="130">
        <v>-19155</v>
      </c>
      <c r="D27" s="76">
        <v>7865</v>
      </c>
      <c r="J27" s="57"/>
    </row>
    <row r="28" spans="1:10" ht="18.75">
      <c r="A28" s="30" t="s">
        <v>138</v>
      </c>
      <c r="B28" s="60">
        <f>B13+1</f>
        <v>8</v>
      </c>
      <c r="C28" s="127">
        <v>55712</v>
      </c>
      <c r="D28" s="73">
        <v>12405</v>
      </c>
      <c r="J28" s="57"/>
    </row>
    <row r="29" spans="1:10" ht="75">
      <c r="A29" s="30" t="s">
        <v>153</v>
      </c>
      <c r="B29" s="60"/>
      <c r="C29" s="127">
        <v>-8</v>
      </c>
      <c r="D29" s="73">
        <v>371</v>
      </c>
      <c r="J29" s="57"/>
    </row>
    <row r="30" spans="1:10" ht="19.5" thickBot="1">
      <c r="A30" s="32" t="s">
        <v>57</v>
      </c>
      <c r="B30" s="61"/>
      <c r="C30" s="128">
        <v>16344</v>
      </c>
      <c r="D30" s="74">
        <v>1584</v>
      </c>
      <c r="J30" s="57"/>
    </row>
    <row r="31" spans="1:10" ht="19.5" thickBot="1">
      <c r="A31" s="99" t="s">
        <v>58</v>
      </c>
      <c r="B31" s="100"/>
      <c r="C31" s="139">
        <f>SUM(C27:C30)</f>
        <v>52893</v>
      </c>
      <c r="D31" s="81">
        <f>SUM(D27:D30)</f>
        <v>22225</v>
      </c>
      <c r="J31" s="57"/>
    </row>
    <row r="32" spans="1:10" ht="18.75">
      <c r="A32" s="36" t="s">
        <v>145</v>
      </c>
      <c r="B32" s="64">
        <f>B28+1</f>
        <v>9</v>
      </c>
      <c r="C32" s="130">
        <v>-40667</v>
      </c>
      <c r="D32" s="76">
        <v>1438</v>
      </c>
      <c r="J32" s="57"/>
    </row>
    <row r="33" spans="1:10" ht="18.75">
      <c r="A33" s="30" t="s">
        <v>59</v>
      </c>
      <c r="B33" s="60">
        <f>B32+1</f>
        <v>10</v>
      </c>
      <c r="C33" s="127">
        <v>-25467</v>
      </c>
      <c r="D33" s="73">
        <v>-25164</v>
      </c>
      <c r="J33" s="57"/>
    </row>
    <row r="34" spans="1:10" ht="19.5" thickBot="1">
      <c r="A34" s="32" t="s">
        <v>60</v>
      </c>
      <c r="B34" s="61">
        <f>B33+1</f>
        <v>11</v>
      </c>
      <c r="C34" s="127">
        <v>-18475</v>
      </c>
      <c r="D34" s="73">
        <v>-18470</v>
      </c>
      <c r="J34" s="57"/>
    </row>
    <row r="35" spans="1:10" ht="19.5" thickBot="1">
      <c r="A35" s="44" t="s">
        <v>61</v>
      </c>
      <c r="B35" s="62"/>
      <c r="C35" s="129">
        <f>SUM(C32:C34)</f>
        <v>-84609</v>
      </c>
      <c r="D35" s="75">
        <f>SUM(D32:D34)</f>
        <v>-42196</v>
      </c>
      <c r="J35" s="57"/>
    </row>
    <row r="36" spans="1:10" ht="19.5" thickBot="1">
      <c r="A36" s="44" t="s">
        <v>62</v>
      </c>
      <c r="B36" s="62"/>
      <c r="C36" s="133">
        <f>C11+C14+C20+C26+C31+C35</f>
        <v>40635</v>
      </c>
      <c r="D36" s="133">
        <f>D11+D14+D20+D26+D31+D35</f>
        <v>28798</v>
      </c>
      <c r="J36" s="57"/>
    </row>
    <row r="37" spans="1:10" ht="19.5" thickBot="1">
      <c r="A37" s="47" t="s">
        <v>63</v>
      </c>
      <c r="B37" s="63"/>
      <c r="C37" s="127">
        <v>-7624</v>
      </c>
      <c r="D37" s="73">
        <v>-2591</v>
      </c>
      <c r="J37" s="57"/>
    </row>
    <row r="38" spans="1:10" ht="19.5" thickBot="1">
      <c r="A38" s="44" t="s">
        <v>64</v>
      </c>
      <c r="B38" s="45"/>
      <c r="C38" s="129">
        <f>C36+C37</f>
        <v>33011</v>
      </c>
      <c r="D38" s="75">
        <f>D36+D37</f>
        <v>26207</v>
      </c>
      <c r="J38" s="57"/>
    </row>
    <row r="39" spans="1:10" ht="18.75">
      <c r="A39" s="27" t="s">
        <v>65</v>
      </c>
      <c r="B39" s="28"/>
      <c r="C39" s="132"/>
      <c r="D39" s="79"/>
      <c r="J39" s="57"/>
    </row>
    <row r="40" spans="1:10" ht="18.75">
      <c r="A40" s="30" t="s">
        <v>66</v>
      </c>
      <c r="B40" s="31"/>
      <c r="C40" s="127">
        <v>32146</v>
      </c>
      <c r="D40" s="73">
        <v>25964</v>
      </c>
      <c r="J40" s="57"/>
    </row>
    <row r="41" spans="1:10" ht="19.5" thickBot="1">
      <c r="A41" s="48" t="s">
        <v>67</v>
      </c>
      <c r="B41" s="49"/>
      <c r="C41" s="127">
        <v>865</v>
      </c>
      <c r="D41" s="73">
        <v>243</v>
      </c>
      <c r="J41" s="57"/>
    </row>
    <row r="42" spans="1:10" ht="19.5" thickBot="1">
      <c r="A42" s="47"/>
      <c r="B42" s="35"/>
      <c r="C42" s="134"/>
      <c r="D42" s="78"/>
      <c r="J42" s="57"/>
    </row>
    <row r="43" spans="1:10" ht="19.5" thickBot="1">
      <c r="A43" s="44" t="s">
        <v>68</v>
      </c>
      <c r="B43" s="45"/>
      <c r="C43" s="129"/>
      <c r="D43" s="75"/>
      <c r="J43" s="57"/>
    </row>
    <row r="44" spans="1:10" ht="37.5">
      <c r="A44" s="66" t="s">
        <v>69</v>
      </c>
      <c r="B44" s="38"/>
      <c r="C44" s="130"/>
      <c r="D44" s="76"/>
      <c r="J44" s="57"/>
    </row>
    <row r="45" spans="1:10" ht="18.75">
      <c r="A45" s="30" t="s">
        <v>120</v>
      </c>
      <c r="B45" s="31"/>
      <c r="C45" s="136"/>
      <c r="D45" s="72"/>
      <c r="J45" s="57"/>
    </row>
    <row r="46" spans="1:10" ht="18.75">
      <c r="A46" s="30" t="s">
        <v>121</v>
      </c>
      <c r="B46" s="31"/>
      <c r="C46" s="127">
        <v>-5959</v>
      </c>
      <c r="D46" s="73">
        <v>-3488</v>
      </c>
      <c r="J46" s="57"/>
    </row>
    <row r="47" spans="1:10" ht="37.5">
      <c r="A47" s="30" t="s">
        <v>122</v>
      </c>
      <c r="B47" s="31"/>
      <c r="C47" s="127">
        <v>8</v>
      </c>
      <c r="D47" s="73">
        <v>-6</v>
      </c>
      <c r="J47" s="57"/>
    </row>
    <row r="48" spans="1:10" ht="56.25">
      <c r="A48" s="30" t="s">
        <v>129</v>
      </c>
      <c r="B48" s="31"/>
      <c r="C48" s="127">
        <v>709</v>
      </c>
      <c r="D48" s="73">
        <v>1541</v>
      </c>
      <c r="J48" s="57"/>
    </row>
    <row r="49" spans="1:10" ht="37.5">
      <c r="A49" s="30" t="s">
        <v>70</v>
      </c>
      <c r="B49" s="31"/>
      <c r="C49" s="127">
        <v>7429</v>
      </c>
      <c r="D49" s="73">
        <v>584</v>
      </c>
      <c r="J49" s="57"/>
    </row>
    <row r="50" spans="1:10" ht="37.5">
      <c r="A50" s="54" t="s">
        <v>71</v>
      </c>
      <c r="B50" s="31"/>
      <c r="C50" s="137">
        <f>SUM(C46:C49)</f>
        <v>2187</v>
      </c>
      <c r="D50" s="137">
        <f>SUM(D46:D49)</f>
        <v>-1369</v>
      </c>
      <c r="J50" s="57"/>
    </row>
    <row r="51" spans="1:10" ht="37.5">
      <c r="A51" s="66" t="s">
        <v>130</v>
      </c>
      <c r="B51" s="38"/>
      <c r="C51" s="130"/>
      <c r="D51" s="76"/>
      <c r="J51" s="57"/>
    </row>
    <row r="52" spans="1:10" ht="37.5">
      <c r="A52" s="30" t="s">
        <v>171</v>
      </c>
      <c r="B52" s="38"/>
      <c r="C52" s="127">
        <v>-9819</v>
      </c>
      <c r="D52" s="73">
        <v>0</v>
      </c>
      <c r="J52" s="57"/>
    </row>
    <row r="53" spans="1:10" ht="18.75">
      <c r="A53" s="32" t="s">
        <v>184</v>
      </c>
      <c r="B53" s="35"/>
      <c r="C53" s="127">
        <v>0</v>
      </c>
      <c r="D53" s="73">
        <v>1</v>
      </c>
      <c r="J53" s="57"/>
    </row>
    <row r="54" spans="1:10" ht="38.25" thickBot="1">
      <c r="A54" s="67" t="s">
        <v>131</v>
      </c>
      <c r="B54" s="33"/>
      <c r="C54" s="138">
        <f>SUM(C52:C53)</f>
        <v>-9819</v>
      </c>
      <c r="D54" s="138">
        <f>SUM(D52:D53)</f>
        <v>1</v>
      </c>
      <c r="J54" s="57"/>
    </row>
    <row r="55" spans="1:10" ht="19.5" thickBot="1">
      <c r="A55" s="44" t="s">
        <v>72</v>
      </c>
      <c r="B55" s="58"/>
      <c r="C55" s="139">
        <f>C50+C54</f>
        <v>-7632</v>
      </c>
      <c r="D55" s="81">
        <f>D50+D54</f>
        <v>-1368</v>
      </c>
      <c r="J55" s="57"/>
    </row>
    <row r="56" spans="1:10" ht="19.5" thickBot="1">
      <c r="A56" s="50" t="s">
        <v>73</v>
      </c>
      <c r="B56" s="59"/>
      <c r="C56" s="140">
        <f>C38+C55</f>
        <v>25379</v>
      </c>
      <c r="D56" s="82">
        <f>D38+D55</f>
        <v>24839</v>
      </c>
      <c r="J56" s="57"/>
    </row>
    <row r="57" spans="1:10" ht="18.75">
      <c r="A57" s="27" t="s">
        <v>74</v>
      </c>
      <c r="B57" s="28"/>
      <c r="C57" s="132"/>
      <c r="D57" s="79"/>
      <c r="J57" s="57"/>
    </row>
    <row r="58" spans="1:10" ht="18.75">
      <c r="A58" s="30" t="s">
        <v>75</v>
      </c>
      <c r="B58" s="31"/>
      <c r="C58" s="127">
        <v>24602</v>
      </c>
      <c r="D58" s="73">
        <v>24583</v>
      </c>
      <c r="J58" s="57"/>
    </row>
    <row r="59" spans="1:10" ht="19.5" thickBot="1">
      <c r="A59" s="48" t="s">
        <v>67</v>
      </c>
      <c r="B59" s="49"/>
      <c r="C59" s="135">
        <v>777</v>
      </c>
      <c r="D59" s="80">
        <v>256</v>
      </c>
      <c r="J59" s="57"/>
    </row>
    <row r="60" spans="1:4" ht="18.75">
      <c r="A60" s="46" t="s">
        <v>150</v>
      </c>
      <c r="B60" s="108"/>
      <c r="C60" s="131"/>
      <c r="D60" s="77"/>
    </row>
    <row r="61" spans="1:4" ht="19.5" thickBot="1">
      <c r="A61" s="109" t="s">
        <v>151</v>
      </c>
      <c r="B61" s="145">
        <f>'ф1'!B42+2</f>
        <v>21</v>
      </c>
      <c r="C61" s="141">
        <v>3984.97</v>
      </c>
      <c r="D61" s="110">
        <v>3163.62</v>
      </c>
    </row>
    <row r="62" spans="3:4" ht="18.75">
      <c r="C62" s="107"/>
      <c r="D62" s="107"/>
    </row>
    <row r="63" spans="3:4" ht="18.75">
      <c r="C63" s="107"/>
      <c r="D63" s="107"/>
    </row>
    <row r="64" spans="1:4" ht="18.75">
      <c r="A64" s="2" t="str">
        <f>'ф1'!A56</f>
        <v>Член правления, Финансовый директор</v>
      </c>
      <c r="B64" s="2"/>
      <c r="C64" s="3"/>
      <c r="D64" s="3" t="str">
        <f>'ф1'!D56</f>
        <v>Мустафаева А.И.</v>
      </c>
    </row>
    <row r="65" spans="1:4" ht="18.75">
      <c r="A65" s="4"/>
      <c r="B65" s="4"/>
      <c r="C65" s="41"/>
      <c r="D65" s="41"/>
    </row>
    <row r="66" spans="1:4" ht="18.75">
      <c r="A66" s="5"/>
      <c r="B66" s="5"/>
      <c r="C66" s="41"/>
      <c r="D66" s="41"/>
    </row>
    <row r="67" spans="1:4" ht="18.75">
      <c r="A67" s="2" t="str">
        <f>'ф1'!A59</f>
        <v>Главный бухгалтер                                                        </v>
      </c>
      <c r="B67" s="2"/>
      <c r="C67" s="6"/>
      <c r="D67" s="6" t="str">
        <f>'ф1'!D59</f>
        <v>Бекенев Т.М.</v>
      </c>
    </row>
    <row r="68" spans="1:4" ht="18.75">
      <c r="A68" s="2"/>
      <c r="B68" s="2"/>
      <c r="C68" s="6"/>
      <c r="D68" s="6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64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="70" zoomScaleNormal="80" zoomScaleSheetLayoutView="70" zoomScalePageLayoutView="0" workbookViewId="0" topLeftCell="A37">
      <selection activeCell="C62" sqref="C62"/>
    </sheetView>
  </sheetViews>
  <sheetFormatPr defaultColWidth="9.140625" defaultRowHeight="12.75"/>
  <cols>
    <col min="1" max="1" width="79.57421875" style="39" customWidth="1"/>
    <col min="2" max="2" width="14.140625" style="39" customWidth="1"/>
    <col min="3" max="3" width="26.421875" style="39" customWidth="1"/>
    <col min="4" max="4" width="25.7109375" style="39" customWidth="1"/>
    <col min="5" max="16384" width="9.140625" style="39" customWidth="1"/>
  </cols>
  <sheetData>
    <row r="1" spans="1:4" ht="18.75">
      <c r="A1" s="153" t="s">
        <v>167</v>
      </c>
      <c r="B1" s="158"/>
      <c r="C1" s="158"/>
      <c r="D1" s="158"/>
    </row>
    <row r="2" spans="1:4" ht="18.75">
      <c r="A2" s="157" t="s">
        <v>35</v>
      </c>
      <c r="B2" s="157"/>
      <c r="C2" s="156"/>
      <c r="D2" s="156"/>
    </row>
    <row r="3" spans="1:4" ht="18.75">
      <c r="A3" s="153" t="s">
        <v>36</v>
      </c>
      <c r="B3" s="153"/>
      <c r="C3" s="156"/>
      <c r="D3" s="156"/>
    </row>
    <row r="4" spans="1:4" ht="18.75">
      <c r="A4" s="153" t="str">
        <f>'ф2'!A4</f>
        <v>за шесть месяцев, закончившихся 30 июня 2022 года</v>
      </c>
      <c r="B4" s="153"/>
      <c r="C4" s="158"/>
      <c r="D4" s="158"/>
    </row>
    <row r="5" spans="1:4" ht="18.75">
      <c r="A5" s="155" t="s">
        <v>37</v>
      </c>
      <c r="B5" s="155"/>
      <c r="C5" s="158"/>
      <c r="D5" s="158"/>
    </row>
    <row r="6" spans="1:4" ht="19.5" thickBot="1">
      <c r="A6" s="12"/>
      <c r="B6" s="12"/>
      <c r="C6" s="70"/>
      <c r="D6" s="71" t="s">
        <v>146</v>
      </c>
    </row>
    <row r="7" spans="1:4" ht="78" customHeight="1" thickBot="1">
      <c r="A7" s="8"/>
      <c r="B7" s="9" t="s">
        <v>0</v>
      </c>
      <c r="C7" s="126" t="str">
        <f>'ф2'!C7</f>
        <v>за шесть месяцев, закончившихся 30 июня 2022 года (неаудировано)</v>
      </c>
      <c r="D7" s="150" t="str">
        <f>'ф2'!D7</f>
        <v>за шесть месяцев, закончившихся 30 июня 2021 года (неаудировано)</v>
      </c>
    </row>
    <row r="8" spans="1:4" ht="18.75">
      <c r="A8" s="27" t="s">
        <v>77</v>
      </c>
      <c r="B8" s="28"/>
      <c r="C8" s="142"/>
      <c r="D8" s="29"/>
    </row>
    <row r="9" spans="1:10" ht="18.75">
      <c r="A9" s="30" t="s">
        <v>78</v>
      </c>
      <c r="B9" s="31"/>
      <c r="C9" s="127">
        <v>93620</v>
      </c>
      <c r="D9" s="73">
        <v>86779</v>
      </c>
      <c r="I9" s="148"/>
      <c r="J9" s="148"/>
    </row>
    <row r="10" spans="1:10" ht="18.75">
      <c r="A10" s="30" t="s">
        <v>79</v>
      </c>
      <c r="B10" s="31"/>
      <c r="C10" s="127">
        <v>-40726</v>
      </c>
      <c r="D10" s="73">
        <v>-55204</v>
      </c>
      <c r="I10" s="148"/>
      <c r="J10" s="148"/>
    </row>
    <row r="11" spans="1:10" ht="18.75">
      <c r="A11" s="30" t="s">
        <v>80</v>
      </c>
      <c r="B11" s="31"/>
      <c r="C11" s="127">
        <v>13620</v>
      </c>
      <c r="D11" s="73">
        <v>17548</v>
      </c>
      <c r="I11" s="148"/>
      <c r="J11" s="148"/>
    </row>
    <row r="12" spans="1:10" ht="18.75">
      <c r="A12" s="30" t="s">
        <v>81</v>
      </c>
      <c r="B12" s="31"/>
      <c r="C12" s="127">
        <v>-11003</v>
      </c>
      <c r="D12" s="73">
        <v>-11738</v>
      </c>
      <c r="I12" s="148"/>
      <c r="J12" s="148"/>
    </row>
    <row r="13" spans="1:10" ht="18.75">
      <c r="A13" s="30" t="s">
        <v>82</v>
      </c>
      <c r="B13" s="31"/>
      <c r="C13" s="127">
        <v>17900</v>
      </c>
      <c r="D13" s="73">
        <v>10128</v>
      </c>
      <c r="I13" s="148"/>
      <c r="J13" s="148"/>
    </row>
    <row r="14" spans="1:10" ht="18.75">
      <c r="A14" s="30" t="s">
        <v>83</v>
      </c>
      <c r="B14" s="31"/>
      <c r="C14" s="127">
        <v>-2150</v>
      </c>
      <c r="D14" s="73">
        <v>-1853</v>
      </c>
      <c r="I14" s="148"/>
      <c r="J14" s="148"/>
    </row>
    <row r="15" spans="1:10" ht="18.75">
      <c r="A15" s="30" t="s">
        <v>84</v>
      </c>
      <c r="B15" s="31"/>
      <c r="C15" s="127">
        <v>-3563</v>
      </c>
      <c r="D15" s="73">
        <v>-1628</v>
      </c>
      <c r="I15" s="148"/>
      <c r="J15" s="148"/>
    </row>
    <row r="16" spans="1:10" ht="37.5">
      <c r="A16" s="30" t="s">
        <v>85</v>
      </c>
      <c r="B16" s="31"/>
      <c r="C16" s="127">
        <v>23909</v>
      </c>
      <c r="D16" s="73">
        <v>5342</v>
      </c>
      <c r="I16" s="148"/>
      <c r="J16" s="148"/>
    </row>
    <row r="17" spans="1:10" ht="37.5">
      <c r="A17" s="30" t="s">
        <v>174</v>
      </c>
      <c r="B17" s="31"/>
      <c r="C17" s="127">
        <v>7484</v>
      </c>
      <c r="D17" s="73">
        <v>3057</v>
      </c>
      <c r="I17" s="148"/>
      <c r="J17" s="148"/>
    </row>
    <row r="18" spans="1:10" ht="18.75">
      <c r="A18" s="30" t="s">
        <v>175</v>
      </c>
      <c r="B18" s="31"/>
      <c r="C18" s="127">
        <v>35</v>
      </c>
      <c r="D18" s="73">
        <v>1777</v>
      </c>
      <c r="I18" s="148"/>
      <c r="J18" s="148"/>
    </row>
    <row r="19" spans="1:10" ht="38.25" thickBot="1">
      <c r="A19" s="48" t="s">
        <v>86</v>
      </c>
      <c r="B19" s="49"/>
      <c r="C19" s="135">
        <v>-43339</v>
      </c>
      <c r="D19" s="80">
        <v>-39698</v>
      </c>
      <c r="I19" s="148"/>
      <c r="J19" s="148"/>
    </row>
    <row r="20" spans="1:10" ht="38.25" thickBot="1">
      <c r="A20" s="44" t="s">
        <v>87</v>
      </c>
      <c r="B20" s="45"/>
      <c r="C20" s="129">
        <f>SUM(C9:C19)</f>
        <v>55787</v>
      </c>
      <c r="D20" s="75">
        <f>SUM(D9:D19)</f>
        <v>14510</v>
      </c>
      <c r="I20" s="148"/>
      <c r="J20" s="148"/>
    </row>
    <row r="21" spans="1:10" ht="18.75">
      <c r="A21" s="37" t="s">
        <v>76</v>
      </c>
      <c r="B21" s="38"/>
      <c r="C21" s="130"/>
      <c r="D21" s="76"/>
      <c r="I21" s="148"/>
      <c r="J21" s="148"/>
    </row>
    <row r="22" spans="1:10" ht="18.75">
      <c r="A22" s="54" t="s">
        <v>88</v>
      </c>
      <c r="B22" s="31"/>
      <c r="C22" s="127"/>
      <c r="D22" s="73"/>
      <c r="I22" s="148"/>
      <c r="J22" s="148"/>
    </row>
    <row r="23" spans="1:10" ht="18.75">
      <c r="A23" s="30" t="s">
        <v>3</v>
      </c>
      <c r="B23" s="31"/>
      <c r="C23" s="127">
        <v>-17825</v>
      </c>
      <c r="D23" s="73">
        <v>24431</v>
      </c>
      <c r="I23" s="148"/>
      <c r="J23" s="148"/>
    </row>
    <row r="24" spans="1:10" ht="56.25" customHeight="1">
      <c r="A24" s="30" t="s">
        <v>89</v>
      </c>
      <c r="B24" s="31"/>
      <c r="C24" s="127">
        <v>18265</v>
      </c>
      <c r="D24" s="73">
        <v>31297</v>
      </c>
      <c r="I24" s="148"/>
      <c r="J24" s="148"/>
    </row>
    <row r="25" spans="1:10" ht="18.75">
      <c r="A25" s="30" t="s">
        <v>6</v>
      </c>
      <c r="B25" s="31"/>
      <c r="C25" s="127">
        <v>-66574</v>
      </c>
      <c r="D25" s="73">
        <v>49356</v>
      </c>
      <c r="I25" s="148"/>
      <c r="J25" s="148"/>
    </row>
    <row r="26" spans="1:10" ht="18.75">
      <c r="A26" s="30" t="s">
        <v>14</v>
      </c>
      <c r="B26" s="31"/>
      <c r="C26" s="127">
        <v>9428</v>
      </c>
      <c r="D26" s="73">
        <v>7344</v>
      </c>
      <c r="I26" s="148"/>
      <c r="J26" s="148"/>
    </row>
    <row r="27" spans="1:10" ht="18.75">
      <c r="A27" s="30"/>
      <c r="B27" s="31"/>
      <c r="C27" s="127"/>
      <c r="D27" s="73"/>
      <c r="I27" s="148"/>
      <c r="J27" s="148"/>
    </row>
    <row r="28" spans="1:10" ht="18.75">
      <c r="A28" s="54" t="s">
        <v>90</v>
      </c>
      <c r="B28" s="31"/>
      <c r="C28" s="127"/>
      <c r="D28" s="73"/>
      <c r="I28" s="148"/>
      <c r="J28" s="148"/>
    </row>
    <row r="29" spans="1:10" ht="18.75">
      <c r="A29" s="30" t="s">
        <v>91</v>
      </c>
      <c r="B29" s="31"/>
      <c r="C29" s="127">
        <v>-330338</v>
      </c>
      <c r="D29" s="73">
        <v>-27340</v>
      </c>
      <c r="I29" s="148"/>
      <c r="J29" s="148"/>
    </row>
    <row r="30" spans="1:10" ht="18.75">
      <c r="A30" s="30" t="s">
        <v>92</v>
      </c>
      <c r="B30" s="31"/>
      <c r="C30" s="127">
        <v>-1105</v>
      </c>
      <c r="D30" s="73">
        <v>-16591</v>
      </c>
      <c r="I30" s="148"/>
      <c r="J30" s="148"/>
    </row>
    <row r="31" spans="1:10" ht="18.75">
      <c r="A31" s="30" t="s">
        <v>93</v>
      </c>
      <c r="B31" s="31"/>
      <c r="C31" s="127">
        <v>18976</v>
      </c>
      <c r="D31" s="73">
        <v>-34836</v>
      </c>
      <c r="I31" s="148"/>
      <c r="J31" s="148"/>
    </row>
    <row r="32" spans="1:10" ht="18.75">
      <c r="A32" s="32" t="s">
        <v>147</v>
      </c>
      <c r="B32" s="33"/>
      <c r="C32" s="128">
        <v>-1221</v>
      </c>
      <c r="D32" s="74">
        <v>-984</v>
      </c>
      <c r="I32" s="148"/>
      <c r="J32" s="148"/>
    </row>
    <row r="33" spans="1:10" ht="19.5" thickBot="1">
      <c r="A33" s="32" t="s">
        <v>24</v>
      </c>
      <c r="B33" s="33"/>
      <c r="C33" s="128">
        <v>-7246</v>
      </c>
      <c r="D33" s="74">
        <v>-2237</v>
      </c>
      <c r="I33" s="148"/>
      <c r="J33" s="148"/>
    </row>
    <row r="34" spans="1:10" ht="57" thickBot="1">
      <c r="A34" s="44" t="s">
        <v>143</v>
      </c>
      <c r="B34" s="34"/>
      <c r="C34" s="129">
        <f>SUM(C20:C33)</f>
        <v>-321853</v>
      </c>
      <c r="D34" s="75">
        <f>SUM(D20:D33)</f>
        <v>44950</v>
      </c>
      <c r="I34" s="148"/>
      <c r="J34" s="148"/>
    </row>
    <row r="35" spans="1:10" ht="18.75">
      <c r="A35" s="37" t="s">
        <v>76</v>
      </c>
      <c r="B35" s="38"/>
      <c r="C35" s="130"/>
      <c r="D35" s="76"/>
      <c r="I35" s="148"/>
      <c r="J35" s="148"/>
    </row>
    <row r="36" spans="1:10" ht="19.5" thickBot="1">
      <c r="A36" s="32" t="s">
        <v>94</v>
      </c>
      <c r="B36" s="33"/>
      <c r="C36" s="128">
        <v>-1489</v>
      </c>
      <c r="D36" s="74">
        <v>-666</v>
      </c>
      <c r="I36" s="148"/>
      <c r="J36" s="148"/>
    </row>
    <row r="37" spans="1:10" ht="38.25" thickBot="1">
      <c r="A37" s="44" t="s">
        <v>142</v>
      </c>
      <c r="B37" s="34"/>
      <c r="C37" s="129">
        <f>C34+C36</f>
        <v>-323342</v>
      </c>
      <c r="D37" s="75">
        <f>D34+D36</f>
        <v>44284</v>
      </c>
      <c r="I37" s="148"/>
      <c r="J37" s="148"/>
    </row>
    <row r="38" spans="1:10" ht="18.75">
      <c r="A38" s="36" t="s">
        <v>76</v>
      </c>
      <c r="B38" s="28"/>
      <c r="C38" s="132"/>
      <c r="D38" s="79"/>
      <c r="I38" s="148"/>
      <c r="J38" s="148"/>
    </row>
    <row r="39" spans="1:10" ht="18.75">
      <c r="A39" s="46" t="s">
        <v>95</v>
      </c>
      <c r="B39" s="31"/>
      <c r="C39" s="127"/>
      <c r="D39" s="73"/>
      <c r="I39" s="148"/>
      <c r="J39" s="148"/>
    </row>
    <row r="40" spans="1:10" ht="37.5" hidden="1">
      <c r="A40" s="32" t="s">
        <v>99</v>
      </c>
      <c r="B40" s="31"/>
      <c r="C40" s="127"/>
      <c r="D40" s="73"/>
      <c r="I40" s="148"/>
      <c r="J40" s="148"/>
    </row>
    <row r="41" spans="1:10" ht="37.5" hidden="1">
      <c r="A41" s="32" t="s">
        <v>157</v>
      </c>
      <c r="B41" s="33"/>
      <c r="C41" s="128"/>
      <c r="D41" s="74"/>
      <c r="I41" s="148"/>
      <c r="J41" s="148"/>
    </row>
    <row r="42" spans="1:10" ht="18.75" hidden="1">
      <c r="A42" s="32" t="s">
        <v>158</v>
      </c>
      <c r="B42" s="33"/>
      <c r="C42" s="128"/>
      <c r="D42" s="74"/>
      <c r="I42" s="148"/>
      <c r="J42" s="148"/>
    </row>
    <row r="43" spans="1:10" ht="18.75">
      <c r="A43" s="30" t="s">
        <v>172</v>
      </c>
      <c r="B43" s="31"/>
      <c r="C43" s="127">
        <v>-1420925</v>
      </c>
      <c r="D43" s="73">
        <v>-1119983</v>
      </c>
      <c r="I43" s="148"/>
      <c r="J43" s="148"/>
    </row>
    <row r="44" spans="1:10" ht="18.75">
      <c r="A44" s="30" t="s">
        <v>173</v>
      </c>
      <c r="B44" s="31"/>
      <c r="C44" s="127">
        <v>1369679</v>
      </c>
      <c r="D44" s="73">
        <v>950056</v>
      </c>
      <c r="I44" s="148"/>
      <c r="J44" s="148"/>
    </row>
    <row r="45" spans="1:10" ht="18.75" hidden="1">
      <c r="A45" s="30" t="s">
        <v>125</v>
      </c>
      <c r="B45" s="31"/>
      <c r="C45" s="127">
        <v>0</v>
      </c>
      <c r="D45" s="73">
        <v>0</v>
      </c>
      <c r="I45" s="148"/>
      <c r="J45" s="148"/>
    </row>
    <row r="46" spans="1:10" ht="37.5">
      <c r="A46" s="30" t="s">
        <v>96</v>
      </c>
      <c r="B46" s="31"/>
      <c r="C46" s="127">
        <v>446</v>
      </c>
      <c r="D46" s="73">
        <v>790</v>
      </c>
      <c r="I46" s="148"/>
      <c r="J46" s="148"/>
    </row>
    <row r="47" spans="1:10" ht="18.75">
      <c r="A47" s="30" t="s">
        <v>97</v>
      </c>
      <c r="B47" s="31"/>
      <c r="C47" s="127">
        <v>-6278</v>
      </c>
      <c r="D47" s="73">
        <v>-3070</v>
      </c>
      <c r="I47" s="148"/>
      <c r="J47" s="148"/>
    </row>
    <row r="48" spans="1:10" ht="19.5" thickBot="1">
      <c r="A48" s="30" t="s">
        <v>98</v>
      </c>
      <c r="B48" s="31"/>
      <c r="C48" s="127">
        <v>2104</v>
      </c>
      <c r="D48" s="73">
        <v>3236</v>
      </c>
      <c r="I48" s="148"/>
      <c r="J48" s="148"/>
    </row>
    <row r="49" spans="1:10" ht="38.25" thickBot="1">
      <c r="A49" s="44" t="s">
        <v>141</v>
      </c>
      <c r="B49" s="45"/>
      <c r="C49" s="129">
        <f>SUM(C40:C48)</f>
        <v>-54974</v>
      </c>
      <c r="D49" s="75">
        <f>SUM(D40:D48)</f>
        <v>-168971</v>
      </c>
      <c r="I49" s="148"/>
      <c r="J49" s="148"/>
    </row>
    <row r="50" spans="1:10" ht="18.75">
      <c r="A50" s="51" t="s">
        <v>76</v>
      </c>
      <c r="B50" s="52"/>
      <c r="C50" s="132"/>
      <c r="D50" s="79"/>
      <c r="I50" s="148"/>
      <c r="J50" s="148"/>
    </row>
    <row r="51" spans="1:10" ht="18.75">
      <c r="A51" s="46" t="s">
        <v>100</v>
      </c>
      <c r="B51" s="31"/>
      <c r="C51" s="127"/>
      <c r="D51" s="73"/>
      <c r="I51" s="148"/>
      <c r="J51" s="148"/>
    </row>
    <row r="52" spans="1:10" ht="18.75">
      <c r="A52" s="30" t="s">
        <v>135</v>
      </c>
      <c r="B52" s="60"/>
      <c r="C52" s="127">
        <v>0</v>
      </c>
      <c r="D52" s="73">
        <v>17</v>
      </c>
      <c r="I52" s="148"/>
      <c r="J52" s="148"/>
    </row>
    <row r="53" spans="1:10" ht="18.75">
      <c r="A53" s="30" t="s">
        <v>101</v>
      </c>
      <c r="B53" s="60"/>
      <c r="C53" s="127">
        <v>0</v>
      </c>
      <c r="D53" s="73">
        <v>-18019</v>
      </c>
      <c r="I53" s="148"/>
      <c r="J53" s="148"/>
    </row>
    <row r="54" spans="1:10" ht="18.75">
      <c r="A54" s="30" t="s">
        <v>154</v>
      </c>
      <c r="B54" s="60"/>
      <c r="C54" s="127">
        <v>-291</v>
      </c>
      <c r="D54" s="73">
        <v>0</v>
      </c>
      <c r="I54" s="148"/>
      <c r="J54" s="148"/>
    </row>
    <row r="55" spans="1:10" ht="18.75">
      <c r="A55" s="30" t="s">
        <v>118</v>
      </c>
      <c r="B55" s="60"/>
      <c r="C55" s="127">
        <v>-881</v>
      </c>
      <c r="D55" s="73">
        <v>-1140</v>
      </c>
      <c r="I55" s="148"/>
      <c r="J55" s="148"/>
    </row>
    <row r="56" spans="1:10" ht="18.75" hidden="1">
      <c r="A56" s="30" t="s">
        <v>139</v>
      </c>
      <c r="B56" s="60"/>
      <c r="C56" s="127"/>
      <c r="D56" s="73"/>
      <c r="I56" s="148"/>
      <c r="J56" s="148"/>
    </row>
    <row r="57" spans="1:10" ht="18.75" hidden="1">
      <c r="A57" s="37" t="s">
        <v>159</v>
      </c>
      <c r="B57" s="65"/>
      <c r="C57" s="130"/>
      <c r="D57" s="76"/>
      <c r="I57" s="148"/>
      <c r="J57" s="148"/>
    </row>
    <row r="58" spans="1:10" ht="18.75" hidden="1">
      <c r="A58" s="37" t="s">
        <v>160</v>
      </c>
      <c r="B58" s="65"/>
      <c r="C58" s="130"/>
      <c r="D58" s="76"/>
      <c r="I58" s="148"/>
      <c r="J58" s="148"/>
    </row>
    <row r="59" spans="1:10" ht="19.5" thickBot="1">
      <c r="A59" s="37" t="s">
        <v>132</v>
      </c>
      <c r="B59" s="38"/>
      <c r="C59" s="130">
        <v>0</v>
      </c>
      <c r="D59" s="76">
        <v>-44554</v>
      </c>
      <c r="I59" s="148"/>
      <c r="J59" s="148"/>
    </row>
    <row r="60" spans="1:10" ht="38.25" thickBot="1">
      <c r="A60" s="44" t="s">
        <v>140</v>
      </c>
      <c r="B60" s="45"/>
      <c r="C60" s="129">
        <f>SUM(C52:C59)</f>
        <v>-1172</v>
      </c>
      <c r="D60" s="75">
        <f>SUM(D52:D59)</f>
        <v>-63696</v>
      </c>
      <c r="I60" s="148"/>
      <c r="J60" s="148"/>
    </row>
    <row r="61" spans="1:10" ht="37.5">
      <c r="A61" s="36" t="s">
        <v>102</v>
      </c>
      <c r="B61" s="28"/>
      <c r="C61" s="128">
        <v>-760</v>
      </c>
      <c r="D61" s="74">
        <v>-34</v>
      </c>
      <c r="I61" s="148"/>
      <c r="J61" s="148"/>
    </row>
    <row r="62" spans="1:10" ht="38.25" thickBot="1">
      <c r="A62" s="37" t="s">
        <v>103</v>
      </c>
      <c r="B62" s="38"/>
      <c r="C62" s="128">
        <v>64197</v>
      </c>
      <c r="D62" s="74">
        <v>11343</v>
      </c>
      <c r="I62" s="148"/>
      <c r="J62" s="148"/>
    </row>
    <row r="63" spans="1:10" ht="19.5" thickBot="1">
      <c r="A63" s="44" t="s">
        <v>104</v>
      </c>
      <c r="B63" s="45"/>
      <c r="C63" s="129">
        <f>SUM(C60:C62,C49,C37)</f>
        <v>-316051</v>
      </c>
      <c r="D63" s="75">
        <f>SUM(D60:D62,D49,D37)</f>
        <v>-177074</v>
      </c>
      <c r="I63" s="148"/>
      <c r="J63" s="148"/>
    </row>
    <row r="64" spans="1:10" ht="18.75">
      <c r="A64" s="37" t="s">
        <v>76</v>
      </c>
      <c r="B64" s="38"/>
      <c r="C64" s="130"/>
      <c r="D64" s="76"/>
      <c r="I64" s="148"/>
      <c r="J64" s="148"/>
    </row>
    <row r="65" spans="1:10" ht="19.5" thickBot="1">
      <c r="A65" s="32" t="s">
        <v>105</v>
      </c>
      <c r="B65" s="61">
        <f>'ф1'!B9</f>
        <v>12</v>
      </c>
      <c r="C65" s="128">
        <v>1161930</v>
      </c>
      <c r="D65" s="74">
        <v>1405629</v>
      </c>
      <c r="I65" s="148"/>
      <c r="J65" s="148"/>
    </row>
    <row r="66" spans="1:10" ht="38.25" thickBot="1">
      <c r="A66" s="44" t="s">
        <v>106</v>
      </c>
      <c r="B66" s="62">
        <f>'ф1'!B9</f>
        <v>12</v>
      </c>
      <c r="C66" s="129">
        <f>C65+C63</f>
        <v>845879</v>
      </c>
      <c r="D66" s="75">
        <f>D65+D63</f>
        <v>1228555</v>
      </c>
      <c r="I66" s="148"/>
      <c r="J66" s="148"/>
    </row>
    <row r="67" ht="18.75">
      <c r="A67" s="42"/>
    </row>
    <row r="68" ht="18.75">
      <c r="A68" s="42"/>
    </row>
    <row r="69" spans="1:4" ht="19.5">
      <c r="A69" s="11"/>
      <c r="B69" s="11"/>
      <c r="C69" s="11" t="s">
        <v>76</v>
      </c>
      <c r="D69" s="11" t="s">
        <v>76</v>
      </c>
    </row>
    <row r="70" spans="1:4" ht="18.75">
      <c r="A70" s="2" t="str">
        <f>'ф1'!A56</f>
        <v>Член правления, Финансовый директор</v>
      </c>
      <c r="B70" s="2"/>
      <c r="C70" s="3"/>
      <c r="D70" s="3" t="str">
        <f>'ф1'!D56</f>
        <v>Мустафаева А.И.</v>
      </c>
    </row>
    <row r="71" spans="1:4" ht="18.75">
      <c r="A71" s="4"/>
      <c r="B71" s="4"/>
      <c r="C71" s="41"/>
      <c r="D71" s="41"/>
    </row>
    <row r="72" spans="1:4" ht="18.75">
      <c r="A72" s="5"/>
      <c r="B72" s="5"/>
      <c r="C72" s="41"/>
      <c r="D72" s="41"/>
    </row>
    <row r="73" spans="1:4" ht="18.75">
      <c r="A73" s="2" t="str">
        <f>'ф1'!A59</f>
        <v>Главный бухгалтер                                                        </v>
      </c>
      <c r="B73" s="2"/>
      <c r="C73" s="6"/>
      <c r="D73" s="6" t="str">
        <f>'ф1'!D59</f>
        <v>Бекенев Т.М.</v>
      </c>
    </row>
    <row r="74" spans="1:4" ht="18.75">
      <c r="A74" s="2"/>
      <c r="B74" s="2"/>
      <c r="C74" s="6"/>
      <c r="D74" s="6"/>
    </row>
    <row r="75" ht="18.75">
      <c r="A75" s="42"/>
    </row>
    <row r="76" ht="18.75">
      <c r="A76" s="42"/>
    </row>
    <row r="77" ht="18.75">
      <c r="A77" s="42"/>
    </row>
    <row r="78" ht="18.75">
      <c r="A78" s="42"/>
    </row>
    <row r="79" ht="18.75">
      <c r="A79" s="42"/>
    </row>
    <row r="80" ht="18.75">
      <c r="A80" s="42"/>
    </row>
    <row r="81" ht="18.75">
      <c r="A81" s="42"/>
    </row>
    <row r="82" ht="18.75">
      <c r="A82" s="42"/>
    </row>
    <row r="83" ht="18.75">
      <c r="A83" s="42"/>
    </row>
    <row r="84" ht="18.75">
      <c r="A84" s="42"/>
    </row>
    <row r="85" ht="18.75">
      <c r="A85" s="42"/>
    </row>
    <row r="86" ht="18.75">
      <c r="A86" s="42"/>
    </row>
    <row r="87" ht="18.75">
      <c r="A87" s="42"/>
    </row>
    <row r="88" ht="18.75">
      <c r="A88" s="42"/>
    </row>
    <row r="89" ht="18.75">
      <c r="A89" s="42"/>
    </row>
    <row r="90" ht="18.75">
      <c r="A90" s="42"/>
    </row>
    <row r="91" ht="18.75">
      <c r="A91" s="42"/>
    </row>
    <row r="92" ht="18.75">
      <c r="A92" s="42"/>
    </row>
    <row r="93" ht="18.75">
      <c r="A93" s="42"/>
    </row>
    <row r="94" ht="18.75">
      <c r="A94" s="42"/>
    </row>
    <row r="95" ht="18.75">
      <c r="A95" s="42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60" zoomScaleNormal="60" zoomScalePageLayoutView="0" workbookViewId="0" topLeftCell="A28">
      <selection activeCell="I50" sqref="I50"/>
    </sheetView>
  </sheetViews>
  <sheetFormatPr defaultColWidth="9.140625" defaultRowHeight="12.75"/>
  <cols>
    <col min="1" max="1" width="61.28125" style="1" customWidth="1"/>
    <col min="2" max="6" width="23.00390625" style="1" customWidth="1"/>
    <col min="7" max="9" width="28.421875" style="1" customWidth="1"/>
    <col min="10" max="10" width="24.57421875" style="1" customWidth="1"/>
    <col min="11" max="11" width="26.140625" style="1" customWidth="1"/>
    <col min="12" max="12" width="27.8515625" style="1" customWidth="1"/>
    <col min="13" max="16384" width="9.140625" style="39" customWidth="1"/>
  </cols>
  <sheetData>
    <row r="1" spans="1:12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>
      <c r="A2" s="157" t="s">
        <v>168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8.75">
      <c r="A3" s="157" t="s">
        <v>35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8.75" customHeight="1">
      <c r="A4" s="153" t="s">
        <v>36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ht="18.75" customHeight="1">
      <c r="A5" s="153" t="str">
        <f>'ф2'!A4</f>
        <v>за шесть месяцев, закончившихся 30 июня 2022 года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ht="18.75">
      <c r="A6" s="159" t="s">
        <v>37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9.5" thickBot="1">
      <c r="A7" s="12"/>
      <c r="B7" s="12"/>
      <c r="C7" s="12"/>
      <c r="D7" s="12"/>
      <c r="E7" s="12"/>
      <c r="F7" s="12"/>
      <c r="G7" s="12"/>
      <c r="H7" s="12"/>
      <c r="J7" s="12"/>
      <c r="K7" s="12"/>
      <c r="L7" s="71" t="s">
        <v>146</v>
      </c>
    </row>
    <row r="8" spans="1:12" ht="154.5" customHeight="1" thickBot="1">
      <c r="A8" s="7"/>
      <c r="B8" s="13" t="s">
        <v>107</v>
      </c>
      <c r="C8" s="13" t="s">
        <v>108</v>
      </c>
      <c r="D8" s="13" t="s">
        <v>156</v>
      </c>
      <c r="E8" s="13" t="s">
        <v>119</v>
      </c>
      <c r="F8" s="13" t="s">
        <v>115</v>
      </c>
      <c r="G8" s="13" t="s">
        <v>123</v>
      </c>
      <c r="H8" s="13" t="str">
        <f>'ф1'!A46</f>
        <v>Прочие резервы</v>
      </c>
      <c r="I8" s="13" t="s">
        <v>30</v>
      </c>
      <c r="J8" s="13" t="s">
        <v>31</v>
      </c>
      <c r="K8" s="13" t="s">
        <v>32</v>
      </c>
      <c r="L8" s="14" t="s">
        <v>33</v>
      </c>
    </row>
    <row r="9" spans="1:12" ht="18.75">
      <c r="A9" s="15" t="s">
        <v>149</v>
      </c>
      <c r="B9" s="90">
        <v>89937</v>
      </c>
      <c r="C9" s="90">
        <v>-149</v>
      </c>
      <c r="D9" s="90">
        <v>0</v>
      </c>
      <c r="E9" s="90">
        <v>6362</v>
      </c>
      <c r="F9" s="90">
        <v>317</v>
      </c>
      <c r="G9" s="90">
        <v>-893</v>
      </c>
      <c r="H9" s="90">
        <v>0</v>
      </c>
      <c r="I9" s="90">
        <v>449315</v>
      </c>
      <c r="J9" s="90">
        <f>SUM(B9:I9)</f>
        <v>544889</v>
      </c>
      <c r="K9" s="90">
        <v>34513</v>
      </c>
      <c r="L9" s="83">
        <f>SUM(J9:K9)</f>
        <v>579402</v>
      </c>
    </row>
    <row r="10" spans="1:12" ht="18.75">
      <c r="A10" s="16" t="s">
        <v>109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84"/>
    </row>
    <row r="11" spans="1:12" ht="18.75">
      <c r="A11" s="17" t="s">
        <v>64</v>
      </c>
      <c r="B11" s="92">
        <v>0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  <c r="I11" s="92">
        <f>'ф2'!D40</f>
        <v>25964</v>
      </c>
      <c r="J11" s="92">
        <f>SUM(B11:I11)</f>
        <v>25964</v>
      </c>
      <c r="K11" s="92">
        <f>'ф2'!D41</f>
        <v>243</v>
      </c>
      <c r="L11" s="84">
        <f>SUM(J11:K11)</f>
        <v>26207</v>
      </c>
    </row>
    <row r="12" spans="1:12" ht="18.75">
      <c r="A12" s="18" t="s">
        <v>68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84"/>
    </row>
    <row r="13" spans="1:12" ht="56.25">
      <c r="A13" s="56" t="s">
        <v>69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84"/>
    </row>
    <row r="14" spans="1:12" ht="37.5">
      <c r="A14" s="17" t="s">
        <v>110</v>
      </c>
      <c r="B14" s="92">
        <v>0</v>
      </c>
      <c r="C14" s="92">
        <v>0</v>
      </c>
      <c r="D14" s="92">
        <v>0</v>
      </c>
      <c r="E14" s="92">
        <v>-3484</v>
      </c>
      <c r="F14" s="92">
        <v>0</v>
      </c>
      <c r="G14" s="92">
        <v>0</v>
      </c>
      <c r="H14" s="92">
        <v>0</v>
      </c>
      <c r="I14" s="92">
        <v>0</v>
      </c>
      <c r="J14" s="92">
        <f>SUM(B14:I14)</f>
        <v>-3484</v>
      </c>
      <c r="K14" s="92">
        <v>-4</v>
      </c>
      <c r="L14" s="84">
        <f>SUM(J14:K14)</f>
        <v>-3488</v>
      </c>
    </row>
    <row r="15" spans="1:12" ht="56.25">
      <c r="A15" s="17" t="s">
        <v>111</v>
      </c>
      <c r="B15" s="93">
        <v>0</v>
      </c>
      <c r="C15" s="93">
        <v>0</v>
      </c>
      <c r="D15" s="93">
        <v>0</v>
      </c>
      <c r="E15" s="92">
        <v>-6</v>
      </c>
      <c r="F15" s="93">
        <v>0</v>
      </c>
      <c r="G15" s="93">
        <v>0</v>
      </c>
      <c r="H15" s="93">
        <v>0</v>
      </c>
      <c r="I15" s="93">
        <v>0</v>
      </c>
      <c r="J15" s="92">
        <f>SUM(B15:I15)</f>
        <v>-6</v>
      </c>
      <c r="K15" s="93">
        <v>0</v>
      </c>
      <c r="L15" s="84">
        <f>SUM(J15:K15)</f>
        <v>-6</v>
      </c>
    </row>
    <row r="16" spans="1:12" ht="75">
      <c r="A16" s="17" t="s">
        <v>129</v>
      </c>
      <c r="B16" s="93">
        <v>0</v>
      </c>
      <c r="C16" s="93">
        <v>0</v>
      </c>
      <c r="D16" s="93">
        <v>0</v>
      </c>
      <c r="E16" s="92">
        <v>1539</v>
      </c>
      <c r="F16" s="93">
        <v>0</v>
      </c>
      <c r="G16" s="93">
        <v>0</v>
      </c>
      <c r="H16" s="93">
        <v>0</v>
      </c>
      <c r="I16" s="93">
        <v>0</v>
      </c>
      <c r="J16" s="92">
        <f>SUM(B16:I16)</f>
        <v>1539</v>
      </c>
      <c r="K16" s="93">
        <v>2</v>
      </c>
      <c r="L16" s="84">
        <f>SUM(J16:K16)</f>
        <v>1541</v>
      </c>
    </row>
    <row r="17" spans="1:12" ht="37.5">
      <c r="A17" s="17" t="s">
        <v>70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569</v>
      </c>
      <c r="H17" s="93">
        <v>0</v>
      </c>
      <c r="I17" s="93">
        <v>0</v>
      </c>
      <c r="J17" s="92">
        <f>SUM(B17:I17)</f>
        <v>569</v>
      </c>
      <c r="K17" s="93">
        <v>15</v>
      </c>
      <c r="L17" s="85">
        <f>SUM(J17:K17)</f>
        <v>584</v>
      </c>
    </row>
    <row r="18" spans="1:12" ht="56.25">
      <c r="A18" s="56" t="s">
        <v>71</v>
      </c>
      <c r="B18" s="151">
        <f>SUM(B14:B17)</f>
        <v>0</v>
      </c>
      <c r="C18" s="151">
        <f>SUM(C14:C17)</f>
        <v>0</v>
      </c>
      <c r="D18" s="151">
        <f>SUM(D14:D17)</f>
        <v>0</v>
      </c>
      <c r="E18" s="151">
        <f>SUM(E14:E17)</f>
        <v>-1951</v>
      </c>
      <c r="F18" s="151">
        <f>SUM(F14:F17)</f>
        <v>0</v>
      </c>
      <c r="G18" s="151">
        <f>SUM(G14:G17)</f>
        <v>569</v>
      </c>
      <c r="H18" s="151">
        <v>0</v>
      </c>
      <c r="I18" s="151">
        <f>SUM(I14:I17)</f>
        <v>0</v>
      </c>
      <c r="J18" s="151">
        <f>SUM(B18:I18)</f>
        <v>-1382</v>
      </c>
      <c r="K18" s="151">
        <f>SUM(K14:K17)</f>
        <v>13</v>
      </c>
      <c r="L18" s="152">
        <f>SUM(J18:K18)</f>
        <v>-1369</v>
      </c>
    </row>
    <row r="19" spans="1:12" ht="56.25">
      <c r="A19" s="104" t="s">
        <v>130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>
        <v>0</v>
      </c>
      <c r="L19" s="106"/>
    </row>
    <row r="20" spans="1:12" ht="37.5">
      <c r="A20" s="17" t="s">
        <v>133</v>
      </c>
      <c r="B20" s="93">
        <v>0</v>
      </c>
      <c r="C20" s="93">
        <v>0</v>
      </c>
      <c r="D20" s="93">
        <v>0</v>
      </c>
      <c r="E20" s="93">
        <v>0</v>
      </c>
      <c r="F20" s="93">
        <v>1</v>
      </c>
      <c r="G20" s="93">
        <v>0</v>
      </c>
      <c r="H20" s="93"/>
      <c r="I20" s="93">
        <v>0</v>
      </c>
      <c r="J20" s="92">
        <f>SUM(B20:I20)</f>
        <v>1</v>
      </c>
      <c r="K20" s="93">
        <v>0</v>
      </c>
      <c r="L20" s="85">
        <f>SUM(J20:K20)</f>
        <v>1</v>
      </c>
    </row>
    <row r="21" spans="1:12" ht="57" thickBot="1">
      <c r="A21" s="55" t="s">
        <v>131</v>
      </c>
      <c r="B21" s="94">
        <f>SUM(B20)</f>
        <v>0</v>
      </c>
      <c r="C21" s="94">
        <f>SUM(C20)</f>
        <v>0</v>
      </c>
      <c r="D21" s="94">
        <f>SUM(D20)</f>
        <v>0</v>
      </c>
      <c r="E21" s="94">
        <f>SUM(E20)</f>
        <v>0</v>
      </c>
      <c r="F21" s="94">
        <f>SUM(F20)</f>
        <v>1</v>
      </c>
      <c r="G21" s="94">
        <f>SUM(G20)</f>
        <v>0</v>
      </c>
      <c r="H21" s="94"/>
      <c r="I21" s="94">
        <f>SUM(I20)</f>
        <v>0</v>
      </c>
      <c r="J21" s="94">
        <f>SUM(B21:I21)</f>
        <v>1</v>
      </c>
      <c r="K21" s="94">
        <f>SUM(K20)</f>
        <v>0</v>
      </c>
      <c r="L21" s="86">
        <f>SUM(J21:K21)</f>
        <v>1</v>
      </c>
    </row>
    <row r="22" spans="1:12" ht="19.5" thickBot="1">
      <c r="A22" s="19" t="s">
        <v>112</v>
      </c>
      <c r="B22" s="95">
        <f>B18+B21</f>
        <v>0</v>
      </c>
      <c r="C22" s="95">
        <f>C18+C21</f>
        <v>0</v>
      </c>
      <c r="D22" s="95">
        <f>D18+D21</f>
        <v>0</v>
      </c>
      <c r="E22" s="95">
        <f>E18+E21</f>
        <v>-1951</v>
      </c>
      <c r="F22" s="95">
        <f>F18+F21</f>
        <v>1</v>
      </c>
      <c r="G22" s="95">
        <f>G18+G21</f>
        <v>569</v>
      </c>
      <c r="H22" s="95">
        <v>0</v>
      </c>
      <c r="I22" s="95">
        <f>I18+I21</f>
        <v>0</v>
      </c>
      <c r="J22" s="95">
        <f>SUM(B22:I22)</f>
        <v>-1381</v>
      </c>
      <c r="K22" s="95">
        <f>K18+K21</f>
        <v>13</v>
      </c>
      <c r="L22" s="87">
        <f>SUM(J22:K22)</f>
        <v>-1368</v>
      </c>
    </row>
    <row r="23" spans="1:12" ht="19.5" thickBot="1">
      <c r="A23" s="22" t="s">
        <v>113</v>
      </c>
      <c r="B23" s="96">
        <f>B22+B11</f>
        <v>0</v>
      </c>
      <c r="C23" s="96">
        <f>C22+C11</f>
        <v>0</v>
      </c>
      <c r="D23" s="96">
        <f>D22+D11</f>
        <v>0</v>
      </c>
      <c r="E23" s="95">
        <f>E22+E11</f>
        <v>-1951</v>
      </c>
      <c r="F23" s="96">
        <f>F22+F11</f>
        <v>1</v>
      </c>
      <c r="G23" s="95">
        <f>G22+G11</f>
        <v>569</v>
      </c>
      <c r="H23" s="96">
        <v>0</v>
      </c>
      <c r="I23" s="96">
        <f>I22+I11</f>
        <v>25964</v>
      </c>
      <c r="J23" s="96">
        <f>SUM(B23:I23)</f>
        <v>24583</v>
      </c>
      <c r="K23" s="96">
        <f>K22+K11</f>
        <v>256</v>
      </c>
      <c r="L23" s="88">
        <f>SUM(J23:K23)</f>
        <v>24839</v>
      </c>
    </row>
    <row r="24" spans="1:12" ht="18.75">
      <c r="A24" s="21" t="s">
        <v>137</v>
      </c>
      <c r="B24" s="97"/>
      <c r="C24" s="97"/>
      <c r="D24" s="97"/>
      <c r="E24" s="97"/>
      <c r="F24" s="97"/>
      <c r="G24" s="97"/>
      <c r="H24" s="97"/>
      <c r="I24" s="97"/>
      <c r="J24" s="98"/>
      <c r="K24" s="97"/>
      <c r="L24" s="89"/>
    </row>
    <row r="25" spans="1:12" ht="18.75">
      <c r="A25" s="20" t="s">
        <v>188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7212</v>
      </c>
      <c r="I25" s="93">
        <v>0</v>
      </c>
      <c r="J25" s="92">
        <f>SUM(B25:I25)</f>
        <v>7212</v>
      </c>
      <c r="K25" s="93">
        <v>0</v>
      </c>
      <c r="L25" s="85">
        <f aca="true" t="shared" si="0" ref="L25:L31">SUM(J25:K25)</f>
        <v>7212</v>
      </c>
    </row>
    <row r="26" spans="1:12" ht="18.75">
      <c r="A26" s="20" t="s">
        <v>189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-4365</v>
      </c>
      <c r="I26" s="93">
        <v>-1892</v>
      </c>
      <c r="J26" s="92">
        <f>SUM(B26:I26)</f>
        <v>-6257</v>
      </c>
      <c r="K26" s="93">
        <v>6257</v>
      </c>
      <c r="L26" s="85">
        <f t="shared" si="0"/>
        <v>0</v>
      </c>
    </row>
    <row r="27" spans="1:12" ht="18.75">
      <c r="A27" s="20" t="s">
        <v>190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-29887</v>
      </c>
      <c r="J27" s="92">
        <f>SUM(B27:I27)</f>
        <v>-29887</v>
      </c>
      <c r="K27" s="93">
        <v>-14667</v>
      </c>
      <c r="L27" s="85">
        <f t="shared" si="0"/>
        <v>-44554</v>
      </c>
    </row>
    <row r="28" spans="1:12" ht="37.5">
      <c r="A28" s="20" t="s">
        <v>163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-13868</v>
      </c>
      <c r="J28" s="92">
        <f>SUM(B28:I28)</f>
        <v>-13868</v>
      </c>
      <c r="K28" s="93">
        <v>13868</v>
      </c>
      <c r="L28" s="85">
        <f t="shared" si="0"/>
        <v>0</v>
      </c>
    </row>
    <row r="29" spans="1:12" ht="18.75">
      <c r="A29" s="17" t="s">
        <v>177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-11987</v>
      </c>
      <c r="J29" s="92">
        <f>SUM(B29:I29)</f>
        <v>-11987</v>
      </c>
      <c r="K29" s="93">
        <v>0</v>
      </c>
      <c r="L29" s="85">
        <f>SUM(J29:K29)</f>
        <v>-11987</v>
      </c>
    </row>
    <row r="30" spans="1:12" ht="19.5" thickBot="1">
      <c r="A30" s="20" t="s">
        <v>136</v>
      </c>
      <c r="B30" s="93">
        <v>0</v>
      </c>
      <c r="C30" s="93">
        <v>0</v>
      </c>
      <c r="D30" s="93">
        <v>0</v>
      </c>
      <c r="E30" s="93">
        <v>0</v>
      </c>
      <c r="F30" s="93">
        <v>-43</v>
      </c>
      <c r="G30" s="93">
        <v>0</v>
      </c>
      <c r="H30" s="93">
        <v>0</v>
      </c>
      <c r="I30" s="93">
        <v>43</v>
      </c>
      <c r="J30" s="93">
        <f>SUM(B30:I30)</f>
        <v>0</v>
      </c>
      <c r="K30" s="93">
        <v>0</v>
      </c>
      <c r="L30" s="85">
        <f t="shared" si="0"/>
        <v>0</v>
      </c>
    </row>
    <row r="31" spans="1:12" ht="19.5" thickBot="1">
      <c r="A31" s="19" t="s">
        <v>114</v>
      </c>
      <c r="B31" s="95">
        <f aca="true" t="shared" si="1" ref="B31:I31">SUM(B25:B30)</f>
        <v>0</v>
      </c>
      <c r="C31" s="95">
        <f t="shared" si="1"/>
        <v>0</v>
      </c>
      <c r="D31" s="95">
        <f t="shared" si="1"/>
        <v>0</v>
      </c>
      <c r="E31" s="95">
        <f t="shared" si="1"/>
        <v>0</v>
      </c>
      <c r="F31" s="95">
        <f t="shared" si="1"/>
        <v>-43</v>
      </c>
      <c r="G31" s="95">
        <f t="shared" si="1"/>
        <v>0</v>
      </c>
      <c r="H31" s="95">
        <f t="shared" si="1"/>
        <v>2847</v>
      </c>
      <c r="I31" s="95">
        <f t="shared" si="1"/>
        <v>-57591</v>
      </c>
      <c r="J31" s="95">
        <f>SUM(B31:I31)</f>
        <v>-54787</v>
      </c>
      <c r="K31" s="95">
        <f>SUM(K25:K30)</f>
        <v>5458</v>
      </c>
      <c r="L31" s="87">
        <f t="shared" si="0"/>
        <v>-49329</v>
      </c>
    </row>
    <row r="32" spans="1:12" ht="38.25" thickBot="1">
      <c r="A32" s="19" t="s">
        <v>185</v>
      </c>
      <c r="B32" s="95">
        <f aca="true" t="shared" si="2" ref="B32:I32">SUM(B31:B31,B23,B9)</f>
        <v>89937</v>
      </c>
      <c r="C32" s="95">
        <f t="shared" si="2"/>
        <v>-149</v>
      </c>
      <c r="D32" s="95">
        <f t="shared" si="2"/>
        <v>0</v>
      </c>
      <c r="E32" s="95">
        <f t="shared" si="2"/>
        <v>4411</v>
      </c>
      <c r="F32" s="95">
        <f t="shared" si="2"/>
        <v>275</v>
      </c>
      <c r="G32" s="95">
        <f t="shared" si="2"/>
        <v>-324</v>
      </c>
      <c r="H32" s="95">
        <f t="shared" si="2"/>
        <v>2847</v>
      </c>
      <c r="I32" s="95">
        <f t="shared" si="2"/>
        <v>417688</v>
      </c>
      <c r="J32" s="95">
        <f>SUM(B32:I32)</f>
        <v>514685</v>
      </c>
      <c r="K32" s="95">
        <f>SUM(K31:K31,K23,K9)</f>
        <v>40227</v>
      </c>
      <c r="L32" s="87">
        <f>SUM(J32:K32)</f>
        <v>554912</v>
      </c>
    </row>
    <row r="33" spans="1:12" ht="18.75">
      <c r="A33" s="15" t="s">
        <v>186</v>
      </c>
      <c r="B33" s="90">
        <v>89937</v>
      </c>
      <c r="C33" s="90">
        <v>-149</v>
      </c>
      <c r="D33" s="90">
        <v>-188</v>
      </c>
      <c r="E33" s="90">
        <v>8259</v>
      </c>
      <c r="F33" s="90">
        <v>208</v>
      </c>
      <c r="G33" s="90">
        <v>-412</v>
      </c>
      <c r="H33" s="90">
        <v>2847</v>
      </c>
      <c r="I33" s="90">
        <v>381111</v>
      </c>
      <c r="J33" s="90">
        <f>SUM(B33:I33)</f>
        <v>481613</v>
      </c>
      <c r="K33" s="90">
        <v>42190</v>
      </c>
      <c r="L33" s="83">
        <v>523803</v>
      </c>
    </row>
    <row r="34" spans="1:12" ht="18.75">
      <c r="A34" s="16" t="s">
        <v>109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84"/>
    </row>
    <row r="35" spans="1:12" ht="18.75">
      <c r="A35" s="17" t="s">
        <v>64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f>'ф2'!C40</f>
        <v>32146</v>
      </c>
      <c r="J35" s="92">
        <f>SUM(B35:I35)</f>
        <v>32146</v>
      </c>
      <c r="K35" s="92">
        <f>'ф2'!C41</f>
        <v>865</v>
      </c>
      <c r="L35" s="84">
        <f>SUM(J35:K35)</f>
        <v>33011</v>
      </c>
    </row>
    <row r="36" spans="1:12" ht="18.75">
      <c r="A36" s="18" t="s">
        <v>68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84"/>
    </row>
    <row r="37" spans="1:12" ht="56.25">
      <c r="A37" s="56" t="s">
        <v>69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84"/>
    </row>
    <row r="38" spans="1:12" ht="37.5">
      <c r="A38" s="17" t="s">
        <v>110</v>
      </c>
      <c r="B38" s="92">
        <v>0</v>
      </c>
      <c r="C38" s="92">
        <v>0</v>
      </c>
      <c r="D38" s="92">
        <v>0</v>
      </c>
      <c r="E38" s="92">
        <v>-5890</v>
      </c>
      <c r="F38" s="92">
        <v>0</v>
      </c>
      <c r="G38" s="92">
        <v>0</v>
      </c>
      <c r="H38" s="92">
        <v>0</v>
      </c>
      <c r="I38" s="92">
        <v>0</v>
      </c>
      <c r="J38" s="92">
        <f>SUM(B38:I38)</f>
        <v>-5890</v>
      </c>
      <c r="K38" s="92">
        <v>-69</v>
      </c>
      <c r="L38" s="84">
        <f aca="true" t="shared" si="3" ref="L38:L47">SUM(J38:K38)</f>
        <v>-5959</v>
      </c>
    </row>
    <row r="39" spans="1:12" ht="56.25">
      <c r="A39" s="17" t="s">
        <v>111</v>
      </c>
      <c r="B39" s="93">
        <v>0</v>
      </c>
      <c r="C39" s="93">
        <v>0</v>
      </c>
      <c r="D39" s="93">
        <v>0</v>
      </c>
      <c r="E39" s="93">
        <v>8</v>
      </c>
      <c r="F39" s="93">
        <v>0</v>
      </c>
      <c r="G39" s="93">
        <v>0</v>
      </c>
      <c r="H39" s="93">
        <v>0</v>
      </c>
      <c r="I39" s="93">
        <v>0</v>
      </c>
      <c r="J39" s="92">
        <f>SUM(B39:I39)</f>
        <v>8</v>
      </c>
      <c r="K39" s="92">
        <v>0</v>
      </c>
      <c r="L39" s="84">
        <f t="shared" si="3"/>
        <v>8</v>
      </c>
    </row>
    <row r="40" spans="1:12" ht="75">
      <c r="A40" s="17" t="s">
        <v>129</v>
      </c>
      <c r="B40" s="93">
        <v>0</v>
      </c>
      <c r="C40" s="93">
        <v>0</v>
      </c>
      <c r="D40" s="93">
        <v>0</v>
      </c>
      <c r="E40" s="93">
        <v>701</v>
      </c>
      <c r="F40" s="93">
        <v>0</v>
      </c>
      <c r="G40" s="93">
        <v>0</v>
      </c>
      <c r="H40" s="93">
        <v>0</v>
      </c>
      <c r="I40" s="93">
        <v>0</v>
      </c>
      <c r="J40" s="92">
        <f>SUM(B40:I40)</f>
        <v>701</v>
      </c>
      <c r="K40" s="92">
        <v>8</v>
      </c>
      <c r="L40" s="84">
        <f t="shared" si="3"/>
        <v>709</v>
      </c>
    </row>
    <row r="41" spans="1:12" ht="37.5">
      <c r="A41" s="17" t="s">
        <v>70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7343</v>
      </c>
      <c r="H41" s="93">
        <v>0</v>
      </c>
      <c r="I41" s="93">
        <v>0</v>
      </c>
      <c r="J41" s="92">
        <f>SUM(B41:I41)</f>
        <v>7343</v>
      </c>
      <c r="K41" s="92">
        <v>86</v>
      </c>
      <c r="L41" s="85">
        <f t="shared" si="3"/>
        <v>7429</v>
      </c>
    </row>
    <row r="42" spans="1:12" ht="56.25">
      <c r="A42" s="55" t="s">
        <v>71</v>
      </c>
      <c r="B42" s="94">
        <f aca="true" t="shared" si="4" ref="B42:K42">SUM(B38:B41)</f>
        <v>0</v>
      </c>
      <c r="C42" s="94">
        <f t="shared" si="4"/>
        <v>0</v>
      </c>
      <c r="D42" s="94">
        <f t="shared" si="4"/>
        <v>0</v>
      </c>
      <c r="E42" s="94">
        <f t="shared" si="4"/>
        <v>-5181</v>
      </c>
      <c r="F42" s="94">
        <f t="shared" si="4"/>
        <v>0</v>
      </c>
      <c r="G42" s="93">
        <f t="shared" si="4"/>
        <v>7343</v>
      </c>
      <c r="H42" s="94">
        <f t="shared" si="4"/>
        <v>0</v>
      </c>
      <c r="I42" s="94">
        <f t="shared" si="4"/>
        <v>0</v>
      </c>
      <c r="J42" s="94">
        <f>SUM(B42:I42)</f>
        <v>2162</v>
      </c>
      <c r="K42" s="94">
        <f t="shared" si="4"/>
        <v>25</v>
      </c>
      <c r="L42" s="86">
        <f t="shared" si="3"/>
        <v>2187</v>
      </c>
    </row>
    <row r="43" spans="1:12" ht="56.25">
      <c r="A43" s="56" t="s">
        <v>130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84"/>
    </row>
    <row r="44" spans="1:12" ht="56.25">
      <c r="A44" s="17" t="s">
        <v>176</v>
      </c>
      <c r="B44" s="93">
        <v>0</v>
      </c>
      <c r="C44" s="93">
        <v>0</v>
      </c>
      <c r="D44" s="93">
        <v>0</v>
      </c>
      <c r="E44" s="93">
        <v>-9706</v>
      </c>
      <c r="F44" s="92"/>
      <c r="G44" s="93">
        <v>0</v>
      </c>
      <c r="H44" s="93">
        <v>0</v>
      </c>
      <c r="I44" s="93">
        <v>0</v>
      </c>
      <c r="J44" s="92">
        <f>SUM(B44:I44)</f>
        <v>-9706</v>
      </c>
      <c r="K44" s="93">
        <v>-113</v>
      </c>
      <c r="L44" s="85">
        <f>SUM(J44:K44)</f>
        <v>-9819</v>
      </c>
    </row>
    <row r="45" spans="1:12" ht="57" thickBot="1">
      <c r="A45" s="55" t="s">
        <v>131</v>
      </c>
      <c r="B45" s="94">
        <f>SUM(B44)</f>
        <v>0</v>
      </c>
      <c r="C45" s="94">
        <f aca="true" t="shared" si="5" ref="C45:K45">SUM(C44)</f>
        <v>0</v>
      </c>
      <c r="D45" s="94">
        <f>SUM(D44)</f>
        <v>0</v>
      </c>
      <c r="E45" s="94">
        <f t="shared" si="5"/>
        <v>-9706</v>
      </c>
      <c r="F45" s="94">
        <f t="shared" si="5"/>
        <v>0</v>
      </c>
      <c r="G45" s="94">
        <f t="shared" si="5"/>
        <v>0</v>
      </c>
      <c r="H45" s="94">
        <f t="shared" si="5"/>
        <v>0</v>
      </c>
      <c r="I45" s="94">
        <f t="shared" si="5"/>
        <v>0</v>
      </c>
      <c r="J45" s="94">
        <f>SUM(B45:I45)</f>
        <v>-9706</v>
      </c>
      <c r="K45" s="94">
        <f t="shared" si="5"/>
        <v>-113</v>
      </c>
      <c r="L45" s="86">
        <f>SUM(J45:K45)</f>
        <v>-9819</v>
      </c>
    </row>
    <row r="46" spans="1:12" ht="19.5" thickBot="1">
      <c r="A46" s="19" t="s">
        <v>112</v>
      </c>
      <c r="B46" s="95">
        <f>B42+B45</f>
        <v>0</v>
      </c>
      <c r="C46" s="95">
        <f aca="true" t="shared" si="6" ref="C46:K46">C42+C45</f>
        <v>0</v>
      </c>
      <c r="D46" s="95">
        <f>D42+D45</f>
        <v>0</v>
      </c>
      <c r="E46" s="95">
        <f>E42+E45</f>
        <v>-14887</v>
      </c>
      <c r="F46" s="95">
        <f t="shared" si="6"/>
        <v>0</v>
      </c>
      <c r="G46" s="95">
        <f t="shared" si="6"/>
        <v>7343</v>
      </c>
      <c r="H46" s="95">
        <v>0</v>
      </c>
      <c r="I46" s="95">
        <f t="shared" si="6"/>
        <v>0</v>
      </c>
      <c r="J46" s="95">
        <f>SUM(B46:I46)</f>
        <v>-7544</v>
      </c>
      <c r="K46" s="95">
        <f t="shared" si="6"/>
        <v>-88</v>
      </c>
      <c r="L46" s="87">
        <f t="shared" si="3"/>
        <v>-7632</v>
      </c>
    </row>
    <row r="47" spans="1:12" ht="19.5" thickBot="1">
      <c r="A47" s="22" t="s">
        <v>113</v>
      </c>
      <c r="B47" s="96">
        <f>B46+B35</f>
        <v>0</v>
      </c>
      <c r="C47" s="96">
        <f aca="true" t="shared" si="7" ref="C47:I47">C46+C35</f>
        <v>0</v>
      </c>
      <c r="D47" s="96">
        <f>D46+D35</f>
        <v>0</v>
      </c>
      <c r="E47" s="95">
        <f t="shared" si="7"/>
        <v>-14887</v>
      </c>
      <c r="F47" s="96">
        <f t="shared" si="7"/>
        <v>0</v>
      </c>
      <c r="G47" s="95">
        <f t="shared" si="7"/>
        <v>7343</v>
      </c>
      <c r="H47" s="96">
        <v>0</v>
      </c>
      <c r="I47" s="96">
        <f t="shared" si="7"/>
        <v>32146</v>
      </c>
      <c r="J47" s="96">
        <f>SUM(B47:I47)</f>
        <v>24602</v>
      </c>
      <c r="K47" s="96">
        <f>K46+K35</f>
        <v>777</v>
      </c>
      <c r="L47" s="88">
        <f t="shared" si="3"/>
        <v>25379</v>
      </c>
    </row>
    <row r="48" spans="1:12" ht="18.75">
      <c r="A48" s="21" t="s">
        <v>137</v>
      </c>
      <c r="B48" s="97"/>
      <c r="C48" s="97"/>
      <c r="D48" s="97"/>
      <c r="E48" s="97"/>
      <c r="F48" s="97"/>
      <c r="G48" s="97"/>
      <c r="H48" s="97"/>
      <c r="I48" s="97"/>
      <c r="J48" s="98"/>
      <c r="K48" s="97"/>
      <c r="L48" s="89"/>
    </row>
    <row r="49" spans="1:12" ht="37.5" hidden="1">
      <c r="A49" s="17" t="s">
        <v>161</v>
      </c>
      <c r="B49" s="93">
        <v>0</v>
      </c>
      <c r="C49" s="93">
        <v>0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2">
        <f>SUM(B49:I49)</f>
        <v>0</v>
      </c>
      <c r="K49" s="93">
        <v>0</v>
      </c>
      <c r="L49" s="85">
        <f>SUM(J49:K49)</f>
        <v>0</v>
      </c>
    </row>
    <row r="50" spans="1:12" ht="22.5" customHeight="1">
      <c r="A50" s="17" t="s">
        <v>162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1915</v>
      </c>
      <c r="J50" s="92">
        <f>SUM(B50:I50)</f>
        <v>1915</v>
      </c>
      <c r="K50" s="93">
        <v>-1928</v>
      </c>
      <c r="L50" s="85">
        <f>SUM(J50:K50)</f>
        <v>-13</v>
      </c>
    </row>
    <row r="51" spans="1:12" ht="37.5" hidden="1">
      <c r="A51" s="17" t="s">
        <v>163</v>
      </c>
      <c r="B51" s="93">
        <v>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2">
        <f>SUM(B51:I51)</f>
        <v>0</v>
      </c>
      <c r="K51" s="93">
        <v>0</v>
      </c>
      <c r="L51" s="85">
        <f>SUM(J51:K51)</f>
        <v>0</v>
      </c>
    </row>
    <row r="52" spans="1:12" ht="18.75" hidden="1">
      <c r="A52" s="17" t="s">
        <v>164</v>
      </c>
      <c r="B52" s="93">
        <v>0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2">
        <f>SUM(B52:I52)</f>
        <v>0</v>
      </c>
      <c r="K52" s="93">
        <v>0</v>
      </c>
      <c r="L52" s="85">
        <f>SUM(J52:K52)</f>
        <v>0</v>
      </c>
    </row>
    <row r="53" spans="1:12" ht="37.5" hidden="1">
      <c r="A53" s="17" t="s">
        <v>160</v>
      </c>
      <c r="B53" s="93">
        <v>0</v>
      </c>
      <c r="C53" s="93">
        <v>0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I53" s="93">
        <v>0</v>
      </c>
      <c r="J53" s="92">
        <f>SUM(B53:I53)</f>
        <v>0</v>
      </c>
      <c r="K53" s="93">
        <v>0</v>
      </c>
      <c r="L53" s="85">
        <f>SUM(J53:K53)</f>
        <v>0</v>
      </c>
    </row>
    <row r="54" spans="1:12" ht="18.75" hidden="1">
      <c r="A54" s="17" t="s">
        <v>134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2">
        <f>SUM(B54:I54)</f>
        <v>0</v>
      </c>
      <c r="K54" s="93">
        <v>0</v>
      </c>
      <c r="L54" s="85">
        <f>SUM(J54:K54)</f>
        <v>0</v>
      </c>
    </row>
    <row r="55" spans="1:12" ht="18.75" hidden="1">
      <c r="A55" s="17" t="s">
        <v>155</v>
      </c>
      <c r="B55" s="93">
        <v>0</v>
      </c>
      <c r="C55" s="93">
        <v>0</v>
      </c>
      <c r="D55" s="93">
        <v>0</v>
      </c>
      <c r="E55" s="93">
        <v>0</v>
      </c>
      <c r="F55" s="93">
        <v>0</v>
      </c>
      <c r="G55" s="93">
        <v>0</v>
      </c>
      <c r="H55" s="93">
        <v>0</v>
      </c>
      <c r="I55" s="93">
        <v>0</v>
      </c>
      <c r="J55" s="92">
        <f>SUM(B55:I55)</f>
        <v>0</v>
      </c>
      <c r="K55" s="93">
        <v>0</v>
      </c>
      <c r="L55" s="85">
        <f>SUM(J55:K55)</f>
        <v>0</v>
      </c>
    </row>
    <row r="56" spans="1:12" ht="19.5" thickBot="1">
      <c r="A56" s="20" t="s">
        <v>136</v>
      </c>
      <c r="B56" s="93">
        <v>0</v>
      </c>
      <c r="C56" s="93">
        <v>0</v>
      </c>
      <c r="D56" s="93">
        <v>0</v>
      </c>
      <c r="E56" s="93">
        <v>0</v>
      </c>
      <c r="F56" s="93">
        <v>-982</v>
      </c>
      <c r="G56" s="93">
        <v>0</v>
      </c>
      <c r="H56" s="93">
        <v>0</v>
      </c>
      <c r="I56" s="93">
        <f>-F56</f>
        <v>982</v>
      </c>
      <c r="J56" s="93">
        <f>SUM(B56:I56)</f>
        <v>0</v>
      </c>
      <c r="K56" s="93">
        <v>0</v>
      </c>
      <c r="L56" s="85">
        <f>SUM(J56:K56)</f>
        <v>0</v>
      </c>
    </row>
    <row r="57" spans="1:12" ht="19.5" thickBot="1">
      <c r="A57" s="19" t="s">
        <v>114</v>
      </c>
      <c r="B57" s="95">
        <f aca="true" t="shared" si="8" ref="B57:I57">SUM(B49:B56)</f>
        <v>0</v>
      </c>
      <c r="C57" s="95">
        <f t="shared" si="8"/>
        <v>0</v>
      </c>
      <c r="D57" s="95">
        <f>SUM(D49:D56)</f>
        <v>0</v>
      </c>
      <c r="E57" s="95">
        <f t="shared" si="8"/>
        <v>0</v>
      </c>
      <c r="F57" s="95">
        <f t="shared" si="8"/>
        <v>-982</v>
      </c>
      <c r="G57" s="95">
        <f t="shared" si="8"/>
        <v>0</v>
      </c>
      <c r="H57" s="95">
        <f t="shared" si="8"/>
        <v>0</v>
      </c>
      <c r="I57" s="95">
        <f t="shared" si="8"/>
        <v>2897</v>
      </c>
      <c r="J57" s="95">
        <f>SUM(B57:I57)</f>
        <v>1915</v>
      </c>
      <c r="K57" s="95">
        <f>SUM(K49:K56)</f>
        <v>-1928</v>
      </c>
      <c r="L57" s="87">
        <f>SUM(J57:K57)</f>
        <v>-13</v>
      </c>
    </row>
    <row r="58" spans="1:12" ht="38.25" thickBot="1">
      <c r="A58" s="19" t="s">
        <v>187</v>
      </c>
      <c r="B58" s="95">
        <f aca="true" t="shared" si="9" ref="B58:I58">SUM(B57:B57,B47,B33)</f>
        <v>89937</v>
      </c>
      <c r="C58" s="95">
        <f t="shared" si="9"/>
        <v>-149</v>
      </c>
      <c r="D58" s="95">
        <f>SUM(D57:D57,D47,D33)</f>
        <v>-188</v>
      </c>
      <c r="E58" s="95">
        <f t="shared" si="9"/>
        <v>-6628</v>
      </c>
      <c r="F58" s="95">
        <f t="shared" si="9"/>
        <v>-774</v>
      </c>
      <c r="G58" s="95">
        <f t="shared" si="9"/>
        <v>6931</v>
      </c>
      <c r="H58" s="95">
        <f t="shared" si="9"/>
        <v>2847</v>
      </c>
      <c r="I58" s="95">
        <f t="shared" si="9"/>
        <v>416154</v>
      </c>
      <c r="J58" s="95">
        <f>SUM(B58:I58)</f>
        <v>508130</v>
      </c>
      <c r="K58" s="95">
        <f>SUM(K57:K57,K47,K33)</f>
        <v>41039</v>
      </c>
      <c r="L58" s="87">
        <f>SUM(J58:K58)</f>
        <v>549169</v>
      </c>
    </row>
    <row r="59" spans="1:12" ht="18.7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3"/>
    </row>
    <row r="60" spans="1:11" ht="18.75">
      <c r="A60" s="5"/>
      <c r="C60" s="53"/>
      <c r="D60" s="53"/>
      <c r="E60" s="5"/>
      <c r="F60" s="5"/>
      <c r="G60" s="5"/>
      <c r="H60" s="5"/>
      <c r="I60" s="5"/>
      <c r="J60" s="5"/>
      <c r="K60" s="5"/>
    </row>
    <row r="61" spans="1:5" ht="20.25" customHeight="1">
      <c r="A61" s="2" t="str">
        <f>'ф1'!A56</f>
        <v>Член правления, Финансовый директор</v>
      </c>
      <c r="B61" s="2"/>
      <c r="C61" s="3"/>
      <c r="D61" s="3"/>
      <c r="E61" s="3" t="str">
        <f>'ф1'!D56</f>
        <v>Мустафаева А.И.</v>
      </c>
    </row>
    <row r="62" spans="1:5" ht="20.25" customHeight="1">
      <c r="A62" s="2"/>
      <c r="B62" s="2"/>
      <c r="C62" s="3"/>
      <c r="D62" s="3"/>
      <c r="E62" s="3"/>
    </row>
    <row r="63" spans="1:12" ht="20.25" customHeight="1">
      <c r="A63" s="4"/>
      <c r="C63" s="41"/>
      <c r="D63" s="41"/>
      <c r="E63" s="41"/>
      <c r="L63" s="24"/>
    </row>
    <row r="64" spans="1:12" ht="20.25" customHeight="1">
      <c r="A64" s="2" t="str">
        <f>'ф1'!A59</f>
        <v>Главный бухгалтер                                                        </v>
      </c>
      <c r="C64" s="6"/>
      <c r="D64" s="6"/>
      <c r="E64" s="6" t="str">
        <f>'ф1'!D59</f>
        <v>Бекенев Т.М.</v>
      </c>
      <c r="L64" s="25"/>
    </row>
    <row r="65" spans="1:4" ht="18.75">
      <c r="A65" s="2"/>
      <c r="B65" s="2"/>
      <c r="C65" s="2"/>
      <c r="D65" s="2"/>
    </row>
  </sheetData>
  <sheetProtection/>
  <mergeCells count="5">
    <mergeCell ref="A2:L2"/>
    <mergeCell ref="A3:L3"/>
    <mergeCell ref="A4:L4"/>
    <mergeCell ref="A5:L5"/>
    <mergeCell ref="A6:L6"/>
  </mergeCells>
  <printOptions/>
  <pageMargins left="0.7" right="0.7" top="0.75" bottom="0.75" header="0.3" footer="0.3"/>
  <pageSetup fitToHeight="0" fitToWidth="1" horizontalDpi="600" verticalDpi="600" orientation="landscape" paperSize="9" scale="43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Галым Толеуов</dc:creator>
  <cp:keywords/>
  <dc:description/>
  <cp:lastModifiedBy>Литвинов Виктор</cp:lastModifiedBy>
  <cp:lastPrinted>2021-05-14T06:00:55Z</cp:lastPrinted>
  <dcterms:created xsi:type="dcterms:W3CDTF">2019-09-06T03:48:06Z</dcterms:created>
  <dcterms:modified xsi:type="dcterms:W3CDTF">2022-10-10T05:24:35Z</dcterms:modified>
  <cp:category/>
  <cp:version/>
  <cp:contentType/>
  <cp:contentStatus/>
</cp:coreProperties>
</file>