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hat\Documents\DFO_KASE_ZIMCAP\KASE\Бухгалтерия 3 кв. 2017 года\"/>
    </mc:Choice>
  </mc:AlternateContent>
  <bookViews>
    <workbookView xWindow="0" yWindow="0" windowWidth="25200" windowHeight="10065"/>
  </bookViews>
  <sheets>
    <sheet name="ББ" sheetId="1" r:id="rId1"/>
    <sheet name="ОПИУ" sheetId="2" r:id="rId2"/>
  </sheets>
  <definedNames>
    <definedName name="_xlnm.Print_Area" localSheetId="0">ББ!$A$1:$D$127</definedName>
    <definedName name="_xlnm.Print_Area" localSheetId="1">ОПИУ!$A$1:$F$125</definedName>
  </definedNames>
  <calcPr calcId="152511"/>
</workbook>
</file>

<file path=xl/calcChain.xml><?xml version="1.0" encoding="utf-8"?>
<calcChain xmlns="http://schemas.openxmlformats.org/spreadsheetml/2006/main">
  <c r="D99" i="2" l="1"/>
  <c r="C99" i="2"/>
  <c r="D94" i="2"/>
  <c r="C94" i="2"/>
  <c r="D92" i="2"/>
  <c r="D81" i="2"/>
  <c r="D78" i="2"/>
  <c r="D79" i="2"/>
  <c r="C79" i="2"/>
  <c r="D43" i="2"/>
  <c r="D40" i="2"/>
  <c r="D41" i="2"/>
  <c r="C104" i="1"/>
  <c r="F102" i="2"/>
  <c r="C54" i="2"/>
  <c r="C92" i="2"/>
  <c r="C43" i="2"/>
  <c r="D10" i="2"/>
  <c r="C10" i="2"/>
  <c r="C37" i="1"/>
  <c r="D63" i="2"/>
  <c r="C63" i="2"/>
  <c r="C41" i="2"/>
  <c r="C70" i="1"/>
  <c r="C95" i="1"/>
  <c r="D26" i="2"/>
  <c r="C26" i="2"/>
  <c r="D114" i="2"/>
  <c r="D109" i="1"/>
  <c r="D113" i="1"/>
  <c r="C109" i="1"/>
  <c r="C113" i="1"/>
  <c r="C11" i="1"/>
  <c r="D70" i="1"/>
  <c r="D95" i="1"/>
  <c r="F55" i="2"/>
  <c r="F104" i="2"/>
  <c r="F108" i="2"/>
  <c r="F111" i="2"/>
  <c r="F113" i="2"/>
  <c r="C68" i="2"/>
  <c r="C97" i="2"/>
  <c r="C101" i="2"/>
  <c r="C100" i="2"/>
  <c r="C98" i="2"/>
  <c r="E96" i="2"/>
  <c r="C96" i="2"/>
  <c r="E91" i="2"/>
  <c r="C91" i="2"/>
  <c r="E90" i="2"/>
  <c r="C90" i="2"/>
  <c r="E89" i="2"/>
  <c r="C89" i="2"/>
  <c r="E88" i="2"/>
  <c r="C88" i="2"/>
  <c r="E87" i="2"/>
  <c r="C87" i="2"/>
  <c r="E85" i="2"/>
  <c r="C85" i="2"/>
  <c r="E84" i="2"/>
  <c r="C84" i="2"/>
  <c r="E83" i="2"/>
  <c r="C83" i="2"/>
  <c r="E82" i="2"/>
  <c r="C82" i="2"/>
  <c r="C81" i="2"/>
  <c r="C80" i="2"/>
  <c r="C78" i="2"/>
  <c r="E77" i="2"/>
  <c r="C77" i="2"/>
  <c r="E76" i="2"/>
  <c r="C76" i="2"/>
  <c r="E75" i="2"/>
  <c r="C75" i="2"/>
  <c r="E74" i="2"/>
  <c r="C74" i="2"/>
  <c r="E73" i="2"/>
  <c r="C73" i="2"/>
  <c r="E71" i="2"/>
  <c r="E102" i="2" s="1"/>
  <c r="E104" i="2" s="1"/>
  <c r="E108" i="2" s="1"/>
  <c r="E111" i="2" s="1"/>
  <c r="C71" i="2"/>
  <c r="E70" i="2"/>
  <c r="C70" i="2"/>
  <c r="E69" i="2"/>
  <c r="C69" i="2"/>
  <c r="E68" i="2"/>
  <c r="C67" i="2"/>
  <c r="C66" i="2"/>
  <c r="E65" i="2"/>
  <c r="C65" i="2"/>
  <c r="E62" i="2"/>
  <c r="C62" i="2"/>
  <c r="E61" i="2"/>
  <c r="C61" i="2"/>
  <c r="E60" i="2"/>
  <c r="C60" i="2"/>
  <c r="E59" i="2"/>
  <c r="C59" i="2"/>
  <c r="D57" i="2"/>
  <c r="C57" i="2"/>
  <c r="C102" i="2" s="1"/>
  <c r="C104" i="2" s="1"/>
  <c r="C108" i="2" s="1"/>
  <c r="C111" i="2" s="1"/>
  <c r="E53" i="2"/>
  <c r="C53" i="2"/>
  <c r="E52" i="2"/>
  <c r="C52" i="2"/>
  <c r="E51" i="2"/>
  <c r="C51" i="2"/>
  <c r="E50" i="2"/>
  <c r="C50" i="2"/>
  <c r="E49" i="2"/>
  <c r="C49" i="2"/>
  <c r="E47" i="2"/>
  <c r="C47" i="2"/>
  <c r="E46" i="2"/>
  <c r="C46" i="2"/>
  <c r="E45" i="2"/>
  <c r="C45" i="2"/>
  <c r="E44" i="2"/>
  <c r="C44" i="2"/>
  <c r="E42" i="2"/>
  <c r="C42" i="2"/>
  <c r="C40" i="2"/>
  <c r="E39" i="2"/>
  <c r="C39" i="2"/>
  <c r="E38" i="2"/>
  <c r="C38" i="2"/>
  <c r="E37" i="2"/>
  <c r="C37" i="2"/>
  <c r="E36" i="2"/>
  <c r="C36" i="2"/>
  <c r="C35" i="2"/>
  <c r="E34" i="2"/>
  <c r="C34" i="2"/>
  <c r="C33" i="2"/>
  <c r="C32" i="2"/>
  <c r="E31" i="2"/>
  <c r="C31" i="2"/>
  <c r="E30" i="2"/>
  <c r="C30" i="2"/>
  <c r="E28" i="2"/>
  <c r="C28" i="2"/>
  <c r="E25" i="2"/>
  <c r="C25" i="2"/>
  <c r="C24" i="2"/>
  <c r="E23" i="2"/>
  <c r="C23" i="2"/>
  <c r="E22" i="2"/>
  <c r="C22" i="2"/>
  <c r="C21" i="2"/>
  <c r="E18" i="2"/>
  <c r="C18" i="2"/>
  <c r="E17" i="2"/>
  <c r="C17" i="2"/>
  <c r="E16" i="2"/>
  <c r="C16" i="2"/>
  <c r="C13" i="2"/>
  <c r="E12" i="2"/>
  <c r="C12" i="2"/>
  <c r="D98" i="1"/>
  <c r="D11" i="1"/>
  <c r="D60" i="1"/>
  <c r="C20" i="2"/>
  <c r="D115" i="1"/>
  <c r="E55" i="2"/>
  <c r="D102" i="2"/>
  <c r="C60" i="1"/>
  <c r="C115" i="1"/>
  <c r="D55" i="2"/>
  <c r="D104" i="2"/>
  <c r="D108" i="2"/>
  <c r="D111" i="2"/>
  <c r="D113" i="2"/>
  <c r="C55" i="2"/>
</calcChain>
</file>

<file path=xl/sharedStrings.xml><?xml version="1.0" encoding="utf-8"?>
<sst xmlns="http://schemas.openxmlformats.org/spreadsheetml/2006/main" count="544" uniqueCount="333">
  <si>
    <t>Бухгалтерский баланс</t>
  </si>
  <si>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</si>
  <si>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</si>
  <si>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</si>
  <si>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</si>
  <si>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</si>
  <si>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</si>
  <si>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</si>
  <si>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</si>
  <si>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</si>
  <si>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</si>
  <si>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</si>
  <si>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</si>
  <si>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</si>
  <si>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</si>
  <si>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</si>
  <si>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</si>
  <si>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</si>
  <si>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</si>
  <si>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</si>
  <si>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</si>
  <si>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</si>
  <si>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</si>
  <si>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</si>
  <si>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</si>
  <si>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</si>
  <si>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</si>
  <si>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</si>
  <si>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</si>
  <si>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</si>
  <si>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</si>
  <si>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</si>
  <si>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</si>
  <si>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</si>
  <si>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</si>
  <si>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</si>
  <si>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</si>
  <si>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</si>
  <si>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</si>
  <si>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</si>
  <si>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</si>
  <si>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</si>
  <si>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</si>
  <si>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</si>
  <si>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</si>
  <si>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</si>
  <si>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</si>
  <si>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</si>
  <si>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</si>
  <si>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</si>
  <si>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</si>
  <si>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</si>
  <si>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</si>
  <si>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</si>
  <si>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</si>
  <si>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</si>
  <si>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</si>
  <si>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</si>
  <si>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</si>
  <si>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</si>
  <si>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</si>
  <si>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</si>
  <si>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</si>
  <si>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</si>
  <si>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</si>
  <si>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</si>
  <si>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</si>
  <si>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</si>
  <si>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</si>
  <si>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</si>
  <si>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</si>
  <si>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</si>
  <si>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</si>
  <si>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</si>
  <si>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</si>
  <si>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</si>
  <si>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</si>
  <si>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</si>
  <si>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</si>
  <si>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</si>
  <si>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</si>
  <si>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</si>
  <si>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</si>
  <si>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</si>
  <si>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</si>
  <si>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</si>
  <si>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</si>
  <si>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</si>
  <si>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</si>
  <si>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</si>
  <si>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</si>
  <si>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</si>
  <si>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</si>
  <si>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</si>
  <si>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</si>
  <si>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</si>
  <si>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</si>
  <si>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</si>
  <si>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</si>
  <si>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</si>
  <si>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</si>
  <si>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</si>
  <si>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</si>
  <si>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</si>
  <si>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</si>
  <si>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</si>
  <si>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</si>
  <si>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</si>
  <si>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</si>
  <si>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</si>
  <si>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</si>
  <si>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</si>
  <si>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</si>
  <si>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</si>
  <si>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</si>
  <si>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</si>
  <si>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</si>
  <si>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</si>
  <si>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</si>
  <si>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</si>
  <si>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</si>
  <si>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</si>
  <si>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</si>
  <si>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</si>
  <si>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</si>
  <si>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</si>
  <si>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</si>
  <si>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</si>
  <si>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</si>
  <si>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</si>
  <si>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</si>
  <si>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</si>
  <si>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</si>
  <si>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</si>
  <si>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</si>
  <si>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</si>
  <si>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</si>
  <si>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</si>
  <si>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</si>
  <si>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</si>
  <si>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</si>
  <si>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</si>
  <si>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</si>
  <si>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</si>
  <si>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</si>
  <si>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</si>
  <si>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</si>
  <si>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</si>
  <si>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</si>
  <si>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</si>
  <si>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</si>
  <si>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</si>
  <si>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</si>
  <si>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</si>
  <si>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</si>
  <si>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</si>
  <si>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</si>
  <si>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</si>
  <si>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</si>
  <si>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</si>
  <si>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</si>
  <si>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</si>
  <si>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</si>
  <si>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</si>
  <si>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</si>
  <si>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</si>
  <si>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</si>
  <si>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</si>
  <si>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</si>
  <si>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</si>
  <si>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</si>
  <si>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</si>
  <si>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</si>
  <si>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</si>
  <si>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</si>
  <si>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</si>
  <si>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</si>
  <si>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</si>
  <si>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</si>
  <si>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</si>
  <si>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</si>
  <si>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</si>
  <si>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</si>
  <si>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</si>
  <si>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</si>
  <si>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</si>
  <si>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</si>
  <si>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</si>
  <si>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</si>
  <si>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</si>
  <si>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</si>
  <si>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</si>
  <si>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</si>
  <si>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</si>
  <si>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</si>
  <si>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</si>
  <si>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</si>
  <si>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</si>
  <si>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</si>
  <si>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</si>
  <si>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</si>
  <si>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</si>
  <si>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</si>
  <si>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</si>
  <si>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</si>
  <si>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</si>
  <si>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</si>
  <si>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</si>
  <si>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</si>
  <si>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</si>
  <si>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</si>
  <si>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</si>
  <si>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</si>
  <si>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</si>
  <si>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</si>
  <si>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</si>
  <si>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</si>
  <si>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</si>
  <si>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</si>
  <si>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</si>
  <si>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</si>
  <si>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</si>
  <si>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</si>
  <si>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</si>
  <si>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</si>
  <si>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</si>
  <si>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</si>
  <si>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</si>
  <si>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</si>
  <si>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</si>
  <si>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</si>
  <si>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</si>
  <si>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</si>
  <si>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</si>
  <si>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</si>
  <si>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</si>
  <si>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</si>
  <si>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</si>
  <si>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</si>
  <si>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</si>
  <si>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</si>
  <si>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</si>
  <si>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</si>
  <si>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</si>
  <si>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</si>
  <si>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</si>
  <si>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</si>
  <si>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</si>
  <si>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</si>
  <si>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</si>
  <si>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</si>
  <si>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</si>
  <si>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</si>
  <si>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</si>
  <si>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</si>
  <si>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</si>
  <si>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</si>
  <si>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</si>
  <si>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</si>
  <si>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</si>
  <si>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</si>
  <si>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</si>
  <si>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</si>
  <si>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</si>
  <si>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</si>
  <si>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</si>
  <si>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</si>
  <si>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</si>
  <si>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</si>
  <si>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</si>
  <si>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</si>
  <si>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</si>
  <si>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</si>
  <si>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</si>
  <si>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</si>
  <si>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</si>
  <si>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</si>
  <si>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</si>
  <si>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</si>
  <si>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</si>
  <si>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</si>
  <si>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</si>
  <si>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</si>
  <si>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</si>
  <si>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</si>
  <si>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</si>
  <si>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</si>
  <si>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</si>
  <si>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</si>
  <si>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</si>
  <si>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</si>
  <si>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</si>
  <si>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</si>
  <si>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</si>
  <si>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</si>
  <si>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</si>
  <si>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</si>
  <si>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</si>
  <si>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</si>
  <si>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</si>
  <si>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</si>
  <si>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</si>
  <si>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</si>
  <si>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</si>
  <si>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</si>
  <si>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</si>
  <si>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</si>
  <si>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</si>
  <si>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</si>
  <si>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</si>
  <si>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</si>
  <si>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</si>
  <si>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</si>
  <si>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</si>
  <si>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</si>
  <si>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</si>
  <si>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</si>
  <si>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</si>
  <si>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</si>
  <si>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</si>
  <si>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</si>
  <si>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</si>
  <si>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</si>
  <si>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</si>
  <si>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</si>
  <si>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</si>
  <si>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</si>
  <si>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</si>
  <si>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</si>
  <si>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</si>
  <si>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1 октября 2017 года</t>
  </si>
  <si>
    <t xml:space="preserve"> прочие доходы: аренда и возмещение коммунальных услуг- 1049 тыс. тенге. Прочие расходы: 52 тыс. тенге - расходы по КПН</t>
  </si>
  <si>
    <t>прочие активы сумма 34 тыс.тенге: расходы будущих периодов (страхование ГПО 31 тыс и абонемент годовой ЭЦП eTrade 3 тыс).   Прочие обязательства: соц отчисления - 118 тыс.тенге, Обязательные пенсионные взносы - 371 тыс.тенге, отчисления в ФОМС - 61 тыс. тенге, взносы в ФОМС - 18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</si>
</sst>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2" tint="-9.9978637043366805E-2"/>
      <name val="Calibri"/>
      <family val="2"/>
      <charset val="204"/>
      <scheme val="minor"/>
    </font>
    <font>
      <b/>
      <sz val="11"/>
      <color theme="2" tint="-9.9978637043366805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8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left" vertical="top"/>
    </xf>
    <xf numFmtId="0" fontId="9" fillId="0" borderId="0">
      <alignment horizontal="center" vertical="top"/>
    </xf>
    <xf numFmtId="0" fontId="2" fillId="0" borderId="0">
      <alignment horizontal="center" vertical="top"/>
    </xf>
    <xf numFmtId="0" fontId="10" fillId="0" borderId="0">
      <alignment horizontal="center" vertical="top"/>
    </xf>
    <xf numFmtId="0" fontId="5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center" vertical="top"/>
    </xf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10" fillId="0" borderId="1" xfId="8" quotePrefix="1" applyFill="1" applyBorder="1" applyAlignment="1">
      <alignment horizontal="center" vertical="top" wrapText="1"/>
    </xf>
    <xf numFmtId="0" fontId="10" fillId="0" borderId="2" xfId="8" quotePrefix="1" applyFill="1" applyBorder="1" applyAlignment="1">
      <alignment horizontal="center" vertical="top" wrapText="1"/>
    </xf>
    <xf numFmtId="0" fontId="10" fillId="0" borderId="2" xfId="12" quotePrefix="1" applyFill="1" applyBorder="1" applyAlignment="1">
      <alignment horizontal="left" vertical="top" wrapText="1"/>
    </xf>
    <xf numFmtId="0" fontId="8" fillId="0" borderId="2" xfId="4" applyFill="1" applyBorder="1" applyAlignment="1">
      <alignment horizontal="right" vertical="top" wrapText="1"/>
    </xf>
    <xf numFmtId="0" fontId="8" fillId="0" borderId="3" xfId="4" applyFill="1" applyBorder="1" applyAlignment="1">
      <alignment horizontal="right" vertical="top" wrapText="1"/>
    </xf>
    <xf numFmtId="0" fontId="8" fillId="0" borderId="4" xfId="4" applyFill="1" applyBorder="1" applyAlignment="1">
      <alignment horizontal="right" vertical="top" wrapText="1"/>
    </xf>
    <xf numFmtId="0" fontId="10" fillId="0" borderId="4" xfId="12" quotePrefix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right" vertical="top" wrapText="1"/>
    </xf>
    <xf numFmtId="0" fontId="10" fillId="0" borderId="5" xfId="12" quotePrefix="1" applyFill="1" applyBorder="1" applyAlignment="1">
      <alignment horizontal="left" vertical="top" wrapText="1"/>
    </xf>
    <xf numFmtId="0" fontId="8" fillId="0" borderId="5" xfId="4" applyFill="1" applyBorder="1" applyAlignment="1">
      <alignment horizontal="right" vertical="top" wrapText="1"/>
    </xf>
    <xf numFmtId="0" fontId="8" fillId="0" borderId="6" xfId="4" applyFill="1" applyBorder="1" applyAlignment="1">
      <alignment horizontal="right" vertical="top" wrapText="1"/>
    </xf>
    <xf numFmtId="0" fontId="10" fillId="0" borderId="6" xfId="12" quotePrefix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right" vertical="top" wrapText="1"/>
    </xf>
    <xf numFmtId="0" fontId="10" fillId="0" borderId="7" xfId="8" quotePrefix="1" applyFill="1" applyBorder="1" applyAlignment="1">
      <alignment horizontal="center" vertical="top" wrapText="1"/>
    </xf>
    <xf numFmtId="0" fontId="10" fillId="0" borderId="8" xfId="8" quotePrefix="1" applyFill="1" applyBorder="1" applyAlignment="1">
      <alignment horizontal="center" vertical="top" wrapText="1"/>
    </xf>
    <xf numFmtId="0" fontId="10" fillId="0" borderId="9" xfId="8" quotePrefix="1" applyFill="1" applyBorder="1" applyAlignment="1">
      <alignment horizontal="center" vertical="top" wrapText="1"/>
    </xf>
    <xf numFmtId="0" fontId="10" fillId="0" borderId="10" xfId="8" quotePrefix="1" applyFill="1" applyBorder="1" applyAlignment="1">
      <alignment horizontal="center" vertical="top" wrapText="1"/>
    </xf>
    <xf numFmtId="0" fontId="11" fillId="0" borderId="11" xfId="10" quotePrefix="1" applyFill="1" applyBorder="1" applyAlignment="1">
      <alignment horizontal="left" vertical="top" wrapText="1"/>
    </xf>
    <xf numFmtId="0" fontId="8" fillId="0" borderId="11" xfId="1" quotePrefix="1" applyFill="1" applyBorder="1" applyAlignment="1">
      <alignment horizontal="left" vertical="top" wrapText="1"/>
    </xf>
    <xf numFmtId="0" fontId="10" fillId="0" borderId="12" xfId="8" quotePrefix="1" applyFill="1" applyBorder="1" applyAlignment="1">
      <alignment horizontal="center" vertical="top" wrapText="1"/>
    </xf>
    <xf numFmtId="0" fontId="10" fillId="0" borderId="13" xfId="8" quotePrefix="1" applyFill="1" applyBorder="1" applyAlignment="1">
      <alignment horizontal="center" vertical="top" wrapText="1"/>
    </xf>
    <xf numFmtId="0" fontId="5" fillId="0" borderId="11" xfId="10" quotePrefix="1" applyFont="1" applyFill="1" applyBorder="1" applyAlignment="1">
      <alignment horizontal="left" vertical="top" wrapText="1"/>
    </xf>
    <xf numFmtId="0" fontId="4" fillId="0" borderId="13" xfId="8" quotePrefix="1" applyFont="1" applyFill="1" applyBorder="1" applyAlignment="1">
      <alignment horizontal="center" vertical="top" wrapText="1"/>
    </xf>
    <xf numFmtId="0" fontId="10" fillId="0" borderId="14" xfId="8" quotePrefix="1" applyFill="1" applyBorder="1" applyAlignment="1">
      <alignment horizontal="center" vertical="top" wrapText="1"/>
    </xf>
    <xf numFmtId="0" fontId="8" fillId="0" borderId="15" xfId="1" quotePrefix="1" applyFill="1" applyBorder="1" applyAlignment="1">
      <alignment horizontal="left" vertical="top" wrapText="1"/>
    </xf>
    <xf numFmtId="0" fontId="4" fillId="0" borderId="15" xfId="12" quotePrefix="1" applyFont="1" applyFill="1" applyBorder="1" applyAlignment="1">
      <alignment horizontal="left" vertical="top" wrapText="1"/>
    </xf>
    <xf numFmtId="0" fontId="11" fillId="0" borderId="15" xfId="10" quotePrefix="1" applyFill="1" applyBorder="1" applyAlignment="1">
      <alignment horizontal="left" vertical="top" wrapText="1"/>
    </xf>
    <xf numFmtId="0" fontId="8" fillId="0" borderId="16" xfId="1" quotePrefix="1" applyFill="1" applyBorder="1" applyAlignment="1">
      <alignment horizontal="left" vertical="top" wrapText="1"/>
    </xf>
    <xf numFmtId="0" fontId="10" fillId="0" borderId="6" xfId="8" quotePrefix="1" applyFill="1" applyBorder="1" applyAlignment="1">
      <alignment horizontal="center" vertical="top" wrapText="1"/>
    </xf>
    <xf numFmtId="0" fontId="8" fillId="0" borderId="6" xfId="1" quotePrefix="1" applyFill="1" applyBorder="1" applyAlignment="1">
      <alignment horizontal="left" vertical="top" wrapText="1"/>
    </xf>
    <xf numFmtId="0" fontId="4" fillId="0" borderId="6" xfId="12" quotePrefix="1" applyFont="1" applyFill="1" applyBorder="1" applyAlignment="1">
      <alignment horizontal="left" vertical="top" wrapText="1"/>
    </xf>
    <xf numFmtId="0" fontId="4" fillId="0" borderId="6" xfId="8" quotePrefix="1" applyFont="1" applyFill="1" applyBorder="1" applyAlignment="1">
      <alignment horizontal="center" vertical="top" wrapText="1"/>
    </xf>
    <xf numFmtId="0" fontId="5" fillId="0" borderId="6" xfId="10" quotePrefix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0" borderId="10" xfId="2" applyFill="1" applyBorder="1" applyAlignment="1">
      <alignment horizontal="right" vertical="top" wrapText="1"/>
    </xf>
    <xf numFmtId="0" fontId="4" fillId="0" borderId="10" xfId="14" quotePrefix="1" applyFill="1" applyBorder="1" applyAlignment="1">
      <alignment horizontal="left" vertical="top" wrapText="1"/>
    </xf>
    <xf numFmtId="0" fontId="4" fillId="0" borderId="12" xfId="14" quotePrefix="1" applyFill="1" applyBorder="1" applyAlignment="1">
      <alignment horizontal="left" vertical="top" wrapText="1"/>
    </xf>
    <xf numFmtId="0" fontId="2" fillId="0" borderId="13" xfId="2" applyFill="1" applyBorder="1" applyAlignment="1">
      <alignment horizontal="right" vertical="top" wrapText="1"/>
    </xf>
    <xf numFmtId="0" fontId="4" fillId="0" borderId="13" xfId="14" quotePrefix="1" applyFill="1" applyBorder="1" applyAlignment="1">
      <alignment horizontal="left" vertical="top" wrapText="1"/>
    </xf>
    <xf numFmtId="0" fontId="2" fillId="0" borderId="14" xfId="2" applyFill="1" applyBorder="1" applyAlignment="1">
      <alignment horizontal="right" vertical="top" wrapText="1"/>
    </xf>
    <xf numFmtId="0" fontId="2" fillId="0" borderId="11" xfId="2" applyFill="1" applyBorder="1" applyAlignment="1">
      <alignment horizontal="right" vertical="top" wrapText="1"/>
    </xf>
    <xf numFmtId="0" fontId="4" fillId="0" borderId="14" xfId="14" quotePrefix="1" applyFill="1" applyBorder="1" applyAlignment="1">
      <alignment horizontal="left" vertical="top" wrapText="1"/>
    </xf>
    <xf numFmtId="0" fontId="2" fillId="0" borderId="18" xfId="2" applyFill="1" applyBorder="1" applyAlignment="1">
      <alignment horizontal="right" vertical="top" wrapText="1"/>
    </xf>
    <xf numFmtId="0" fontId="2" fillId="0" borderId="7" xfId="2" applyFill="1" applyBorder="1" applyAlignment="1">
      <alignment horizontal="right" vertical="top" wrapText="1"/>
    </xf>
    <xf numFmtId="0" fontId="4" fillId="0" borderId="7" xfId="14" quotePrefix="1" applyFill="1" applyBorder="1" applyAlignment="1">
      <alignment horizontal="left" vertical="top" wrapText="1"/>
    </xf>
    <xf numFmtId="0" fontId="4" fillId="0" borderId="18" xfId="14" quotePrefix="1" applyFill="1" applyBorder="1" applyAlignment="1">
      <alignment horizontal="left" vertical="top" wrapText="1"/>
    </xf>
    <xf numFmtId="0" fontId="5" fillId="0" borderId="9" xfId="9" quotePrefix="1" applyFill="1" applyBorder="1" applyAlignment="1">
      <alignment horizontal="left" vertical="top" wrapText="1"/>
    </xf>
    <xf numFmtId="0" fontId="4" fillId="0" borderId="10" xfId="13" quotePrefix="1" applyFill="1" applyBorder="1" applyAlignment="1">
      <alignment horizontal="center" vertical="top" wrapText="1"/>
    </xf>
    <xf numFmtId="0" fontId="6" fillId="0" borderId="11" xfId="11" quotePrefix="1" applyFill="1" applyBorder="1" applyAlignment="1">
      <alignment horizontal="left" vertical="top" wrapText="1"/>
    </xf>
    <xf numFmtId="0" fontId="2" fillId="0" borderId="11" xfId="5" quotePrefix="1" applyFill="1" applyBorder="1" applyAlignment="1">
      <alignment horizontal="left" vertical="top" wrapText="1"/>
    </xf>
    <xf numFmtId="0" fontId="4" fillId="0" borderId="12" xfId="13" quotePrefix="1" applyFill="1" applyBorder="1" applyAlignment="1">
      <alignment horizontal="center" vertical="top" wrapText="1"/>
    </xf>
    <xf numFmtId="0" fontId="4" fillId="0" borderId="13" xfId="13" quotePrefix="1" applyFill="1" applyBorder="1" applyAlignment="1">
      <alignment horizontal="center" vertical="top" wrapText="1"/>
    </xf>
    <xf numFmtId="0" fontId="4" fillId="0" borderId="14" xfId="13" quotePrefix="1" applyFill="1" applyBorder="1" applyAlignment="1">
      <alignment horizontal="center" vertical="top" wrapText="1"/>
    </xf>
    <xf numFmtId="0" fontId="4" fillId="0" borderId="11" xfId="14" quotePrefix="1" applyFill="1" applyBorder="1" applyAlignment="1">
      <alignment horizontal="left" vertical="top" wrapText="1"/>
    </xf>
    <xf numFmtId="0" fontId="2" fillId="0" borderId="7" xfId="5" quotePrefix="1" applyFill="1" applyBorder="1" applyAlignment="1">
      <alignment horizontal="left" vertical="top" wrapText="1"/>
    </xf>
    <xf numFmtId="0" fontId="4" fillId="0" borderId="18" xfId="13" quotePrefix="1" applyFill="1" applyBorder="1" applyAlignment="1">
      <alignment horizontal="center" vertical="top" wrapText="1"/>
    </xf>
    <xf numFmtId="0" fontId="2" fillId="0" borderId="7" xfId="5" quotePrefix="1" applyFont="1" applyFill="1" applyBorder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2" fillId="0" borderId="13" xfId="2" applyFont="1" applyFill="1" applyBorder="1" applyAlignment="1">
      <alignment horizontal="right" vertical="top" wrapText="1"/>
    </xf>
    <xf numFmtId="0" fontId="2" fillId="0" borderId="7" xfId="7" quotePrefix="1" applyFill="1" applyBorder="1" applyAlignment="1">
      <alignment horizontal="center" vertical="top" wrapText="1"/>
    </xf>
    <xf numFmtId="0" fontId="2" fillId="0" borderId="8" xfId="7" quotePrefix="1" applyFill="1" applyBorder="1" applyAlignment="1">
      <alignment horizontal="center" vertical="top" wrapText="1"/>
    </xf>
    <xf numFmtId="0" fontId="2" fillId="0" borderId="1" xfId="7" quotePrefix="1" applyFill="1" applyBorder="1" applyAlignment="1">
      <alignment horizontal="center" vertical="top" wrapText="1"/>
    </xf>
    <xf numFmtId="0" fontId="2" fillId="0" borderId="9" xfId="7" quotePrefix="1" applyFill="1" applyBorder="1" applyAlignment="1">
      <alignment horizontal="center" vertical="top" wrapText="1"/>
    </xf>
    <xf numFmtId="0" fontId="2" fillId="0" borderId="10" xfId="7" quotePrefix="1" applyFill="1" applyBorder="1" applyAlignment="1">
      <alignment horizontal="center" vertical="top" wrapText="1"/>
    </xf>
    <xf numFmtId="0" fontId="2" fillId="0" borderId="2" xfId="7" quotePrefix="1" applyFill="1" applyBorder="1" applyAlignment="1">
      <alignment horizontal="center" vertical="top" wrapText="1"/>
    </xf>
    <xf numFmtId="0" fontId="10" fillId="0" borderId="11" xfId="12" quotePrefix="1" applyFill="1" applyBorder="1" applyAlignment="1">
      <alignment horizontal="left" vertical="top" wrapText="1"/>
    </xf>
    <xf numFmtId="0" fontId="8" fillId="0" borderId="11" xfId="4" applyFill="1" applyBorder="1" applyAlignment="1">
      <alignment horizontal="right" vertical="top" wrapText="1"/>
    </xf>
    <xf numFmtId="0" fontId="8" fillId="0" borderId="15" xfId="4" applyFill="1" applyBorder="1" applyAlignment="1">
      <alignment horizontal="right" vertical="top" wrapText="1"/>
    </xf>
    <xf numFmtId="0" fontId="10" fillId="0" borderId="15" xfId="12" quotePrefix="1" applyFill="1" applyBorder="1" applyAlignment="1">
      <alignment horizontal="left" vertical="top" wrapText="1"/>
    </xf>
    <xf numFmtId="0" fontId="8" fillId="0" borderId="16" xfId="4" applyFill="1" applyBorder="1" applyAlignment="1">
      <alignment horizontal="right" vertical="top" wrapText="1"/>
    </xf>
    <xf numFmtId="0" fontId="2" fillId="0" borderId="12" xfId="2" applyFill="1" applyBorder="1" applyAlignment="1">
      <alignment horizontal="right" vertical="top" wrapText="1"/>
    </xf>
    <xf numFmtId="0" fontId="4" fillId="0" borderId="19" xfId="14" quotePrefix="1" applyFill="1" applyBorder="1" applyAlignment="1">
      <alignment horizontal="left" vertical="top" wrapText="1"/>
    </xf>
    <xf numFmtId="0" fontId="4" fillId="0" borderId="17" xfId="14" quotePrefix="1" applyFill="1" applyBorder="1" applyAlignment="1">
      <alignment horizontal="left" vertical="top" wrapText="1"/>
    </xf>
    <xf numFmtId="0" fontId="2" fillId="0" borderId="20" xfId="2" applyFill="1" applyBorder="1" applyAlignment="1">
      <alignment horizontal="right" vertical="top" wrapText="1"/>
    </xf>
    <xf numFmtId="0" fontId="2" fillId="0" borderId="20" xfId="2" applyFont="1" applyFill="1" applyBorder="1" applyAlignment="1">
      <alignment horizontal="right" vertical="top" wrapText="1"/>
    </xf>
    <xf numFmtId="0" fontId="8" fillId="0" borderId="0" xfId="3" quotePrefix="1" applyFill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4" fillId="0" borderId="2" xfId="14" quotePrefix="1" applyFill="1" applyBorder="1" applyAlignment="1">
      <alignment horizontal="left" vertical="top" wrapText="1"/>
    </xf>
    <xf numFmtId="0" fontId="2" fillId="0" borderId="2" xfId="2" applyFill="1" applyBorder="1" applyAlignment="1">
      <alignment horizontal="right" vertical="top" wrapText="1"/>
    </xf>
    <xf numFmtId="0" fontId="2" fillId="0" borderId="3" xfId="2" applyFill="1" applyBorder="1" applyAlignment="1">
      <alignment horizontal="right" vertical="top" wrapText="1"/>
    </xf>
    <xf numFmtId="0" fontId="4" fillId="0" borderId="4" xfId="14" quotePrefix="1" applyFill="1" applyBorder="1" applyAlignment="1">
      <alignment horizontal="left" vertical="top" wrapText="1"/>
    </xf>
    <xf numFmtId="0" fontId="2" fillId="0" borderId="4" xfId="2" applyFill="1" applyBorder="1" applyAlignment="1">
      <alignment horizontal="right" vertical="top" wrapText="1"/>
    </xf>
    <xf numFmtId="0" fontId="2" fillId="0" borderId="5" xfId="2" applyFill="1" applyBorder="1" applyAlignment="1">
      <alignment horizontal="right" vertical="top" wrapText="1"/>
    </xf>
    <xf numFmtId="0" fontId="2" fillId="0" borderId="21" xfId="2" applyFill="1" applyBorder="1" applyAlignment="1">
      <alignment horizontal="right" vertical="top" wrapText="1"/>
    </xf>
    <xf numFmtId="0" fontId="2" fillId="0" borderId="22" xfId="2" applyFill="1" applyBorder="1" applyAlignment="1">
      <alignment horizontal="right" vertical="top" wrapText="1"/>
    </xf>
    <xf numFmtId="0" fontId="2" fillId="0" borderId="23" xfId="2" applyFill="1" applyBorder="1" applyAlignment="1">
      <alignment horizontal="right" vertical="top" wrapText="1"/>
    </xf>
    <xf numFmtId="0" fontId="4" fillId="0" borderId="21" xfId="14" quotePrefix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6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4" xfId="1" quotePrefix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0" xfId="3" quotePrefix="1" applyFont="1" applyFill="1" applyAlignment="1">
      <alignment horizontal="left" vertical="top" wrapText="1"/>
    </xf>
    <xf numFmtId="0" fontId="2" fillId="0" borderId="13" xfId="1" quotePrefix="1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3" fillId="0" borderId="0" xfId="15" quotePrefix="1" applyFill="1" applyAlignment="1">
      <alignment horizontal="center" vertical="top" wrapText="1"/>
    </xf>
    <xf numFmtId="0" fontId="2" fillId="0" borderId="24" xfId="5" quotePrefix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24" xfId="5" quotePrefix="1" applyFont="1" applyFill="1" applyBorder="1" applyAlignment="1">
      <alignment horizontal="left" vertical="top" wrapText="1"/>
    </xf>
  </cellXfs>
  <cellStyles count="16">
    <cellStyle name="S0" xfId="1"/>
    <cellStyle name="S0_ОПИУ" xfId="2"/>
    <cellStyle name="S1" xfId="3"/>
    <cellStyle name="S2" xfId="4"/>
    <cellStyle name="S2_ОПИУ" xfId="5"/>
    <cellStyle name="S3" xfId="6"/>
    <cellStyle name="S3_ОПИУ" xfId="7"/>
    <cellStyle name="S4" xfId="8"/>
    <cellStyle name="S4_ОПИУ" xfId="9"/>
    <cellStyle name="S5" xfId="10"/>
    <cellStyle name="S5_ОПИУ" xfId="11"/>
    <cellStyle name="S6" xfId="12"/>
    <cellStyle name="S6_ОПИУ" xfId="13"/>
    <cellStyle name="S7" xfId="14"/>
    <cellStyle name="S8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127"/>
  <sheetViews>
    <sheetView tabSelected="1" view="pageBreakPreview" topLeftCell="A52" zoomScaleNormal="100" workbookViewId="0">
      <selection activeCell="J131" sqref="J131"/>
    </sheetView>
  </sheetViews>
  <sheetFormatPr defaultRowHeight="15" x14ac:dyDescent="0.25"/>
  <cols>
    <col min="1" max="1" width="62.5703125" style="3" customWidth="1"/>
    <col min="2" max="2" width="12" style="3" customWidth="1"/>
    <col min="3" max="4" width="17" style="3" customWidth="1"/>
    <col min="5" max="5" width="20.5703125" style="1" customWidth="1"/>
    <col min="6" max="16384" width="9.140625" style="1"/>
  </cols>
  <sheetData>
    <row r="1" spans="1:4" x14ac:dyDescent="0.25">
      <c r="A1" s="98" t="s">
        <v>0</v>
      </c>
      <c r="B1" s="99"/>
      <c r="C1" s="99"/>
      <c r="D1" s="99"/>
    </row>
    <row r="3" spans="1:4" x14ac:dyDescent="0.25">
      <c r="A3" s="100" t="s">
        <v>1</v>
      </c>
      <c r="B3" s="101"/>
      <c r="C3" s="101"/>
      <c r="D3" s="102"/>
    </row>
    <row r="5" spans="1:4" x14ac:dyDescent="0.25">
      <c r="A5" s="103" t="s">
        <v>330</v>
      </c>
      <c r="B5" s="97"/>
      <c r="C5" s="97"/>
    </row>
    <row r="7" spans="1:4" x14ac:dyDescent="0.25">
      <c r="D7" s="80" t="s">
        <v>2</v>
      </c>
    </row>
    <row r="8" spans="1:4" ht="22.5" x14ac:dyDescent="0.25">
      <c r="A8" s="18" t="s">
        <v>3</v>
      </c>
      <c r="B8" s="19" t="s">
        <v>4</v>
      </c>
      <c r="C8" s="18" t="s">
        <v>5</v>
      </c>
      <c r="D8" s="5" t="s">
        <v>6</v>
      </c>
    </row>
    <row r="9" spans="1:4" x14ac:dyDescent="0.25">
      <c r="A9" s="20" t="s">
        <v>7</v>
      </c>
      <c r="B9" s="21" t="s">
        <v>8</v>
      </c>
      <c r="C9" s="20" t="s">
        <v>9</v>
      </c>
      <c r="D9" s="6" t="s">
        <v>10</v>
      </c>
    </row>
    <row r="10" spans="1:4" x14ac:dyDescent="0.25">
      <c r="A10" s="22" t="s">
        <v>11</v>
      </c>
      <c r="B10" s="21" t="s">
        <v>12</v>
      </c>
      <c r="C10" s="70" t="s">
        <v>12</v>
      </c>
      <c r="D10" s="7" t="s">
        <v>12</v>
      </c>
    </row>
    <row r="11" spans="1:4" x14ac:dyDescent="0.25">
      <c r="A11" s="23" t="s">
        <v>13</v>
      </c>
      <c r="B11" s="21" t="s">
        <v>14</v>
      </c>
      <c r="C11" s="71">
        <f>C13+C14</f>
        <v>122535</v>
      </c>
      <c r="D11" s="8">
        <f>D13+D14</f>
        <v>333582</v>
      </c>
    </row>
    <row r="12" spans="1:4" x14ac:dyDescent="0.25">
      <c r="A12" s="23" t="s">
        <v>15</v>
      </c>
      <c r="B12" s="21" t="s">
        <v>12</v>
      </c>
      <c r="C12" s="70" t="s">
        <v>12</v>
      </c>
      <c r="D12" s="7" t="s">
        <v>12</v>
      </c>
    </row>
    <row r="13" spans="1:4" x14ac:dyDescent="0.25">
      <c r="A13" s="23" t="s">
        <v>16</v>
      </c>
      <c r="B13" s="21" t="s">
        <v>17</v>
      </c>
      <c r="C13" s="71">
        <v>8</v>
      </c>
      <c r="D13" s="8">
        <v>209</v>
      </c>
    </row>
    <row r="14" spans="1:4" ht="22.5" x14ac:dyDescent="0.25">
      <c r="A14" s="23" t="s">
        <v>18</v>
      </c>
      <c r="B14" s="21" t="s">
        <v>19</v>
      </c>
      <c r="C14" s="71">
        <v>122527</v>
      </c>
      <c r="D14" s="8">
        <v>333373</v>
      </c>
    </row>
    <row r="15" spans="1:4" x14ac:dyDescent="0.25">
      <c r="A15" s="23" t="s">
        <v>20</v>
      </c>
      <c r="B15" s="21" t="s">
        <v>8</v>
      </c>
      <c r="C15" s="71">
        <v>0</v>
      </c>
      <c r="D15" s="8">
        <v>0</v>
      </c>
    </row>
    <row r="16" spans="1:4" x14ac:dyDescent="0.25">
      <c r="A16" s="23" t="s">
        <v>21</v>
      </c>
      <c r="B16" s="21" t="s">
        <v>9</v>
      </c>
      <c r="C16" s="71">
        <v>0</v>
      </c>
      <c r="D16" s="8">
        <v>0</v>
      </c>
    </row>
    <row r="17" spans="1:4" x14ac:dyDescent="0.25">
      <c r="A17" s="23" t="s">
        <v>15</v>
      </c>
      <c r="B17" s="21" t="s">
        <v>12</v>
      </c>
      <c r="C17" s="70" t="s">
        <v>12</v>
      </c>
      <c r="D17" s="7" t="s">
        <v>12</v>
      </c>
    </row>
    <row r="18" spans="1:4" x14ac:dyDescent="0.25">
      <c r="A18" s="23" t="s">
        <v>22</v>
      </c>
      <c r="B18" s="21" t="s">
        <v>23</v>
      </c>
      <c r="C18" s="71">
        <v>0</v>
      </c>
      <c r="D18" s="8">
        <v>0</v>
      </c>
    </row>
    <row r="19" spans="1:4" x14ac:dyDescent="0.25">
      <c r="A19" s="23" t="s">
        <v>24</v>
      </c>
      <c r="B19" s="21" t="s">
        <v>10</v>
      </c>
      <c r="C19" s="71">
        <v>0</v>
      </c>
      <c r="D19" s="8">
        <v>0</v>
      </c>
    </row>
    <row r="20" spans="1:4" x14ac:dyDescent="0.25">
      <c r="A20" s="23" t="s">
        <v>15</v>
      </c>
      <c r="B20" s="21" t="s">
        <v>12</v>
      </c>
      <c r="C20" s="70" t="s">
        <v>12</v>
      </c>
      <c r="D20" s="7" t="s">
        <v>12</v>
      </c>
    </row>
    <row r="21" spans="1:4" x14ac:dyDescent="0.25">
      <c r="A21" s="23" t="s">
        <v>22</v>
      </c>
      <c r="B21" s="21" t="s">
        <v>25</v>
      </c>
      <c r="C21" s="71">
        <v>0</v>
      </c>
      <c r="D21" s="8">
        <v>0</v>
      </c>
    </row>
    <row r="22" spans="1:4" ht="22.5" x14ac:dyDescent="0.25">
      <c r="A22" s="23" t="s">
        <v>26</v>
      </c>
      <c r="B22" s="21" t="s">
        <v>27</v>
      </c>
      <c r="C22" s="71">
        <v>183213</v>
      </c>
      <c r="D22" s="8">
        <v>12363</v>
      </c>
    </row>
    <row r="23" spans="1:4" x14ac:dyDescent="0.25">
      <c r="A23" s="23" t="s">
        <v>22</v>
      </c>
      <c r="B23" s="21" t="s">
        <v>28</v>
      </c>
      <c r="C23" s="71">
        <v>1952</v>
      </c>
      <c r="D23" s="8">
        <v>318</v>
      </c>
    </row>
    <row r="24" spans="1:4" ht="22.5" x14ac:dyDescent="0.25">
      <c r="A24" s="23" t="s">
        <v>29</v>
      </c>
      <c r="B24" s="21" t="s">
        <v>30</v>
      </c>
      <c r="C24" s="71">
        <v>0</v>
      </c>
      <c r="D24" s="8">
        <v>0</v>
      </c>
    </row>
    <row r="25" spans="1:4" x14ac:dyDescent="0.25">
      <c r="A25" s="23" t="s">
        <v>15</v>
      </c>
      <c r="B25" s="21" t="s">
        <v>12</v>
      </c>
      <c r="C25" s="70" t="s">
        <v>12</v>
      </c>
      <c r="D25" s="7" t="s">
        <v>12</v>
      </c>
    </row>
    <row r="26" spans="1:4" x14ac:dyDescent="0.25">
      <c r="A26" s="23" t="s">
        <v>31</v>
      </c>
      <c r="B26" s="21" t="s">
        <v>32</v>
      </c>
      <c r="C26" s="71">
        <v>0</v>
      </c>
      <c r="D26" s="8">
        <v>0</v>
      </c>
    </row>
    <row r="27" spans="1:4" ht="22.5" x14ac:dyDescent="0.25">
      <c r="A27" s="23" t="s">
        <v>33</v>
      </c>
      <c r="B27" s="21" t="s">
        <v>34</v>
      </c>
      <c r="C27" s="71">
        <v>0</v>
      </c>
      <c r="D27" s="8">
        <v>0</v>
      </c>
    </row>
    <row r="28" spans="1:4" x14ac:dyDescent="0.25">
      <c r="A28" s="23" t="s">
        <v>15</v>
      </c>
      <c r="B28" s="21" t="s">
        <v>12</v>
      </c>
      <c r="C28" s="70" t="s">
        <v>12</v>
      </c>
      <c r="D28" s="7" t="s">
        <v>12</v>
      </c>
    </row>
    <row r="29" spans="1:4" x14ac:dyDescent="0.25">
      <c r="A29" s="23" t="s">
        <v>31</v>
      </c>
      <c r="B29" s="21" t="s">
        <v>35</v>
      </c>
      <c r="C29" s="71">
        <v>0</v>
      </c>
      <c r="D29" s="8">
        <v>0</v>
      </c>
    </row>
    <row r="30" spans="1:4" x14ac:dyDescent="0.25">
      <c r="A30" s="23" t="s">
        <v>36</v>
      </c>
      <c r="B30" s="21" t="s">
        <v>37</v>
      </c>
      <c r="C30" s="71">
        <v>0</v>
      </c>
      <c r="D30" s="8">
        <v>0</v>
      </c>
    </row>
    <row r="31" spans="1:4" x14ac:dyDescent="0.25">
      <c r="A31" s="23" t="s">
        <v>38</v>
      </c>
      <c r="B31" s="21" t="s">
        <v>39</v>
      </c>
      <c r="C31" s="71">
        <v>10000</v>
      </c>
      <c r="D31" s="8">
        <v>0</v>
      </c>
    </row>
    <row r="32" spans="1:4" x14ac:dyDescent="0.25">
      <c r="A32" s="23" t="s">
        <v>40</v>
      </c>
      <c r="B32" s="21" t="s">
        <v>41</v>
      </c>
      <c r="C32" s="71">
        <v>1008</v>
      </c>
      <c r="D32" s="8">
        <v>186</v>
      </c>
    </row>
    <row r="33" spans="1:4" x14ac:dyDescent="0.25">
      <c r="A33" s="23" t="s">
        <v>42</v>
      </c>
      <c r="B33" s="21" t="s">
        <v>43</v>
      </c>
      <c r="C33" s="71">
        <v>0</v>
      </c>
      <c r="D33" s="8">
        <v>0</v>
      </c>
    </row>
    <row r="34" spans="1:4" x14ac:dyDescent="0.25">
      <c r="A34" s="23" t="s">
        <v>44</v>
      </c>
      <c r="B34" s="21" t="s">
        <v>45</v>
      </c>
      <c r="C34" s="71">
        <v>283166</v>
      </c>
      <c r="D34" s="8">
        <v>190134</v>
      </c>
    </row>
    <row r="35" spans="1:4" x14ac:dyDescent="0.25">
      <c r="A35" s="23" t="s">
        <v>46</v>
      </c>
      <c r="B35" s="21" t="s">
        <v>47</v>
      </c>
      <c r="C35" s="71">
        <v>480</v>
      </c>
      <c r="D35" s="8">
        <v>634</v>
      </c>
    </row>
    <row r="36" spans="1:4" x14ac:dyDescent="0.25">
      <c r="A36" s="23" t="s">
        <v>48</v>
      </c>
      <c r="B36" s="21" t="s">
        <v>49</v>
      </c>
      <c r="C36" s="71">
        <v>9609</v>
      </c>
      <c r="D36" s="8">
        <v>1496</v>
      </c>
    </row>
    <row r="37" spans="1:4" x14ac:dyDescent="0.25">
      <c r="A37" s="23" t="s">
        <v>50</v>
      </c>
      <c r="B37" s="21" t="s">
        <v>51</v>
      </c>
      <c r="C37" s="71">
        <f>C42+C44</f>
        <v>28680</v>
      </c>
      <c r="D37" s="8">
        <v>11901</v>
      </c>
    </row>
    <row r="38" spans="1:4" x14ac:dyDescent="0.25">
      <c r="A38" s="23" t="s">
        <v>15</v>
      </c>
      <c r="B38" s="21" t="s">
        <v>12</v>
      </c>
      <c r="C38" s="70" t="s">
        <v>12</v>
      </c>
      <c r="D38" s="7" t="s">
        <v>12</v>
      </c>
    </row>
    <row r="39" spans="1:4" x14ac:dyDescent="0.25">
      <c r="A39" s="23" t="s">
        <v>52</v>
      </c>
      <c r="B39" s="21" t="s">
        <v>53</v>
      </c>
      <c r="C39" s="71">
        <v>0</v>
      </c>
      <c r="D39" s="9">
        <v>0</v>
      </c>
    </row>
    <row r="40" spans="1:4" x14ac:dyDescent="0.25">
      <c r="A40" s="23" t="s">
        <v>54</v>
      </c>
      <c r="B40" s="24" t="s">
        <v>55</v>
      </c>
      <c r="C40" s="71">
        <v>0</v>
      </c>
      <c r="D40" s="10">
        <v>0</v>
      </c>
    </row>
    <row r="41" spans="1:4" x14ac:dyDescent="0.25">
      <c r="A41" s="23" t="s">
        <v>56</v>
      </c>
      <c r="B41" s="25" t="s">
        <v>57</v>
      </c>
      <c r="C41" s="71"/>
      <c r="D41" s="10">
        <v>0</v>
      </c>
    </row>
    <row r="42" spans="1:4" x14ac:dyDescent="0.25">
      <c r="A42" s="23" t="s">
        <v>58</v>
      </c>
      <c r="B42" s="25" t="s">
        <v>59</v>
      </c>
      <c r="C42" s="71">
        <v>280</v>
      </c>
      <c r="D42" s="10">
        <v>280</v>
      </c>
    </row>
    <row r="43" spans="1:4" x14ac:dyDescent="0.25">
      <c r="A43" s="23" t="s">
        <v>60</v>
      </c>
      <c r="B43" s="25" t="s">
        <v>61</v>
      </c>
      <c r="C43" s="71">
        <v>0</v>
      </c>
      <c r="D43" s="10">
        <v>0</v>
      </c>
    </row>
    <row r="44" spans="1:4" x14ac:dyDescent="0.25">
      <c r="A44" s="23" t="s">
        <v>62</v>
      </c>
      <c r="B44" s="25" t="s">
        <v>63</v>
      </c>
      <c r="C44" s="71">
        <v>28400</v>
      </c>
      <c r="D44" s="10">
        <v>11621</v>
      </c>
    </row>
    <row r="45" spans="1:4" x14ac:dyDescent="0.25">
      <c r="A45" s="23" t="s">
        <v>64</v>
      </c>
      <c r="B45" s="25" t="s">
        <v>65</v>
      </c>
      <c r="C45" s="71">
        <v>0</v>
      </c>
      <c r="D45" s="10">
        <v>0</v>
      </c>
    </row>
    <row r="46" spans="1:4" x14ac:dyDescent="0.25">
      <c r="A46" s="23" t="s">
        <v>66</v>
      </c>
      <c r="B46" s="25" t="s">
        <v>67</v>
      </c>
      <c r="C46" s="71">
        <v>0</v>
      </c>
      <c r="D46" s="10">
        <v>0</v>
      </c>
    </row>
    <row r="47" spans="1:4" x14ac:dyDescent="0.25">
      <c r="A47" s="23" t="s">
        <v>68</v>
      </c>
      <c r="B47" s="25" t="s">
        <v>69</v>
      </c>
      <c r="C47" s="71">
        <v>0</v>
      </c>
      <c r="D47" s="10">
        <v>0</v>
      </c>
    </row>
    <row r="48" spans="1:4" x14ac:dyDescent="0.25">
      <c r="A48" s="23" t="s">
        <v>70</v>
      </c>
      <c r="B48" s="25" t="s">
        <v>71</v>
      </c>
      <c r="C48" s="71">
        <v>0</v>
      </c>
      <c r="D48" s="10">
        <v>0</v>
      </c>
    </row>
    <row r="49" spans="1:5" x14ac:dyDescent="0.25">
      <c r="A49" s="23" t="s">
        <v>72</v>
      </c>
      <c r="B49" s="25" t="s">
        <v>73</v>
      </c>
      <c r="C49" s="71">
        <v>0</v>
      </c>
      <c r="D49" s="10">
        <v>0</v>
      </c>
    </row>
    <row r="50" spans="1:5" x14ac:dyDescent="0.25">
      <c r="A50" s="23" t="s">
        <v>74</v>
      </c>
      <c r="B50" s="25" t="s">
        <v>75</v>
      </c>
      <c r="C50" s="71">
        <v>0</v>
      </c>
      <c r="D50" s="10">
        <v>0</v>
      </c>
    </row>
    <row r="51" spans="1:5" x14ac:dyDescent="0.25">
      <c r="A51" s="23" t="s">
        <v>15</v>
      </c>
      <c r="B51" s="25" t="s">
        <v>12</v>
      </c>
      <c r="C51" s="70" t="s">
        <v>12</v>
      </c>
      <c r="D51" s="11" t="s">
        <v>12</v>
      </c>
    </row>
    <row r="52" spans="1:5" x14ac:dyDescent="0.25">
      <c r="A52" s="23" t="s">
        <v>76</v>
      </c>
      <c r="B52" s="25" t="s">
        <v>77</v>
      </c>
      <c r="C52" s="71">
        <v>0</v>
      </c>
      <c r="D52" s="10">
        <v>0</v>
      </c>
    </row>
    <row r="53" spans="1:5" x14ac:dyDescent="0.25">
      <c r="A53" s="23" t="s">
        <v>78</v>
      </c>
      <c r="B53" s="25" t="s">
        <v>79</v>
      </c>
      <c r="C53" s="71">
        <v>0</v>
      </c>
      <c r="D53" s="10">
        <v>0</v>
      </c>
    </row>
    <row r="54" spans="1:5" x14ac:dyDescent="0.25">
      <c r="A54" s="23" t="s">
        <v>80</v>
      </c>
      <c r="B54" s="25" t="s">
        <v>81</v>
      </c>
      <c r="C54" s="71">
        <v>0</v>
      </c>
      <c r="D54" s="10">
        <v>0</v>
      </c>
    </row>
    <row r="55" spans="1:5" x14ac:dyDescent="0.25">
      <c r="A55" s="23" t="s">
        <v>82</v>
      </c>
      <c r="B55" s="25" t="s">
        <v>83</v>
      </c>
      <c r="C55" s="71">
        <v>0</v>
      </c>
      <c r="D55" s="10">
        <v>0</v>
      </c>
    </row>
    <row r="56" spans="1:5" x14ac:dyDescent="0.25">
      <c r="A56" s="23" t="s">
        <v>84</v>
      </c>
      <c r="B56" s="25" t="s">
        <v>85</v>
      </c>
      <c r="C56" s="71">
        <v>1596</v>
      </c>
      <c r="D56" s="10">
        <v>359</v>
      </c>
    </row>
    <row r="57" spans="1:5" x14ac:dyDescent="0.25">
      <c r="A57" s="23" t="s">
        <v>86</v>
      </c>
      <c r="B57" s="25" t="s">
        <v>87</v>
      </c>
      <c r="C57" s="71">
        <v>0</v>
      </c>
      <c r="D57" s="10">
        <v>0</v>
      </c>
    </row>
    <row r="58" spans="1:5" x14ac:dyDescent="0.25">
      <c r="A58" s="23" t="s">
        <v>88</v>
      </c>
      <c r="B58" s="25" t="s">
        <v>89</v>
      </c>
      <c r="C58" s="71">
        <v>0</v>
      </c>
      <c r="D58" s="10">
        <v>0</v>
      </c>
    </row>
    <row r="59" spans="1:5" ht="15" customHeight="1" x14ac:dyDescent="0.25">
      <c r="A59" s="23" t="s">
        <v>90</v>
      </c>
      <c r="B59" s="25" t="s">
        <v>91</v>
      </c>
      <c r="C59" s="71">
        <v>34</v>
      </c>
      <c r="D59" s="10">
        <v>51</v>
      </c>
      <c r="E59" s="94"/>
    </row>
    <row r="60" spans="1:5" s="2" customFormat="1" x14ac:dyDescent="0.25">
      <c r="A60" s="26" t="s">
        <v>92</v>
      </c>
      <c r="B60" s="27" t="s">
        <v>93</v>
      </c>
      <c r="C60" s="12">
        <f>C11+C15+C16+C19+C22+C24+C27+C30+C31+C32+C34+C35+C36+C37+C56+C57+C58+C59</f>
        <v>640321</v>
      </c>
      <c r="D60" s="12">
        <f>D11+D15+D16+D19+D22+D24+D27+D30+D31+D32+D34+D35+D36+D37+D56+D57+D58+D59</f>
        <v>550706</v>
      </c>
    </row>
    <row r="61" spans="1:5" x14ac:dyDescent="0.25">
      <c r="A61" s="23" t="s">
        <v>12</v>
      </c>
      <c r="B61" s="25" t="s">
        <v>12</v>
      </c>
      <c r="C61" s="70" t="s">
        <v>12</v>
      </c>
      <c r="D61" s="11" t="s">
        <v>12</v>
      </c>
    </row>
    <row r="62" spans="1:5" x14ac:dyDescent="0.25">
      <c r="A62" s="22" t="s">
        <v>94</v>
      </c>
      <c r="B62" s="25" t="s">
        <v>12</v>
      </c>
      <c r="C62" s="70" t="s">
        <v>12</v>
      </c>
      <c r="D62" s="11" t="s">
        <v>12</v>
      </c>
    </row>
    <row r="63" spans="1:5" x14ac:dyDescent="0.25">
      <c r="A63" s="23" t="s">
        <v>95</v>
      </c>
      <c r="B63" s="25" t="s">
        <v>96</v>
      </c>
      <c r="C63" s="71">
        <v>0</v>
      </c>
      <c r="D63" s="10">
        <v>0</v>
      </c>
    </row>
    <row r="64" spans="1:5" x14ac:dyDescent="0.25">
      <c r="A64" s="23" t="s">
        <v>97</v>
      </c>
      <c r="B64" s="25" t="s">
        <v>98</v>
      </c>
      <c r="C64" s="71">
        <v>0</v>
      </c>
      <c r="D64" s="10">
        <v>0</v>
      </c>
    </row>
    <row r="65" spans="1:4" x14ac:dyDescent="0.25">
      <c r="A65" s="23" t="s">
        <v>99</v>
      </c>
      <c r="B65" s="25" t="s">
        <v>100</v>
      </c>
      <c r="C65" s="71">
        <v>0</v>
      </c>
      <c r="D65" s="10">
        <v>0</v>
      </c>
    </row>
    <row r="66" spans="1:4" x14ac:dyDescent="0.25">
      <c r="A66" s="23" t="s">
        <v>101</v>
      </c>
      <c r="B66" s="25" t="s">
        <v>102</v>
      </c>
      <c r="C66" s="71">
        <v>0</v>
      </c>
      <c r="D66" s="10">
        <v>0</v>
      </c>
    </row>
    <row r="67" spans="1:4" x14ac:dyDescent="0.25">
      <c r="A67" s="23" t="s">
        <v>103</v>
      </c>
      <c r="B67" s="25" t="s">
        <v>104</v>
      </c>
      <c r="C67" s="71">
        <v>2762</v>
      </c>
      <c r="D67" s="10">
        <v>887</v>
      </c>
    </row>
    <row r="68" spans="1:4" x14ac:dyDescent="0.25">
      <c r="A68" s="23" t="s">
        <v>105</v>
      </c>
      <c r="B68" s="25" t="s">
        <v>106</v>
      </c>
      <c r="C68" s="71">
        <v>0</v>
      </c>
      <c r="D68" s="10">
        <v>0</v>
      </c>
    </row>
    <row r="69" spans="1:4" x14ac:dyDescent="0.25">
      <c r="A69" s="23" t="s">
        <v>107</v>
      </c>
      <c r="B69" s="25" t="s">
        <v>108</v>
      </c>
      <c r="C69" s="71">
        <v>241</v>
      </c>
      <c r="D69" s="10">
        <v>188</v>
      </c>
    </row>
    <row r="70" spans="1:4" x14ac:dyDescent="0.25">
      <c r="A70" s="23" t="s">
        <v>109</v>
      </c>
      <c r="B70" s="25" t="s">
        <v>110</v>
      </c>
      <c r="C70" s="71">
        <f>C78+C81+C82+C79</f>
        <v>45</v>
      </c>
      <c r="D70" s="71">
        <f>D78+D81+D82+D79</f>
        <v>406</v>
      </c>
    </row>
    <row r="71" spans="1:4" x14ac:dyDescent="0.25">
      <c r="A71" s="23" t="s">
        <v>15</v>
      </c>
      <c r="B71" s="25" t="s">
        <v>12</v>
      </c>
      <c r="C71" s="70" t="s">
        <v>12</v>
      </c>
      <c r="D71" s="13" t="s">
        <v>12</v>
      </c>
    </row>
    <row r="72" spans="1:4" x14ac:dyDescent="0.25">
      <c r="A72" s="23" t="s">
        <v>111</v>
      </c>
      <c r="B72" s="28" t="s">
        <v>112</v>
      </c>
      <c r="C72" s="71">
        <v>0</v>
      </c>
      <c r="D72" s="10">
        <v>0</v>
      </c>
    </row>
    <row r="73" spans="1:4" x14ac:dyDescent="0.25">
      <c r="A73" s="29" t="s">
        <v>113</v>
      </c>
      <c r="B73" s="25" t="s">
        <v>114</v>
      </c>
      <c r="C73" s="72">
        <v>0</v>
      </c>
      <c r="D73" s="10">
        <v>0</v>
      </c>
    </row>
    <row r="74" spans="1:4" x14ac:dyDescent="0.25">
      <c r="A74" s="29" t="s">
        <v>115</v>
      </c>
      <c r="B74" s="25" t="s">
        <v>116</v>
      </c>
      <c r="C74" s="72">
        <v>0</v>
      </c>
      <c r="D74" s="10">
        <v>0</v>
      </c>
    </row>
    <row r="75" spans="1:4" x14ac:dyDescent="0.25">
      <c r="A75" s="29" t="s">
        <v>117</v>
      </c>
      <c r="B75" s="25" t="s">
        <v>118</v>
      </c>
      <c r="C75" s="72">
        <v>0</v>
      </c>
      <c r="D75" s="10">
        <v>0</v>
      </c>
    </row>
    <row r="76" spans="1:4" x14ac:dyDescent="0.25">
      <c r="A76" s="29" t="s">
        <v>119</v>
      </c>
      <c r="B76" s="25" t="s">
        <v>120</v>
      </c>
      <c r="C76" s="72">
        <v>0</v>
      </c>
      <c r="D76" s="10">
        <v>0</v>
      </c>
    </row>
    <row r="77" spans="1:4" x14ac:dyDescent="0.25">
      <c r="A77" s="29" t="s">
        <v>121</v>
      </c>
      <c r="B77" s="25" t="s">
        <v>122</v>
      </c>
      <c r="C77" s="72"/>
      <c r="D77" s="10"/>
    </row>
    <row r="78" spans="1:4" x14ac:dyDescent="0.25">
      <c r="A78" s="29" t="s">
        <v>123</v>
      </c>
      <c r="B78" s="25" t="s">
        <v>124</v>
      </c>
      <c r="C78" s="72">
        <v>0</v>
      </c>
      <c r="D78" s="10">
        <v>24</v>
      </c>
    </row>
    <row r="79" spans="1:4" x14ac:dyDescent="0.25">
      <c r="A79" s="29" t="s">
        <v>125</v>
      </c>
      <c r="B79" s="25" t="s">
        <v>126</v>
      </c>
      <c r="C79" s="72">
        <v>45</v>
      </c>
      <c r="D79" s="10"/>
    </row>
    <row r="80" spans="1:4" x14ac:dyDescent="0.25">
      <c r="A80" s="29" t="s">
        <v>127</v>
      </c>
      <c r="B80" s="25" t="s">
        <v>128</v>
      </c>
      <c r="C80" s="72"/>
      <c r="D80" s="10"/>
    </row>
    <row r="81" spans="1:4" x14ac:dyDescent="0.25">
      <c r="A81" s="29" t="s">
        <v>129</v>
      </c>
      <c r="B81" s="25" t="s">
        <v>130</v>
      </c>
      <c r="C81" s="72">
        <v>0</v>
      </c>
      <c r="D81" s="10">
        <v>361</v>
      </c>
    </row>
    <row r="82" spans="1:4" x14ac:dyDescent="0.25">
      <c r="A82" s="29" t="s">
        <v>131</v>
      </c>
      <c r="B82" s="25" t="s">
        <v>132</v>
      </c>
      <c r="C82" s="72">
        <v>0</v>
      </c>
      <c r="D82" s="10">
        <v>21</v>
      </c>
    </row>
    <row r="83" spans="1:4" x14ac:dyDescent="0.25">
      <c r="A83" s="29" t="s">
        <v>133</v>
      </c>
      <c r="B83" s="25" t="s">
        <v>134</v>
      </c>
      <c r="C83" s="72">
        <v>0</v>
      </c>
      <c r="D83" s="10">
        <v>0</v>
      </c>
    </row>
    <row r="84" spans="1:4" x14ac:dyDescent="0.25">
      <c r="A84" s="29" t="s">
        <v>74</v>
      </c>
      <c r="B84" s="25" t="s">
        <v>135</v>
      </c>
      <c r="C84" s="72">
        <v>0</v>
      </c>
      <c r="D84" s="10">
        <v>0</v>
      </c>
    </row>
    <row r="85" spans="1:4" x14ac:dyDescent="0.25">
      <c r="A85" s="29" t="s">
        <v>15</v>
      </c>
      <c r="B85" s="25" t="s">
        <v>12</v>
      </c>
      <c r="C85" s="73" t="s">
        <v>12</v>
      </c>
      <c r="D85" s="11" t="s">
        <v>12</v>
      </c>
    </row>
    <row r="86" spans="1:4" x14ac:dyDescent="0.25">
      <c r="A86" s="29" t="s">
        <v>136</v>
      </c>
      <c r="B86" s="25" t="s">
        <v>137</v>
      </c>
      <c r="C86" s="72">
        <v>0</v>
      </c>
      <c r="D86" s="10">
        <v>0</v>
      </c>
    </row>
    <row r="87" spans="1:4" x14ac:dyDescent="0.25">
      <c r="A87" s="29" t="s">
        <v>138</v>
      </c>
      <c r="B87" s="25" t="s">
        <v>139</v>
      </c>
      <c r="C87" s="72">
        <v>0</v>
      </c>
      <c r="D87" s="10">
        <v>0</v>
      </c>
    </row>
    <row r="88" spans="1:4" x14ac:dyDescent="0.25">
      <c r="A88" s="29" t="s">
        <v>140</v>
      </c>
      <c r="B88" s="25" t="s">
        <v>141</v>
      </c>
      <c r="C88" s="72">
        <v>0</v>
      </c>
      <c r="D88" s="10">
        <v>0</v>
      </c>
    </row>
    <row r="89" spans="1:4" x14ac:dyDescent="0.25">
      <c r="A89" s="29" t="s">
        <v>142</v>
      </c>
      <c r="B89" s="25" t="s">
        <v>143</v>
      </c>
      <c r="C89" s="72">
        <v>0</v>
      </c>
      <c r="D89" s="10">
        <v>0</v>
      </c>
    </row>
    <row r="90" spans="1:4" x14ac:dyDescent="0.25">
      <c r="A90" s="29" t="s">
        <v>144</v>
      </c>
      <c r="B90" s="25" t="s">
        <v>145</v>
      </c>
      <c r="C90" s="72">
        <v>719</v>
      </c>
      <c r="D90" s="10">
        <v>1003</v>
      </c>
    </row>
    <row r="91" spans="1:4" x14ac:dyDescent="0.25">
      <c r="A91" s="29" t="s">
        <v>146</v>
      </c>
      <c r="B91" s="25" t="s">
        <v>147</v>
      </c>
      <c r="C91" s="72">
        <v>7876</v>
      </c>
      <c r="D91" s="10">
        <v>7876</v>
      </c>
    </row>
    <row r="92" spans="1:4" x14ac:dyDescent="0.25">
      <c r="A92" s="29" t="s">
        <v>148</v>
      </c>
      <c r="B92" s="25" t="s">
        <v>149</v>
      </c>
      <c r="C92" s="72">
        <v>1718</v>
      </c>
      <c r="D92" s="10">
        <v>1846</v>
      </c>
    </row>
    <row r="93" spans="1:4" x14ac:dyDescent="0.25">
      <c r="A93" s="29" t="s">
        <v>150</v>
      </c>
      <c r="B93" s="25" t="s">
        <v>151</v>
      </c>
      <c r="C93" s="72">
        <v>2727</v>
      </c>
      <c r="D93" s="10">
        <v>0</v>
      </c>
    </row>
    <row r="94" spans="1:4" x14ac:dyDescent="0.25">
      <c r="A94" s="29" t="s">
        <v>152</v>
      </c>
      <c r="B94" s="25" t="s">
        <v>153</v>
      </c>
      <c r="C94" s="72">
        <v>568</v>
      </c>
      <c r="D94" s="10">
        <v>594</v>
      </c>
    </row>
    <row r="95" spans="1:4" s="2" customFormat="1" x14ac:dyDescent="0.25">
      <c r="A95" s="30" t="s">
        <v>154</v>
      </c>
      <c r="B95" s="27" t="s">
        <v>155</v>
      </c>
      <c r="C95" s="12">
        <f>C63+C64+C65+C66+C67+C68+C69+C70+C84+C90+C91+C92+C93+C94</f>
        <v>16656</v>
      </c>
      <c r="D95" s="12">
        <f>D63+D64+D65+D66+D67+D68+D69+D70+D84+D90+D91+D92+D93+D94</f>
        <v>12800</v>
      </c>
    </row>
    <row r="96" spans="1:4" x14ac:dyDescent="0.25">
      <c r="A96" s="29" t="s">
        <v>12</v>
      </c>
      <c r="B96" s="25" t="s">
        <v>12</v>
      </c>
      <c r="C96" s="73" t="s">
        <v>12</v>
      </c>
      <c r="D96" s="11" t="s">
        <v>12</v>
      </c>
    </row>
    <row r="97" spans="1:4" x14ac:dyDescent="0.25">
      <c r="A97" s="31" t="s">
        <v>156</v>
      </c>
      <c r="B97" s="25" t="s">
        <v>12</v>
      </c>
      <c r="C97" s="73" t="s">
        <v>12</v>
      </c>
      <c r="D97" s="11" t="s">
        <v>12</v>
      </c>
    </row>
    <row r="98" spans="1:4" x14ac:dyDescent="0.25">
      <c r="A98" s="29" t="s">
        <v>157</v>
      </c>
      <c r="B98" s="25" t="s">
        <v>158</v>
      </c>
      <c r="C98" s="72">
        <v>648555</v>
      </c>
      <c r="D98" s="10">
        <f>D100+D101</f>
        <v>648555</v>
      </c>
    </row>
    <row r="99" spans="1:4" x14ac:dyDescent="0.25">
      <c r="A99" s="29" t="s">
        <v>15</v>
      </c>
      <c r="B99" s="25" t="s">
        <v>12</v>
      </c>
      <c r="C99" s="73" t="s">
        <v>12</v>
      </c>
      <c r="D99" s="11" t="s">
        <v>12</v>
      </c>
    </row>
    <row r="100" spans="1:4" x14ac:dyDescent="0.25">
      <c r="A100" s="29" t="s">
        <v>159</v>
      </c>
      <c r="B100" s="25" t="s">
        <v>160</v>
      </c>
      <c r="C100" s="72">
        <v>648555</v>
      </c>
      <c r="D100" s="10">
        <v>648555</v>
      </c>
    </row>
    <row r="101" spans="1:4" x14ac:dyDescent="0.25">
      <c r="A101" s="29" t="s">
        <v>161</v>
      </c>
      <c r="B101" s="25" t="s">
        <v>162</v>
      </c>
      <c r="C101" s="72">
        <v>0</v>
      </c>
      <c r="D101" s="10">
        <v>0</v>
      </c>
    </row>
    <row r="102" spans="1:4" x14ac:dyDescent="0.25">
      <c r="A102" s="29" t="s">
        <v>163</v>
      </c>
      <c r="B102" s="25" t="s">
        <v>164</v>
      </c>
      <c r="C102" s="72">
        <v>0</v>
      </c>
      <c r="D102" s="14">
        <v>0</v>
      </c>
    </row>
    <row r="103" spans="1:4" x14ac:dyDescent="0.25">
      <c r="A103" s="29" t="s">
        <v>165</v>
      </c>
      <c r="B103" s="28" t="s">
        <v>166</v>
      </c>
      <c r="C103" s="72">
        <v>-149486</v>
      </c>
      <c r="D103" s="15">
        <v>-149486</v>
      </c>
    </row>
    <row r="104" spans="1:4" x14ac:dyDescent="0.25">
      <c r="A104" s="32" t="s">
        <v>167</v>
      </c>
      <c r="B104" s="33" t="s">
        <v>168</v>
      </c>
      <c r="C104" s="74">
        <f>C107</f>
        <v>93641</v>
      </c>
      <c r="D104" s="15"/>
    </row>
    <row r="105" spans="1:4" x14ac:dyDescent="0.25">
      <c r="A105" s="34" t="s">
        <v>15</v>
      </c>
      <c r="B105" s="33" t="s">
        <v>12</v>
      </c>
      <c r="C105" s="16" t="s">
        <v>12</v>
      </c>
      <c r="D105" s="16" t="s">
        <v>12</v>
      </c>
    </row>
    <row r="106" spans="1:4" x14ac:dyDescent="0.25">
      <c r="A106" s="34" t="s">
        <v>169</v>
      </c>
      <c r="B106" s="33" t="s">
        <v>170</v>
      </c>
      <c r="C106" s="15">
        <v>0</v>
      </c>
      <c r="D106" s="15">
        <v>0</v>
      </c>
    </row>
    <row r="107" spans="1:4" x14ac:dyDescent="0.25">
      <c r="A107" s="34" t="s">
        <v>171</v>
      </c>
      <c r="B107" s="33" t="s">
        <v>172</v>
      </c>
      <c r="C107" s="15">
        <v>93641</v>
      </c>
      <c r="D107" s="15">
        <v>0</v>
      </c>
    </row>
    <row r="108" spans="1:4" x14ac:dyDescent="0.25">
      <c r="A108" s="34" t="s">
        <v>173</v>
      </c>
      <c r="B108" s="33" t="s">
        <v>174</v>
      </c>
      <c r="C108" s="15">
        <v>0</v>
      </c>
      <c r="D108" s="15">
        <v>0</v>
      </c>
    </row>
    <row r="109" spans="1:4" x14ac:dyDescent="0.25">
      <c r="A109" s="34" t="s">
        <v>175</v>
      </c>
      <c r="B109" s="33" t="s">
        <v>176</v>
      </c>
      <c r="C109" s="15">
        <f>C111+C112</f>
        <v>30955</v>
      </c>
      <c r="D109" s="15">
        <f>D111+D112</f>
        <v>38837</v>
      </c>
    </row>
    <row r="110" spans="1:4" x14ac:dyDescent="0.25">
      <c r="A110" s="34" t="s">
        <v>15</v>
      </c>
      <c r="B110" s="33" t="s">
        <v>12</v>
      </c>
      <c r="C110" s="16" t="s">
        <v>12</v>
      </c>
      <c r="D110" s="16" t="s">
        <v>12</v>
      </c>
    </row>
    <row r="111" spans="1:4" x14ac:dyDescent="0.25">
      <c r="A111" s="34" t="s">
        <v>177</v>
      </c>
      <c r="B111" s="33" t="s">
        <v>178</v>
      </c>
      <c r="C111" s="15">
        <v>38837</v>
      </c>
      <c r="D111" s="15">
        <v>7151</v>
      </c>
    </row>
    <row r="112" spans="1:4" x14ac:dyDescent="0.25">
      <c r="A112" s="34" t="s">
        <v>179</v>
      </c>
      <c r="B112" s="33" t="s">
        <v>180</v>
      </c>
      <c r="C112" s="15">
        <v>-7882</v>
      </c>
      <c r="D112" s="15">
        <v>31686</v>
      </c>
    </row>
    <row r="113" spans="1:5" s="2" customFormat="1" x14ac:dyDescent="0.25">
      <c r="A113" s="35" t="s">
        <v>181</v>
      </c>
      <c r="B113" s="36" t="s">
        <v>182</v>
      </c>
      <c r="C113" s="17">
        <f>C98+C102+C103+C104+C108+C109</f>
        <v>623665</v>
      </c>
      <c r="D113" s="17">
        <f>D98+D102+D103+D104+D108+D109</f>
        <v>537906</v>
      </c>
    </row>
    <row r="114" spans="1:5" x14ac:dyDescent="0.25">
      <c r="A114" s="34" t="s">
        <v>12</v>
      </c>
      <c r="B114" s="33" t="s">
        <v>12</v>
      </c>
      <c r="C114" s="16" t="s">
        <v>12</v>
      </c>
      <c r="D114" s="16" t="s">
        <v>12</v>
      </c>
    </row>
    <row r="115" spans="1:5" s="2" customFormat="1" x14ac:dyDescent="0.25">
      <c r="A115" s="37" t="s">
        <v>183</v>
      </c>
      <c r="B115" s="36" t="s">
        <v>184</v>
      </c>
      <c r="C115" s="17">
        <f>C95+C113</f>
        <v>640321</v>
      </c>
      <c r="D115" s="17">
        <f>D95+D113</f>
        <v>550706</v>
      </c>
      <c r="E115" s="95"/>
    </row>
    <row r="117" spans="1:5" x14ac:dyDescent="0.25">
      <c r="A117" s="4" t="s">
        <v>185</v>
      </c>
    </row>
    <row r="119" spans="1:5" ht="35.25" customHeight="1" x14ac:dyDescent="0.25">
      <c r="A119" s="104" t="s">
        <v>332</v>
      </c>
      <c r="B119" s="105"/>
      <c r="C119" s="105"/>
      <c r="D119" s="106"/>
    </row>
    <row r="121" spans="1:5" x14ac:dyDescent="0.25">
      <c r="A121" s="4" t="s">
        <v>186</v>
      </c>
      <c r="B121" s="96" t="s">
        <v>12</v>
      </c>
      <c r="C121" s="97"/>
      <c r="D121" s="80" t="s">
        <v>187</v>
      </c>
    </row>
    <row r="123" spans="1:5" x14ac:dyDescent="0.25">
      <c r="A123" s="4" t="s">
        <v>188</v>
      </c>
      <c r="B123" s="96" t="s">
        <v>12</v>
      </c>
      <c r="C123" s="97"/>
      <c r="D123" s="80" t="s">
        <v>187</v>
      </c>
    </row>
    <row r="125" spans="1:5" x14ac:dyDescent="0.25">
      <c r="A125" s="4" t="s">
        <v>189</v>
      </c>
      <c r="B125" s="96" t="s">
        <v>12</v>
      </c>
      <c r="C125" s="97"/>
      <c r="D125" s="80" t="s">
        <v>187</v>
      </c>
    </row>
    <row r="127" spans="1:5" x14ac:dyDescent="0.25">
      <c r="A127" s="4" t="s">
        <v>190</v>
      </c>
      <c r="B127" s="96" t="s">
        <v>12</v>
      </c>
      <c r="C127" s="97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" right="0" top="0" bottom="0" header="0.3" footer="0.3"/>
  <pageSetup paperSize="9" scale="78" orientation="portrait" r:id="rId1"/>
  <rowBreaks count="2" manualBreakCount="2">
    <brk id="61" max="3" man="1"/>
    <brk id="12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125"/>
  <sheetViews>
    <sheetView view="pageBreakPreview" zoomScaleNormal="100" zoomScaleSheetLayoutView="100" workbookViewId="0">
      <selection activeCell="A127" sqref="A127:J228"/>
    </sheetView>
  </sheetViews>
  <sheetFormatPr defaultRowHeight="15" x14ac:dyDescent="0.25"/>
  <cols>
    <col min="1" max="1" width="50.7109375" style="38" customWidth="1"/>
    <col min="2" max="2" width="10.7109375" style="38" customWidth="1"/>
    <col min="3" max="3" width="17" style="38" customWidth="1"/>
    <col min="4" max="6" width="17" style="3" customWidth="1"/>
    <col min="7" max="7" width="15.140625" style="3" customWidth="1"/>
    <col min="8" max="8" width="12.5703125" style="3" customWidth="1"/>
    <col min="9" max="9" width="9.140625" style="3"/>
    <col min="10" max="10" width="9.140625" style="38"/>
    <col min="11" max="16384" width="9.140625" style="3"/>
  </cols>
  <sheetData>
    <row r="1" spans="1:11" x14ac:dyDescent="0.25">
      <c r="A1" s="107" t="s">
        <v>191</v>
      </c>
      <c r="B1" s="97"/>
      <c r="C1" s="97"/>
      <c r="D1" s="97"/>
      <c r="E1" s="97"/>
      <c r="F1" s="97"/>
    </row>
    <row r="2" spans="1:11" x14ac:dyDescent="0.25">
      <c r="A2" s="3"/>
      <c r="B2" s="3"/>
      <c r="C2" s="3"/>
    </row>
    <row r="3" spans="1:11" x14ac:dyDescent="0.25">
      <c r="A3" s="3"/>
      <c r="B3" s="108" t="s">
        <v>1</v>
      </c>
      <c r="C3" s="109"/>
      <c r="D3" s="109"/>
      <c r="E3" s="110"/>
    </row>
    <row r="4" spans="1:11" x14ac:dyDescent="0.25">
      <c r="A4" s="3"/>
      <c r="B4" s="3"/>
      <c r="C4" s="3"/>
    </row>
    <row r="5" spans="1:11" x14ac:dyDescent="0.25">
      <c r="A5" s="103" t="s">
        <v>330</v>
      </c>
      <c r="B5" s="97"/>
      <c r="C5" s="97"/>
    </row>
    <row r="6" spans="1:11" x14ac:dyDescent="0.25">
      <c r="A6" s="3"/>
      <c r="B6" s="3"/>
      <c r="C6" s="3"/>
      <c r="D6" s="3">
        <v>2017</v>
      </c>
      <c r="F6" s="3">
        <v>2016</v>
      </c>
      <c r="G6" s="92"/>
      <c r="H6" s="92"/>
      <c r="I6" s="92"/>
      <c r="J6" s="93"/>
      <c r="K6" s="92"/>
    </row>
    <row r="7" spans="1:11" x14ac:dyDescent="0.25">
      <c r="A7" s="3"/>
      <c r="B7" s="3"/>
      <c r="C7" s="3"/>
      <c r="F7" s="81" t="s">
        <v>2</v>
      </c>
      <c r="G7" s="92"/>
      <c r="H7" s="92"/>
      <c r="I7" s="92"/>
      <c r="J7" s="93"/>
      <c r="K7" s="92"/>
    </row>
    <row r="8" spans="1:11" ht="56.25" x14ac:dyDescent="0.25">
      <c r="A8" s="64" t="s">
        <v>192</v>
      </c>
      <c r="B8" s="65" t="s">
        <v>4</v>
      </c>
      <c r="C8" s="64" t="s">
        <v>193</v>
      </c>
      <c r="D8" s="65" t="s">
        <v>194</v>
      </c>
      <c r="E8" s="64" t="s">
        <v>195</v>
      </c>
      <c r="F8" s="66" t="s">
        <v>196</v>
      </c>
      <c r="G8" s="92"/>
      <c r="H8" s="92"/>
      <c r="I8" s="92"/>
      <c r="J8" s="93"/>
      <c r="K8" s="92"/>
    </row>
    <row r="9" spans="1:11" x14ac:dyDescent="0.25">
      <c r="A9" s="64" t="s">
        <v>7</v>
      </c>
      <c r="B9" s="65" t="s">
        <v>8</v>
      </c>
      <c r="C9" s="67" t="s">
        <v>9</v>
      </c>
      <c r="D9" s="68" t="s">
        <v>10</v>
      </c>
      <c r="E9" s="67" t="s">
        <v>27</v>
      </c>
      <c r="F9" s="69" t="s">
        <v>30</v>
      </c>
      <c r="G9" s="92"/>
      <c r="H9" s="92"/>
      <c r="I9" s="92"/>
      <c r="J9" s="93"/>
      <c r="K9" s="92"/>
    </row>
    <row r="10" spans="1:11" x14ac:dyDescent="0.25">
      <c r="A10" s="51" t="s">
        <v>197</v>
      </c>
      <c r="B10" s="52" t="s">
        <v>14</v>
      </c>
      <c r="C10" s="39">
        <f>D10-I10</f>
        <v>13332</v>
      </c>
      <c r="D10" s="39">
        <f>D12+D13+D14+D24+D25</f>
        <v>13332</v>
      </c>
      <c r="E10" s="39">
        <v>274</v>
      </c>
      <c r="F10" s="39">
        <v>36696</v>
      </c>
      <c r="G10" s="92"/>
      <c r="H10" s="92"/>
      <c r="I10" s="92"/>
      <c r="J10" s="93"/>
      <c r="K10" s="92"/>
    </row>
    <row r="11" spans="1:11" x14ac:dyDescent="0.25">
      <c r="A11" s="53" t="s">
        <v>198</v>
      </c>
      <c r="B11" s="52" t="s">
        <v>12</v>
      </c>
      <c r="C11" s="39"/>
      <c r="D11" s="40" t="s">
        <v>12</v>
      </c>
      <c r="E11" s="45"/>
      <c r="F11" s="82"/>
      <c r="G11" s="92"/>
      <c r="H11" s="92"/>
      <c r="I11" s="92"/>
      <c r="J11" s="93"/>
      <c r="K11" s="92"/>
    </row>
    <row r="12" spans="1:11" x14ac:dyDescent="0.25">
      <c r="A12" s="54" t="s">
        <v>199</v>
      </c>
      <c r="B12" s="52" t="s">
        <v>17</v>
      </c>
      <c r="C12" s="39">
        <f t="shared" ref="C12:C75" si="0">D12-I12</f>
        <v>0</v>
      </c>
      <c r="D12" s="39">
        <v>0</v>
      </c>
      <c r="E12" s="45">
        <f t="shared" ref="E12:E75" si="1">F12-J12</f>
        <v>0</v>
      </c>
      <c r="F12" s="83">
        <v>0</v>
      </c>
      <c r="G12" s="92"/>
      <c r="H12" s="92"/>
      <c r="I12" s="92"/>
      <c r="J12" s="93"/>
      <c r="K12" s="92"/>
    </row>
    <row r="13" spans="1:11" x14ac:dyDescent="0.25">
      <c r="A13" s="54" t="s">
        <v>200</v>
      </c>
      <c r="B13" s="52" t="s">
        <v>19</v>
      </c>
      <c r="C13" s="39">
        <f t="shared" si="0"/>
        <v>436</v>
      </c>
      <c r="D13" s="39">
        <v>436</v>
      </c>
      <c r="E13" s="45">
        <v>0</v>
      </c>
      <c r="F13" s="83">
        <v>1</v>
      </c>
      <c r="G13" s="92"/>
      <c r="H13" s="92"/>
      <c r="I13" s="92"/>
      <c r="J13" s="93"/>
      <c r="K13" s="92"/>
    </row>
    <row r="14" spans="1:11" x14ac:dyDescent="0.25">
      <c r="A14" s="54" t="s">
        <v>201</v>
      </c>
      <c r="B14" s="52" t="s">
        <v>202</v>
      </c>
      <c r="C14" s="39">
        <v>673</v>
      </c>
      <c r="D14" s="39">
        <v>11109</v>
      </c>
      <c r="E14" s="45">
        <v>274</v>
      </c>
      <c r="F14" s="83">
        <v>33544</v>
      </c>
      <c r="G14" s="92"/>
      <c r="H14" s="92"/>
      <c r="I14" s="92"/>
      <c r="J14" s="93"/>
      <c r="K14" s="92"/>
    </row>
    <row r="15" spans="1:11" x14ac:dyDescent="0.25">
      <c r="A15" s="53" t="s">
        <v>198</v>
      </c>
      <c r="B15" s="52" t="s">
        <v>12</v>
      </c>
      <c r="C15" s="39"/>
      <c r="D15" s="40" t="s">
        <v>12</v>
      </c>
      <c r="E15" s="45"/>
      <c r="F15" s="82" t="s">
        <v>12</v>
      </c>
      <c r="G15" s="92"/>
      <c r="H15" s="92"/>
      <c r="I15" s="92"/>
      <c r="J15" s="93"/>
      <c r="K15" s="92"/>
    </row>
    <row r="16" spans="1:11" ht="22.5" x14ac:dyDescent="0.25">
      <c r="A16" s="54" t="s">
        <v>203</v>
      </c>
      <c r="B16" s="52" t="s">
        <v>204</v>
      </c>
      <c r="C16" s="39">
        <f t="shared" si="0"/>
        <v>0</v>
      </c>
      <c r="D16" s="39"/>
      <c r="E16" s="45">
        <f t="shared" si="1"/>
        <v>0</v>
      </c>
      <c r="F16" s="83">
        <v>0</v>
      </c>
      <c r="G16" s="92"/>
      <c r="H16" s="92"/>
      <c r="I16" s="92"/>
      <c r="J16" s="93"/>
      <c r="K16" s="92"/>
    </row>
    <row r="17" spans="1:11" ht="22.5" x14ac:dyDescent="0.25">
      <c r="A17" s="54" t="s">
        <v>205</v>
      </c>
      <c r="B17" s="52" t="s">
        <v>206</v>
      </c>
      <c r="C17" s="39">
        <f t="shared" si="0"/>
        <v>0</v>
      </c>
      <c r="D17" s="39"/>
      <c r="E17" s="45">
        <f t="shared" si="1"/>
        <v>0</v>
      </c>
      <c r="F17" s="83">
        <v>0</v>
      </c>
      <c r="G17" s="92"/>
      <c r="H17" s="92"/>
      <c r="I17" s="92"/>
      <c r="J17" s="93"/>
      <c r="K17" s="92"/>
    </row>
    <row r="18" spans="1:11" ht="22.5" x14ac:dyDescent="0.25">
      <c r="A18" s="54" t="s">
        <v>207</v>
      </c>
      <c r="B18" s="52" t="s">
        <v>208</v>
      </c>
      <c r="C18" s="39">
        <f t="shared" si="0"/>
        <v>0</v>
      </c>
      <c r="D18" s="39">
        <v>0</v>
      </c>
      <c r="E18" s="45">
        <f t="shared" si="1"/>
        <v>0</v>
      </c>
      <c r="F18" s="83">
        <v>0</v>
      </c>
      <c r="G18" s="92"/>
      <c r="H18" s="92"/>
      <c r="I18" s="92"/>
      <c r="J18" s="93"/>
      <c r="K18" s="92"/>
    </row>
    <row r="19" spans="1:11" ht="33.75" x14ac:dyDescent="0.25">
      <c r="A19" s="54" t="s">
        <v>209</v>
      </c>
      <c r="B19" s="52" t="s">
        <v>210</v>
      </c>
      <c r="C19" s="39">
        <v>673</v>
      </c>
      <c r="D19" s="39">
        <v>11109</v>
      </c>
      <c r="E19" s="45">
        <v>274</v>
      </c>
      <c r="F19" s="83">
        <v>33544</v>
      </c>
      <c r="G19" s="92"/>
      <c r="H19" s="92"/>
      <c r="I19" s="92"/>
      <c r="J19" s="93"/>
      <c r="K19" s="92"/>
    </row>
    <row r="20" spans="1:11" ht="45" x14ac:dyDescent="0.25">
      <c r="A20" s="54" t="s">
        <v>211</v>
      </c>
      <c r="B20" s="52" t="s">
        <v>212</v>
      </c>
      <c r="C20" s="39">
        <f t="shared" si="0"/>
        <v>77</v>
      </c>
      <c r="D20" s="39">
        <v>77</v>
      </c>
      <c r="E20" s="45">
        <v>179</v>
      </c>
      <c r="F20" s="83">
        <v>32695</v>
      </c>
      <c r="G20" s="92"/>
      <c r="H20" s="92"/>
      <c r="I20" s="92"/>
      <c r="J20" s="93"/>
      <c r="K20" s="92"/>
    </row>
    <row r="21" spans="1:11" ht="22.5" x14ac:dyDescent="0.25">
      <c r="A21" s="54" t="s">
        <v>213</v>
      </c>
      <c r="B21" s="52" t="s">
        <v>214</v>
      </c>
      <c r="C21" s="39">
        <f t="shared" si="0"/>
        <v>40</v>
      </c>
      <c r="D21" s="39">
        <v>40</v>
      </c>
      <c r="E21" s="45">
        <v>7</v>
      </c>
      <c r="F21" s="83">
        <v>68</v>
      </c>
      <c r="G21" s="92"/>
      <c r="H21" s="92"/>
      <c r="I21" s="92"/>
      <c r="J21" s="93"/>
      <c r="K21" s="92"/>
    </row>
    <row r="22" spans="1:11" ht="22.5" x14ac:dyDescent="0.25">
      <c r="A22" s="54" t="s">
        <v>215</v>
      </c>
      <c r="B22" s="52" t="s">
        <v>216</v>
      </c>
      <c r="C22" s="39">
        <f t="shared" si="0"/>
        <v>0</v>
      </c>
      <c r="D22" s="39">
        <v>0</v>
      </c>
      <c r="E22" s="45">
        <f t="shared" si="1"/>
        <v>0</v>
      </c>
      <c r="F22" s="83">
        <v>0</v>
      </c>
      <c r="G22" s="92"/>
      <c r="H22" s="92"/>
      <c r="I22" s="92"/>
      <c r="J22" s="93"/>
      <c r="K22" s="92"/>
    </row>
    <row r="23" spans="1:11" ht="22.5" x14ac:dyDescent="0.25">
      <c r="A23" s="54" t="s">
        <v>217</v>
      </c>
      <c r="B23" s="52" t="s">
        <v>218</v>
      </c>
      <c r="C23" s="39">
        <f t="shared" si="0"/>
        <v>0</v>
      </c>
      <c r="D23" s="39">
        <v>0</v>
      </c>
      <c r="E23" s="45">
        <f t="shared" si="1"/>
        <v>0</v>
      </c>
      <c r="F23" s="83">
        <v>0</v>
      </c>
      <c r="G23" s="92"/>
      <c r="H23" s="92"/>
      <c r="I23" s="92"/>
      <c r="J23" s="93"/>
      <c r="K23" s="92"/>
    </row>
    <row r="24" spans="1:11" x14ac:dyDescent="0.25">
      <c r="A24" s="54" t="s">
        <v>219</v>
      </c>
      <c r="B24" s="52" t="s">
        <v>220</v>
      </c>
      <c r="C24" s="39">
        <f t="shared" si="0"/>
        <v>1787</v>
      </c>
      <c r="D24" s="39">
        <v>1787</v>
      </c>
      <c r="E24" s="45">
        <v>0</v>
      </c>
      <c r="F24" s="83">
        <v>3151</v>
      </c>
      <c r="G24" s="92"/>
      <c r="H24" s="92"/>
      <c r="I24" s="92"/>
      <c r="J24" s="93"/>
      <c r="K24" s="92"/>
    </row>
    <row r="25" spans="1:11" x14ac:dyDescent="0.25">
      <c r="A25" s="54" t="s">
        <v>221</v>
      </c>
      <c r="B25" s="52" t="s">
        <v>222</v>
      </c>
      <c r="C25" s="39">
        <f t="shared" si="0"/>
        <v>0</v>
      </c>
      <c r="D25" s="39">
        <v>0</v>
      </c>
      <c r="E25" s="45">
        <f t="shared" si="1"/>
        <v>0</v>
      </c>
      <c r="F25" s="83">
        <v>0</v>
      </c>
      <c r="G25" s="92"/>
      <c r="H25" s="92"/>
      <c r="I25" s="92"/>
      <c r="J25" s="93"/>
      <c r="K25" s="92"/>
    </row>
    <row r="26" spans="1:11" x14ac:dyDescent="0.25">
      <c r="A26" s="54" t="s">
        <v>223</v>
      </c>
      <c r="B26" s="52" t="s">
        <v>8</v>
      </c>
      <c r="C26" s="39">
        <f t="shared" si="0"/>
        <v>43851</v>
      </c>
      <c r="D26" s="39">
        <f>D31+D32+D35</f>
        <v>43851</v>
      </c>
      <c r="E26" s="45">
        <v>5533</v>
      </c>
      <c r="F26" s="83">
        <v>45188</v>
      </c>
      <c r="G26" s="92"/>
      <c r="H26" s="92"/>
      <c r="I26" s="92"/>
      <c r="J26" s="93"/>
      <c r="K26" s="92"/>
    </row>
    <row r="27" spans="1:11" x14ac:dyDescent="0.25">
      <c r="A27" s="53" t="s">
        <v>15</v>
      </c>
      <c r="B27" s="52" t="s">
        <v>12</v>
      </c>
      <c r="C27" s="39"/>
      <c r="D27" s="40" t="s">
        <v>12</v>
      </c>
      <c r="E27" s="45"/>
      <c r="F27" s="82" t="s">
        <v>12</v>
      </c>
      <c r="G27" s="92"/>
      <c r="H27" s="92"/>
      <c r="I27" s="92"/>
      <c r="J27" s="93"/>
      <c r="K27" s="92"/>
    </row>
    <row r="28" spans="1:11" x14ac:dyDescent="0.25">
      <c r="A28" s="54" t="s">
        <v>224</v>
      </c>
      <c r="B28" s="52" t="s">
        <v>225</v>
      </c>
      <c r="C28" s="39">
        <f t="shared" si="0"/>
        <v>0</v>
      </c>
      <c r="D28" s="39">
        <v>0</v>
      </c>
      <c r="E28" s="45">
        <f t="shared" si="1"/>
        <v>0</v>
      </c>
      <c r="F28" s="84">
        <v>0</v>
      </c>
      <c r="G28" s="92"/>
      <c r="H28" s="92"/>
      <c r="I28" s="92"/>
      <c r="J28" s="93"/>
      <c r="K28" s="92"/>
    </row>
    <row r="29" spans="1:11" x14ac:dyDescent="0.25">
      <c r="A29" s="53" t="s">
        <v>15</v>
      </c>
      <c r="B29" s="55" t="s">
        <v>12</v>
      </c>
      <c r="C29" s="39"/>
      <c r="D29" s="41" t="s">
        <v>12</v>
      </c>
      <c r="E29" s="45"/>
      <c r="F29" s="85" t="s">
        <v>12</v>
      </c>
      <c r="G29" s="92"/>
      <c r="H29" s="92"/>
      <c r="I29" s="92"/>
      <c r="J29" s="93"/>
      <c r="K29" s="92"/>
    </row>
    <row r="30" spans="1:11" x14ac:dyDescent="0.25">
      <c r="A30" s="54" t="s">
        <v>226</v>
      </c>
      <c r="B30" s="56" t="s">
        <v>227</v>
      </c>
      <c r="C30" s="39">
        <f t="shared" si="0"/>
        <v>0</v>
      </c>
      <c r="D30" s="42">
        <v>0</v>
      </c>
      <c r="E30" s="45">
        <f t="shared" si="1"/>
        <v>0</v>
      </c>
      <c r="F30" s="86">
        <v>0</v>
      </c>
      <c r="G30" s="92"/>
      <c r="H30" s="92"/>
      <c r="I30" s="92"/>
      <c r="J30" s="93"/>
      <c r="K30" s="92"/>
    </row>
    <row r="31" spans="1:11" x14ac:dyDescent="0.25">
      <c r="A31" s="54" t="s">
        <v>228</v>
      </c>
      <c r="B31" s="56" t="s">
        <v>229</v>
      </c>
      <c r="C31" s="39">
        <f t="shared" si="0"/>
        <v>4300</v>
      </c>
      <c r="D31" s="42">
        <v>4300</v>
      </c>
      <c r="E31" s="45">
        <f t="shared" si="1"/>
        <v>0</v>
      </c>
      <c r="F31" s="86">
        <v>0</v>
      </c>
      <c r="G31" s="92"/>
      <c r="H31" s="92"/>
      <c r="I31" s="92"/>
      <c r="J31" s="93"/>
      <c r="K31" s="92"/>
    </row>
    <row r="32" spans="1:11" x14ac:dyDescent="0.25">
      <c r="A32" s="54" t="s">
        <v>230</v>
      </c>
      <c r="B32" s="56" t="s">
        <v>231</v>
      </c>
      <c r="C32" s="39">
        <f t="shared" si="0"/>
        <v>2520</v>
      </c>
      <c r="D32" s="42">
        <v>2520</v>
      </c>
      <c r="E32" s="45">
        <v>430</v>
      </c>
      <c r="F32" s="86">
        <v>2610</v>
      </c>
      <c r="G32" s="92"/>
      <c r="H32" s="92"/>
      <c r="I32" s="92"/>
      <c r="J32" s="93"/>
      <c r="K32" s="92"/>
    </row>
    <row r="33" spans="1:11" x14ac:dyDescent="0.25">
      <c r="A33" s="54" t="s">
        <v>232</v>
      </c>
      <c r="B33" s="56" t="s">
        <v>233</v>
      </c>
      <c r="C33" s="39">
        <f t="shared" si="0"/>
        <v>0</v>
      </c>
      <c r="D33" s="42">
        <v>0</v>
      </c>
      <c r="E33" s="45">
        <v>0</v>
      </c>
      <c r="F33" s="86">
        <v>22500</v>
      </c>
      <c r="G33" s="92"/>
      <c r="H33" s="92"/>
      <c r="I33" s="92"/>
      <c r="J33" s="93"/>
      <c r="K33" s="92"/>
    </row>
    <row r="34" spans="1:11" x14ac:dyDescent="0.25">
      <c r="A34" s="54" t="s">
        <v>234</v>
      </c>
      <c r="B34" s="56" t="s">
        <v>235</v>
      </c>
      <c r="C34" s="39">
        <f t="shared" si="0"/>
        <v>0</v>
      </c>
      <c r="D34" s="42">
        <v>0</v>
      </c>
      <c r="E34" s="45">
        <f t="shared" si="1"/>
        <v>0</v>
      </c>
      <c r="F34" s="86">
        <v>0</v>
      </c>
      <c r="G34" s="92"/>
      <c r="H34" s="92"/>
      <c r="I34" s="92"/>
      <c r="J34" s="93"/>
      <c r="K34" s="92"/>
    </row>
    <row r="35" spans="1:11" x14ac:dyDescent="0.25">
      <c r="A35" s="54" t="s">
        <v>236</v>
      </c>
      <c r="B35" s="56" t="s">
        <v>237</v>
      </c>
      <c r="C35" s="39">
        <f t="shared" si="0"/>
        <v>37031</v>
      </c>
      <c r="D35" s="42">
        <v>37031</v>
      </c>
      <c r="E35" s="45">
        <v>1753</v>
      </c>
      <c r="F35" s="86">
        <v>16728</v>
      </c>
      <c r="G35" s="92"/>
      <c r="H35" s="92"/>
      <c r="I35" s="92"/>
      <c r="J35" s="93"/>
      <c r="K35" s="92"/>
    </row>
    <row r="36" spans="1:11" x14ac:dyDescent="0.25">
      <c r="A36" s="54" t="s">
        <v>238</v>
      </c>
      <c r="B36" s="56" t="s">
        <v>239</v>
      </c>
      <c r="C36" s="39">
        <f t="shared" si="0"/>
        <v>0</v>
      </c>
      <c r="D36" s="42">
        <v>0</v>
      </c>
      <c r="E36" s="45">
        <f t="shared" si="1"/>
        <v>0</v>
      </c>
      <c r="F36" s="86">
        <v>0</v>
      </c>
      <c r="G36" s="92"/>
      <c r="H36" s="92"/>
      <c r="I36" s="92"/>
      <c r="J36" s="93"/>
      <c r="K36" s="92"/>
    </row>
    <row r="37" spans="1:11" x14ac:dyDescent="0.25">
      <c r="A37" s="54" t="s">
        <v>240</v>
      </c>
      <c r="B37" s="56" t="s">
        <v>241</v>
      </c>
      <c r="C37" s="39">
        <f t="shared" si="0"/>
        <v>0</v>
      </c>
      <c r="D37" s="42">
        <v>0</v>
      </c>
      <c r="E37" s="45">
        <f t="shared" si="1"/>
        <v>3350</v>
      </c>
      <c r="F37" s="86">
        <v>3350</v>
      </c>
      <c r="G37" s="92"/>
      <c r="H37" s="92"/>
      <c r="I37" s="92"/>
      <c r="J37" s="93"/>
      <c r="K37" s="92"/>
    </row>
    <row r="38" spans="1:11" x14ac:dyDescent="0.25">
      <c r="A38" s="54" t="s">
        <v>242</v>
      </c>
      <c r="B38" s="56" t="s">
        <v>243</v>
      </c>
      <c r="C38" s="39">
        <f t="shared" si="0"/>
        <v>0</v>
      </c>
      <c r="D38" s="42">
        <v>0</v>
      </c>
      <c r="E38" s="45">
        <f t="shared" si="1"/>
        <v>0</v>
      </c>
      <c r="F38" s="86">
        <v>0</v>
      </c>
      <c r="G38" s="92"/>
      <c r="H38" s="92"/>
      <c r="I38" s="92"/>
      <c r="J38" s="93"/>
      <c r="K38" s="92"/>
    </row>
    <row r="39" spans="1:11" x14ac:dyDescent="0.25">
      <c r="A39" s="54" t="s">
        <v>70</v>
      </c>
      <c r="B39" s="56" t="s">
        <v>244</v>
      </c>
      <c r="C39" s="39">
        <f t="shared" si="0"/>
        <v>0</v>
      </c>
      <c r="D39" s="42">
        <v>0</v>
      </c>
      <c r="E39" s="45">
        <f t="shared" si="1"/>
        <v>0</v>
      </c>
      <c r="F39" s="86">
        <v>0</v>
      </c>
      <c r="G39" s="92"/>
      <c r="H39" s="92"/>
      <c r="I39" s="92"/>
      <c r="J39" s="93"/>
      <c r="K39" s="92"/>
    </row>
    <row r="40" spans="1:11" x14ac:dyDescent="0.25">
      <c r="A40" s="54" t="s">
        <v>245</v>
      </c>
      <c r="B40" s="56" t="s">
        <v>9</v>
      </c>
      <c r="C40" s="39">
        <f t="shared" si="0"/>
        <v>10670</v>
      </c>
      <c r="D40" s="42">
        <f>7800+2870</f>
        <v>10670</v>
      </c>
      <c r="E40" s="45">
        <v>1056</v>
      </c>
      <c r="F40" s="86">
        <v>1056</v>
      </c>
      <c r="G40" s="92"/>
      <c r="H40" s="92"/>
      <c r="I40" s="92"/>
      <c r="J40" s="93"/>
      <c r="K40" s="92"/>
    </row>
    <row r="41" spans="1:11" ht="33.75" x14ac:dyDescent="0.25">
      <c r="A41" s="54" t="s">
        <v>246</v>
      </c>
      <c r="B41" s="56" t="s">
        <v>10</v>
      </c>
      <c r="C41" s="39">
        <f t="shared" si="0"/>
        <v>49651</v>
      </c>
      <c r="D41" s="63">
        <f>11428+40760-2537</f>
        <v>49651</v>
      </c>
      <c r="E41" s="45">
        <v>32846</v>
      </c>
      <c r="F41" s="86">
        <v>316795</v>
      </c>
      <c r="G41" s="92"/>
      <c r="H41" s="92"/>
      <c r="I41" s="92"/>
      <c r="J41" s="93"/>
      <c r="K41" s="92"/>
    </row>
    <row r="42" spans="1:11" x14ac:dyDescent="0.25">
      <c r="A42" s="54" t="s">
        <v>247</v>
      </c>
      <c r="B42" s="56" t="s">
        <v>27</v>
      </c>
      <c r="C42" s="39">
        <f t="shared" si="0"/>
        <v>0</v>
      </c>
      <c r="D42" s="42">
        <v>0</v>
      </c>
      <c r="E42" s="45">
        <f t="shared" si="1"/>
        <v>0</v>
      </c>
      <c r="F42" s="86">
        <v>0</v>
      </c>
      <c r="G42" s="92"/>
      <c r="H42" s="92"/>
      <c r="I42" s="92"/>
      <c r="J42" s="93"/>
      <c r="K42" s="92"/>
    </row>
    <row r="43" spans="1:11" x14ac:dyDescent="0.25">
      <c r="A43" s="54" t="s">
        <v>248</v>
      </c>
      <c r="B43" s="56" t="s">
        <v>30</v>
      </c>
      <c r="C43" s="39">
        <f t="shared" si="0"/>
        <v>60350</v>
      </c>
      <c r="D43" s="42">
        <f>917+2537+56896</f>
        <v>60350</v>
      </c>
      <c r="E43" s="45">
        <v>1068</v>
      </c>
      <c r="F43" s="86">
        <v>34267</v>
      </c>
      <c r="G43" s="92"/>
      <c r="H43" s="92"/>
      <c r="I43" s="92"/>
      <c r="J43" s="93"/>
      <c r="K43" s="92"/>
    </row>
    <row r="44" spans="1:11" x14ac:dyDescent="0.25">
      <c r="A44" s="54" t="s">
        <v>249</v>
      </c>
      <c r="B44" s="56" t="s">
        <v>34</v>
      </c>
      <c r="C44" s="39">
        <f t="shared" si="0"/>
        <v>0</v>
      </c>
      <c r="D44" s="42">
        <v>0</v>
      </c>
      <c r="E44" s="45">
        <f t="shared" si="1"/>
        <v>0</v>
      </c>
      <c r="F44" s="86">
        <v>0</v>
      </c>
      <c r="G44" s="92"/>
      <c r="H44" s="92"/>
      <c r="I44" s="92"/>
      <c r="J44" s="93"/>
      <c r="K44" s="92"/>
    </row>
    <row r="45" spans="1:11" x14ac:dyDescent="0.25">
      <c r="A45" s="54" t="s">
        <v>250</v>
      </c>
      <c r="B45" s="56" t="s">
        <v>37</v>
      </c>
      <c r="C45" s="39">
        <f t="shared" si="0"/>
        <v>100</v>
      </c>
      <c r="D45" s="42">
        <v>100</v>
      </c>
      <c r="E45" s="45">
        <f t="shared" si="1"/>
        <v>2074</v>
      </c>
      <c r="F45" s="86">
        <v>2074</v>
      </c>
      <c r="G45" s="92"/>
      <c r="H45" s="92"/>
      <c r="I45" s="92"/>
      <c r="J45" s="93"/>
      <c r="K45" s="92"/>
    </row>
    <row r="46" spans="1:11" ht="22.5" x14ac:dyDescent="0.25">
      <c r="A46" s="54" t="s">
        <v>251</v>
      </c>
      <c r="B46" s="56" t="s">
        <v>39</v>
      </c>
      <c r="C46" s="39">
        <f t="shared" si="0"/>
        <v>0</v>
      </c>
      <c r="D46" s="42">
        <v>0</v>
      </c>
      <c r="E46" s="45">
        <f t="shared" si="1"/>
        <v>0</v>
      </c>
      <c r="F46" s="86">
        <v>0</v>
      </c>
      <c r="G46" s="92"/>
      <c r="H46" s="92"/>
      <c r="I46" s="92"/>
      <c r="J46" s="93"/>
      <c r="K46" s="92"/>
    </row>
    <row r="47" spans="1:11" ht="22.5" x14ac:dyDescent="0.25">
      <c r="A47" s="54" t="s">
        <v>252</v>
      </c>
      <c r="B47" s="56" t="s">
        <v>41</v>
      </c>
      <c r="C47" s="39">
        <f t="shared" si="0"/>
        <v>0</v>
      </c>
      <c r="D47" s="42">
        <v>0</v>
      </c>
      <c r="E47" s="45">
        <f t="shared" si="1"/>
        <v>0</v>
      </c>
      <c r="F47" s="86">
        <v>0</v>
      </c>
      <c r="G47" s="92"/>
      <c r="H47" s="92"/>
      <c r="I47" s="92"/>
      <c r="J47" s="93"/>
      <c r="K47" s="92"/>
    </row>
    <row r="48" spans="1:11" x14ac:dyDescent="0.25">
      <c r="A48" s="53" t="s">
        <v>15</v>
      </c>
      <c r="B48" s="56" t="s">
        <v>12</v>
      </c>
      <c r="C48" s="39"/>
      <c r="D48" s="43" t="s">
        <v>12</v>
      </c>
      <c r="E48" s="45"/>
      <c r="F48" s="85" t="s">
        <v>12</v>
      </c>
      <c r="G48" s="92"/>
      <c r="H48" s="92"/>
      <c r="I48" s="92"/>
      <c r="J48" s="93"/>
      <c r="K48" s="92"/>
    </row>
    <row r="49" spans="1:11" x14ac:dyDescent="0.25">
      <c r="A49" s="54" t="s">
        <v>253</v>
      </c>
      <c r="B49" s="56" t="s">
        <v>254</v>
      </c>
      <c r="C49" s="39">
        <f t="shared" si="0"/>
        <v>0</v>
      </c>
      <c r="D49" s="42">
        <v>0</v>
      </c>
      <c r="E49" s="45">
        <f t="shared" si="1"/>
        <v>0</v>
      </c>
      <c r="F49" s="86">
        <v>0</v>
      </c>
      <c r="G49" s="92"/>
      <c r="H49" s="92"/>
      <c r="I49" s="92"/>
      <c r="J49" s="93"/>
      <c r="K49" s="92"/>
    </row>
    <row r="50" spans="1:11" x14ac:dyDescent="0.25">
      <c r="A50" s="54" t="s">
        <v>255</v>
      </c>
      <c r="B50" s="57" t="s">
        <v>256</v>
      </c>
      <c r="C50" s="39">
        <f t="shared" si="0"/>
        <v>0</v>
      </c>
      <c r="D50" s="44">
        <v>0</v>
      </c>
      <c r="E50" s="45">
        <f t="shared" si="1"/>
        <v>0</v>
      </c>
      <c r="F50" s="87">
        <v>0</v>
      </c>
      <c r="G50" s="92"/>
      <c r="H50" s="92"/>
      <c r="I50" s="92"/>
      <c r="J50" s="93"/>
      <c r="K50" s="92"/>
    </row>
    <row r="51" spans="1:11" x14ac:dyDescent="0.25">
      <c r="A51" s="54" t="s">
        <v>257</v>
      </c>
      <c r="B51" s="56" t="s">
        <v>258</v>
      </c>
      <c r="C51" s="39">
        <f t="shared" si="0"/>
        <v>0</v>
      </c>
      <c r="D51" s="42">
        <v>0</v>
      </c>
      <c r="E51" s="45">
        <f t="shared" si="1"/>
        <v>0</v>
      </c>
      <c r="F51" s="86">
        <v>0</v>
      </c>
      <c r="G51" s="92"/>
      <c r="H51" s="92"/>
      <c r="I51" s="92"/>
      <c r="J51" s="93"/>
      <c r="K51" s="92"/>
    </row>
    <row r="52" spans="1:11" x14ac:dyDescent="0.25">
      <c r="A52" s="54" t="s">
        <v>259</v>
      </c>
      <c r="B52" s="56" t="s">
        <v>260</v>
      </c>
      <c r="C52" s="39">
        <f t="shared" si="0"/>
        <v>0</v>
      </c>
      <c r="D52" s="42">
        <v>0</v>
      </c>
      <c r="E52" s="45">
        <f t="shared" si="1"/>
        <v>0</v>
      </c>
      <c r="F52" s="86">
        <v>0</v>
      </c>
      <c r="G52" s="92"/>
      <c r="H52" s="92"/>
      <c r="I52" s="92"/>
      <c r="J52" s="93"/>
      <c r="K52" s="92"/>
    </row>
    <row r="53" spans="1:11" ht="33.75" x14ac:dyDescent="0.25">
      <c r="A53" s="54" t="s">
        <v>261</v>
      </c>
      <c r="B53" s="56" t="s">
        <v>43</v>
      </c>
      <c r="C53" s="39">
        <f t="shared" si="0"/>
        <v>0</v>
      </c>
      <c r="D53" s="42">
        <v>0</v>
      </c>
      <c r="E53" s="45">
        <f t="shared" si="1"/>
        <v>0</v>
      </c>
      <c r="F53" s="86">
        <v>0</v>
      </c>
      <c r="G53" s="92"/>
      <c r="H53" s="92"/>
      <c r="I53" s="92"/>
      <c r="J53" s="93"/>
      <c r="K53" s="92"/>
    </row>
    <row r="54" spans="1:11" x14ac:dyDescent="0.25">
      <c r="A54" s="54" t="s">
        <v>262</v>
      </c>
      <c r="B54" s="56" t="s">
        <v>45</v>
      </c>
      <c r="C54" s="39">
        <f t="shared" si="0"/>
        <v>1049</v>
      </c>
      <c r="D54" s="63">
        <v>1049</v>
      </c>
      <c r="E54" s="45">
        <v>75</v>
      </c>
      <c r="F54" s="86">
        <v>3946</v>
      </c>
      <c r="G54" s="92"/>
      <c r="H54" s="92"/>
      <c r="I54" s="92"/>
      <c r="J54" s="93"/>
      <c r="K54" s="92"/>
    </row>
    <row r="55" spans="1:11" x14ac:dyDescent="0.25">
      <c r="A55" s="58" t="s">
        <v>263</v>
      </c>
      <c r="B55" s="56" t="s">
        <v>47</v>
      </c>
      <c r="C55" s="39">
        <f t="shared" si="0"/>
        <v>179003</v>
      </c>
      <c r="D55" s="45">
        <f>D10+D26+D40+D41+D42+D43+D44+D45+D46+D47+D53+D54</f>
        <v>179003</v>
      </c>
      <c r="E55" s="45">
        <f>E10+E26+E40+E41+E42+E43+E44+E45+E46+E47+E53+E54</f>
        <v>42926</v>
      </c>
      <c r="F55" s="45">
        <f>F10+F26+F40+F41+F42+F43+F44+F45+F46+F47+F53+F54</f>
        <v>440022</v>
      </c>
      <c r="G55" s="92"/>
      <c r="H55" s="92"/>
      <c r="I55" s="92"/>
      <c r="J55" s="93"/>
      <c r="K55" s="92"/>
    </row>
    <row r="56" spans="1:11" x14ac:dyDescent="0.25">
      <c r="A56" s="54" t="s">
        <v>12</v>
      </c>
      <c r="B56" s="56" t="s">
        <v>12</v>
      </c>
      <c r="C56" s="39"/>
      <c r="D56" s="43" t="s">
        <v>12</v>
      </c>
      <c r="E56" s="45"/>
      <c r="F56" s="85" t="s">
        <v>12</v>
      </c>
      <c r="G56" s="92"/>
      <c r="H56" s="92"/>
      <c r="I56" s="92"/>
      <c r="J56" s="93"/>
      <c r="K56" s="92"/>
    </row>
    <row r="57" spans="1:11" x14ac:dyDescent="0.25">
      <c r="A57" s="54" t="s">
        <v>264</v>
      </c>
      <c r="B57" s="56" t="s">
        <v>49</v>
      </c>
      <c r="C57" s="39">
        <f t="shared" si="0"/>
        <v>7754</v>
      </c>
      <c r="D57" s="42">
        <f>D59+D60+D61+D62</f>
        <v>7754</v>
      </c>
      <c r="E57" s="45">
        <v>809</v>
      </c>
      <c r="F57" s="86">
        <v>2866</v>
      </c>
      <c r="G57" s="92"/>
      <c r="H57" s="92"/>
      <c r="I57" s="92"/>
      <c r="J57" s="93"/>
      <c r="K57" s="92"/>
    </row>
    <row r="58" spans="1:11" x14ac:dyDescent="0.25">
      <c r="A58" s="53" t="s">
        <v>198</v>
      </c>
      <c r="B58" s="56" t="s">
        <v>12</v>
      </c>
      <c r="C58" s="39"/>
      <c r="D58" s="43" t="s">
        <v>12</v>
      </c>
      <c r="E58" s="45"/>
      <c r="F58" s="85" t="s">
        <v>12</v>
      </c>
      <c r="G58" s="92"/>
      <c r="H58" s="92"/>
      <c r="I58" s="92"/>
      <c r="J58" s="93"/>
      <c r="K58" s="92"/>
    </row>
    <row r="59" spans="1:11" x14ac:dyDescent="0.25">
      <c r="A59" s="54" t="s">
        <v>265</v>
      </c>
      <c r="B59" s="56" t="s">
        <v>266</v>
      </c>
      <c r="C59" s="39">
        <f t="shared" si="0"/>
        <v>0</v>
      </c>
      <c r="D59" s="42">
        <v>0</v>
      </c>
      <c r="E59" s="45">
        <f t="shared" si="1"/>
        <v>0</v>
      </c>
      <c r="F59" s="86">
        <v>0</v>
      </c>
      <c r="G59" s="92"/>
      <c r="H59" s="92"/>
      <c r="I59" s="92"/>
      <c r="J59" s="93"/>
      <c r="K59" s="92"/>
    </row>
    <row r="60" spans="1:11" x14ac:dyDescent="0.25">
      <c r="A60" s="54" t="s">
        <v>267</v>
      </c>
      <c r="B60" s="56" t="s">
        <v>268</v>
      </c>
      <c r="C60" s="39">
        <f t="shared" si="0"/>
        <v>0</v>
      </c>
      <c r="D60" s="42">
        <v>0</v>
      </c>
      <c r="E60" s="45">
        <f t="shared" si="1"/>
        <v>0</v>
      </c>
      <c r="F60" s="86">
        <v>0</v>
      </c>
      <c r="G60" s="92"/>
      <c r="H60" s="92"/>
      <c r="I60" s="92"/>
      <c r="J60" s="93"/>
      <c r="K60" s="92"/>
    </row>
    <row r="61" spans="1:11" x14ac:dyDescent="0.25">
      <c r="A61" s="54" t="s">
        <v>269</v>
      </c>
      <c r="B61" s="56" t="s">
        <v>270</v>
      </c>
      <c r="C61" s="39">
        <f t="shared" si="0"/>
        <v>5753</v>
      </c>
      <c r="D61" s="42">
        <v>5753</v>
      </c>
      <c r="E61" s="45">
        <f t="shared" si="1"/>
        <v>2866</v>
      </c>
      <c r="F61" s="86">
        <v>2866</v>
      </c>
      <c r="G61" s="92"/>
      <c r="H61" s="92"/>
      <c r="I61" s="92"/>
      <c r="J61" s="93"/>
      <c r="K61" s="92"/>
    </row>
    <row r="62" spans="1:11" x14ac:dyDescent="0.25">
      <c r="A62" s="54" t="s">
        <v>271</v>
      </c>
      <c r="B62" s="56" t="s">
        <v>272</v>
      </c>
      <c r="C62" s="39">
        <f t="shared" si="0"/>
        <v>2001</v>
      </c>
      <c r="D62" s="42">
        <v>2001</v>
      </c>
      <c r="E62" s="45">
        <f t="shared" si="1"/>
        <v>0</v>
      </c>
      <c r="F62" s="86">
        <v>0</v>
      </c>
      <c r="G62" s="92"/>
      <c r="H62" s="92"/>
      <c r="I62" s="92"/>
      <c r="J62" s="93"/>
      <c r="K62" s="92"/>
    </row>
    <row r="63" spans="1:11" x14ac:dyDescent="0.25">
      <c r="A63" s="54" t="s">
        <v>273</v>
      </c>
      <c r="B63" s="56" t="s">
        <v>51</v>
      </c>
      <c r="C63" s="39">
        <f>D63-I63</f>
        <v>5524</v>
      </c>
      <c r="D63" s="42">
        <f>SUM(D65:D70)</f>
        <v>5524</v>
      </c>
      <c r="E63" s="45">
        <v>730</v>
      </c>
      <c r="F63" s="86">
        <v>8498</v>
      </c>
      <c r="G63" s="92"/>
      <c r="H63" s="92"/>
      <c r="I63" s="92"/>
      <c r="J63" s="93"/>
      <c r="K63" s="92"/>
    </row>
    <row r="64" spans="1:11" x14ac:dyDescent="0.25">
      <c r="A64" s="53" t="s">
        <v>15</v>
      </c>
      <c r="B64" s="56" t="s">
        <v>12</v>
      </c>
      <c r="C64" s="39"/>
      <c r="D64" s="43" t="s">
        <v>12</v>
      </c>
      <c r="E64" s="45"/>
      <c r="F64" s="85" t="s">
        <v>12</v>
      </c>
      <c r="G64" s="92"/>
      <c r="H64" s="92"/>
      <c r="I64" s="92"/>
      <c r="J64" s="93"/>
      <c r="K64" s="92"/>
    </row>
    <row r="65" spans="1:11" x14ac:dyDescent="0.25">
      <c r="A65" s="54" t="s">
        <v>274</v>
      </c>
      <c r="B65" s="56" t="s">
        <v>53</v>
      </c>
      <c r="C65" s="39">
        <f t="shared" si="0"/>
        <v>0</v>
      </c>
      <c r="D65" s="42">
        <v>0</v>
      </c>
      <c r="E65" s="45">
        <f t="shared" si="1"/>
        <v>0</v>
      </c>
      <c r="F65" s="86">
        <v>0</v>
      </c>
      <c r="G65" s="92"/>
      <c r="H65" s="92"/>
      <c r="I65" s="92"/>
      <c r="J65" s="93"/>
      <c r="K65" s="92"/>
    </row>
    <row r="66" spans="1:11" x14ac:dyDescent="0.25">
      <c r="A66" s="54" t="s">
        <v>275</v>
      </c>
      <c r="B66" s="56" t="s">
        <v>59</v>
      </c>
      <c r="C66" s="39">
        <f t="shared" si="0"/>
        <v>4333</v>
      </c>
      <c r="D66" s="42">
        <v>4333</v>
      </c>
      <c r="E66" s="45">
        <v>696</v>
      </c>
      <c r="F66" s="86">
        <v>7360</v>
      </c>
      <c r="G66" s="92"/>
      <c r="H66" s="92"/>
      <c r="I66" s="92"/>
      <c r="J66" s="93"/>
      <c r="K66" s="92"/>
    </row>
    <row r="67" spans="1:11" x14ac:dyDescent="0.25">
      <c r="A67" s="54" t="s">
        <v>276</v>
      </c>
      <c r="B67" s="56" t="s">
        <v>61</v>
      </c>
      <c r="C67" s="39">
        <f t="shared" si="0"/>
        <v>1064</v>
      </c>
      <c r="D67" s="42">
        <v>1064</v>
      </c>
      <c r="E67" s="45">
        <v>34</v>
      </c>
      <c r="F67" s="86">
        <v>1138</v>
      </c>
      <c r="G67" s="92"/>
      <c r="H67" s="92"/>
      <c r="I67" s="92"/>
      <c r="J67" s="93"/>
      <c r="K67" s="92"/>
    </row>
    <row r="68" spans="1:11" x14ac:dyDescent="0.25">
      <c r="A68" s="54" t="s">
        <v>277</v>
      </c>
      <c r="B68" s="56" t="s">
        <v>63</v>
      </c>
      <c r="C68" s="39">
        <f t="shared" si="0"/>
        <v>87</v>
      </c>
      <c r="D68" s="42">
        <v>87</v>
      </c>
      <c r="E68" s="45">
        <f t="shared" si="1"/>
        <v>0</v>
      </c>
      <c r="F68" s="86">
        <v>0</v>
      </c>
      <c r="G68" s="92"/>
      <c r="H68" s="92"/>
      <c r="I68" s="92"/>
      <c r="J68" s="93"/>
      <c r="K68" s="92"/>
    </row>
    <row r="69" spans="1:11" x14ac:dyDescent="0.25">
      <c r="A69" s="54" t="s">
        <v>278</v>
      </c>
      <c r="B69" s="56" t="s">
        <v>65</v>
      </c>
      <c r="C69" s="39">
        <f t="shared" si="0"/>
        <v>40</v>
      </c>
      <c r="D69" s="42">
        <v>40</v>
      </c>
      <c r="E69" s="45">
        <f t="shared" si="1"/>
        <v>0</v>
      </c>
      <c r="F69" s="86">
        <v>0</v>
      </c>
      <c r="G69" s="92"/>
      <c r="H69" s="92"/>
      <c r="I69" s="92"/>
      <c r="J69" s="93"/>
      <c r="K69" s="92"/>
    </row>
    <row r="70" spans="1:11" x14ac:dyDescent="0.25">
      <c r="A70" s="54" t="s">
        <v>279</v>
      </c>
      <c r="B70" s="56" t="s">
        <v>67</v>
      </c>
      <c r="C70" s="39">
        <f t="shared" si="0"/>
        <v>0</v>
      </c>
      <c r="D70" s="42">
        <v>0</v>
      </c>
      <c r="E70" s="45">
        <f t="shared" si="1"/>
        <v>0</v>
      </c>
      <c r="F70" s="86">
        <v>0</v>
      </c>
      <c r="G70" s="92"/>
      <c r="H70" s="92"/>
      <c r="I70" s="92"/>
      <c r="J70" s="93"/>
      <c r="K70" s="92"/>
    </row>
    <row r="71" spans="1:11" ht="22.5" x14ac:dyDescent="0.25">
      <c r="A71" s="54" t="s">
        <v>280</v>
      </c>
      <c r="B71" s="56" t="s">
        <v>75</v>
      </c>
      <c r="C71" s="39">
        <f t="shared" si="0"/>
        <v>0</v>
      </c>
      <c r="D71" s="44">
        <v>0</v>
      </c>
      <c r="E71" s="45">
        <f t="shared" si="1"/>
        <v>0</v>
      </c>
      <c r="F71" s="87">
        <v>0</v>
      </c>
      <c r="G71" s="92"/>
      <c r="H71" s="92"/>
      <c r="I71" s="92"/>
      <c r="J71" s="93"/>
      <c r="K71" s="92"/>
    </row>
    <row r="72" spans="1:11" x14ac:dyDescent="0.25">
      <c r="A72" s="53" t="s">
        <v>15</v>
      </c>
      <c r="B72" s="57" t="s">
        <v>12</v>
      </c>
      <c r="C72" s="39"/>
      <c r="D72" s="43" t="s">
        <v>12</v>
      </c>
      <c r="E72" s="45"/>
      <c r="F72" s="85" t="s">
        <v>12</v>
      </c>
      <c r="G72" s="92"/>
      <c r="H72" s="92"/>
      <c r="I72" s="92"/>
      <c r="J72" s="93"/>
      <c r="K72" s="92"/>
    </row>
    <row r="73" spans="1:11" x14ac:dyDescent="0.25">
      <c r="A73" s="54" t="s">
        <v>281</v>
      </c>
      <c r="B73" s="56" t="s">
        <v>77</v>
      </c>
      <c r="C73" s="39">
        <f t="shared" si="0"/>
        <v>0</v>
      </c>
      <c r="D73" s="42">
        <v>0</v>
      </c>
      <c r="E73" s="45">
        <f t="shared" si="1"/>
        <v>0</v>
      </c>
      <c r="F73" s="86">
        <v>0</v>
      </c>
      <c r="G73" s="92"/>
      <c r="H73" s="92"/>
      <c r="I73" s="92"/>
      <c r="J73" s="93"/>
      <c r="K73" s="92"/>
    </row>
    <row r="74" spans="1:11" x14ac:dyDescent="0.25">
      <c r="A74" s="54" t="s">
        <v>282</v>
      </c>
      <c r="B74" s="56" t="s">
        <v>79</v>
      </c>
      <c r="C74" s="39">
        <f t="shared" si="0"/>
        <v>0</v>
      </c>
      <c r="D74" s="42">
        <v>0</v>
      </c>
      <c r="E74" s="45">
        <f t="shared" si="1"/>
        <v>0</v>
      </c>
      <c r="F74" s="86">
        <v>0</v>
      </c>
      <c r="G74" s="92"/>
      <c r="H74" s="92"/>
      <c r="I74" s="92"/>
      <c r="J74" s="93"/>
      <c r="K74" s="92"/>
    </row>
    <row r="75" spans="1:11" x14ac:dyDescent="0.25">
      <c r="A75" s="54" t="s">
        <v>283</v>
      </c>
      <c r="B75" s="56" t="s">
        <v>81</v>
      </c>
      <c r="C75" s="39">
        <f t="shared" si="0"/>
        <v>0</v>
      </c>
      <c r="D75" s="42">
        <v>0</v>
      </c>
      <c r="E75" s="45">
        <f t="shared" si="1"/>
        <v>0</v>
      </c>
      <c r="F75" s="86">
        <v>0</v>
      </c>
      <c r="G75" s="92"/>
      <c r="H75" s="92"/>
      <c r="I75" s="92"/>
      <c r="J75" s="93"/>
      <c r="K75" s="92"/>
    </row>
    <row r="76" spans="1:11" x14ac:dyDescent="0.25">
      <c r="A76" s="54" t="s">
        <v>284</v>
      </c>
      <c r="B76" s="56" t="s">
        <v>83</v>
      </c>
      <c r="C76" s="39">
        <f t="shared" ref="C76:C101" si="2">D76-I76</f>
        <v>0</v>
      </c>
      <c r="D76" s="42">
        <v>0</v>
      </c>
      <c r="E76" s="45">
        <f t="shared" ref="E76:E96" si="3">F76-J76</f>
        <v>0</v>
      </c>
      <c r="F76" s="86">
        <v>0</v>
      </c>
      <c r="G76" s="92"/>
      <c r="H76" s="92"/>
      <c r="I76" s="92"/>
      <c r="J76" s="93"/>
      <c r="K76" s="92"/>
    </row>
    <row r="77" spans="1:11" x14ac:dyDescent="0.25">
      <c r="A77" s="54" t="s">
        <v>285</v>
      </c>
      <c r="B77" s="56" t="s">
        <v>286</v>
      </c>
      <c r="C77" s="39">
        <f t="shared" si="2"/>
        <v>0</v>
      </c>
      <c r="D77" s="42">
        <v>0</v>
      </c>
      <c r="E77" s="45">
        <f t="shared" si="3"/>
        <v>0</v>
      </c>
      <c r="F77" s="86">
        <v>0</v>
      </c>
      <c r="G77" s="92"/>
      <c r="H77" s="92"/>
      <c r="I77" s="92"/>
      <c r="J77" s="93"/>
      <c r="K77" s="92"/>
    </row>
    <row r="78" spans="1:11" x14ac:dyDescent="0.25">
      <c r="A78" s="54" t="s">
        <v>287</v>
      </c>
      <c r="B78" s="56" t="s">
        <v>85</v>
      </c>
      <c r="C78" s="39">
        <f t="shared" si="2"/>
        <v>2107</v>
      </c>
      <c r="D78" s="42">
        <f>990+1117</f>
        <v>2107</v>
      </c>
      <c r="E78" s="45">
        <v>-57</v>
      </c>
      <c r="F78" s="86">
        <v>3991</v>
      </c>
      <c r="G78" s="92"/>
      <c r="H78" s="92"/>
      <c r="I78" s="92"/>
      <c r="J78" s="93"/>
      <c r="K78" s="92"/>
    </row>
    <row r="79" spans="1:11" ht="33.75" x14ac:dyDescent="0.25">
      <c r="A79" s="54" t="s">
        <v>288</v>
      </c>
      <c r="B79" s="56" t="s">
        <v>87</v>
      </c>
      <c r="C79" s="39">
        <f t="shared" si="2"/>
        <v>38707</v>
      </c>
      <c r="D79" s="63">
        <f>26402-493+12798</f>
        <v>38707</v>
      </c>
      <c r="E79" s="45">
        <v>10531</v>
      </c>
      <c r="F79" s="86">
        <v>219725</v>
      </c>
      <c r="G79" s="92"/>
      <c r="H79" s="92"/>
      <c r="I79" s="92"/>
      <c r="J79" s="93"/>
      <c r="K79" s="92"/>
    </row>
    <row r="80" spans="1:11" x14ac:dyDescent="0.25">
      <c r="A80" s="54" t="s">
        <v>289</v>
      </c>
      <c r="B80" s="56" t="s">
        <v>89</v>
      </c>
      <c r="C80" s="39">
        <f t="shared" si="2"/>
        <v>230</v>
      </c>
      <c r="D80" s="63">
        <v>230</v>
      </c>
      <c r="E80" s="45">
        <v>295</v>
      </c>
      <c r="F80" s="86">
        <v>2180</v>
      </c>
      <c r="G80" s="92"/>
      <c r="H80" s="92"/>
      <c r="I80" s="92"/>
      <c r="J80" s="93"/>
      <c r="K80" s="92"/>
    </row>
    <row r="81" spans="1:11" x14ac:dyDescent="0.25">
      <c r="A81" s="54" t="s">
        <v>290</v>
      </c>
      <c r="B81" s="56" t="s">
        <v>91</v>
      </c>
      <c r="C81" s="39">
        <f t="shared" si="2"/>
        <v>66058</v>
      </c>
      <c r="D81" s="42">
        <f>2413+493+63152</f>
        <v>66058</v>
      </c>
      <c r="E81" s="45">
        <v>10836</v>
      </c>
      <c r="F81" s="86">
        <v>42401</v>
      </c>
      <c r="G81" s="92"/>
      <c r="H81" s="92"/>
      <c r="I81" s="92"/>
      <c r="J81" s="93"/>
      <c r="K81" s="92"/>
    </row>
    <row r="82" spans="1:11" x14ac:dyDescent="0.25">
      <c r="A82" s="54" t="s">
        <v>291</v>
      </c>
      <c r="B82" s="56" t="s">
        <v>93</v>
      </c>
      <c r="C82" s="39">
        <f t="shared" si="2"/>
        <v>0</v>
      </c>
      <c r="D82" s="42">
        <v>0</v>
      </c>
      <c r="E82" s="45">
        <f t="shared" si="3"/>
        <v>0</v>
      </c>
      <c r="F82" s="86">
        <v>0</v>
      </c>
      <c r="G82" s="92"/>
      <c r="H82" s="92"/>
      <c r="I82" s="92"/>
      <c r="J82" s="93"/>
      <c r="K82" s="92"/>
    </row>
    <row r="83" spans="1:11" x14ac:dyDescent="0.25">
      <c r="A83" s="54" t="s">
        <v>292</v>
      </c>
      <c r="B83" s="56" t="s">
        <v>96</v>
      </c>
      <c r="C83" s="39">
        <f t="shared" si="2"/>
        <v>0</v>
      </c>
      <c r="D83" s="42">
        <v>0</v>
      </c>
      <c r="E83" s="45">
        <f t="shared" si="3"/>
        <v>4604</v>
      </c>
      <c r="F83" s="86">
        <v>4604</v>
      </c>
      <c r="G83" s="92"/>
      <c r="H83" s="92"/>
      <c r="I83" s="92"/>
      <c r="J83" s="93"/>
      <c r="K83" s="92"/>
    </row>
    <row r="84" spans="1:11" ht="22.5" x14ac:dyDescent="0.25">
      <c r="A84" s="54" t="s">
        <v>293</v>
      </c>
      <c r="B84" s="56" t="s">
        <v>98</v>
      </c>
      <c r="C84" s="39">
        <f t="shared" si="2"/>
        <v>0</v>
      </c>
      <c r="D84" s="42">
        <v>0</v>
      </c>
      <c r="E84" s="45">
        <f t="shared" si="3"/>
        <v>0</v>
      </c>
      <c r="F84" s="86">
        <v>0</v>
      </c>
      <c r="G84" s="92"/>
      <c r="H84" s="92"/>
      <c r="I84" s="92"/>
      <c r="J84" s="93"/>
      <c r="K84" s="92"/>
    </row>
    <row r="85" spans="1:11" ht="22.5" x14ac:dyDescent="0.25">
      <c r="A85" s="54" t="s">
        <v>294</v>
      </c>
      <c r="B85" s="56" t="s">
        <v>100</v>
      </c>
      <c r="C85" s="39">
        <f t="shared" si="2"/>
        <v>0</v>
      </c>
      <c r="D85" s="42">
        <v>0</v>
      </c>
      <c r="E85" s="45">
        <f t="shared" si="3"/>
        <v>0</v>
      </c>
      <c r="F85" s="86">
        <v>0</v>
      </c>
      <c r="G85" s="92"/>
      <c r="H85" s="92"/>
      <c r="I85" s="92"/>
      <c r="J85" s="93"/>
      <c r="K85" s="92"/>
    </row>
    <row r="86" spans="1:11" x14ac:dyDescent="0.25">
      <c r="A86" s="53" t="s">
        <v>15</v>
      </c>
      <c r="B86" s="56" t="s">
        <v>12</v>
      </c>
      <c r="C86" s="39"/>
      <c r="D86" s="43" t="s">
        <v>12</v>
      </c>
      <c r="E86" s="45"/>
      <c r="F86" s="85" t="s">
        <v>12</v>
      </c>
      <c r="G86" s="92"/>
      <c r="H86" s="92"/>
      <c r="I86" s="92"/>
      <c r="J86" s="93"/>
      <c r="K86" s="92"/>
    </row>
    <row r="87" spans="1:11" x14ac:dyDescent="0.25">
      <c r="A87" s="54" t="s">
        <v>295</v>
      </c>
      <c r="B87" s="56" t="s">
        <v>296</v>
      </c>
      <c r="C87" s="39">
        <f t="shared" si="2"/>
        <v>0</v>
      </c>
      <c r="D87" s="42">
        <v>0</v>
      </c>
      <c r="E87" s="45">
        <f t="shared" si="3"/>
        <v>0</v>
      </c>
      <c r="F87" s="86">
        <v>0</v>
      </c>
      <c r="G87" s="92"/>
      <c r="H87" s="92"/>
      <c r="I87" s="92"/>
      <c r="J87" s="93"/>
      <c r="K87" s="92"/>
    </row>
    <row r="88" spans="1:11" x14ac:dyDescent="0.25">
      <c r="A88" s="54" t="s">
        <v>297</v>
      </c>
      <c r="B88" s="56" t="s">
        <v>298</v>
      </c>
      <c r="C88" s="39">
        <f t="shared" si="2"/>
        <v>0</v>
      </c>
      <c r="D88" s="42">
        <v>0</v>
      </c>
      <c r="E88" s="45">
        <f t="shared" si="3"/>
        <v>0</v>
      </c>
      <c r="F88" s="86">
        <v>0</v>
      </c>
      <c r="G88" s="92"/>
      <c r="H88" s="92"/>
      <c r="I88" s="92"/>
      <c r="J88" s="93"/>
      <c r="K88" s="92"/>
    </row>
    <row r="89" spans="1:11" x14ac:dyDescent="0.25">
      <c r="A89" s="54" t="s">
        <v>299</v>
      </c>
      <c r="B89" s="56" t="s">
        <v>300</v>
      </c>
      <c r="C89" s="39">
        <f t="shared" si="2"/>
        <v>0</v>
      </c>
      <c r="D89" s="42">
        <v>0</v>
      </c>
      <c r="E89" s="45">
        <f t="shared" si="3"/>
        <v>0</v>
      </c>
      <c r="F89" s="86">
        <v>0</v>
      </c>
      <c r="G89" s="92"/>
      <c r="H89" s="92"/>
      <c r="I89" s="92"/>
      <c r="J89" s="93"/>
      <c r="K89" s="92"/>
    </row>
    <row r="90" spans="1:11" x14ac:dyDescent="0.25">
      <c r="A90" s="54" t="s">
        <v>301</v>
      </c>
      <c r="B90" s="56" t="s">
        <v>302</v>
      </c>
      <c r="C90" s="39">
        <f t="shared" si="2"/>
        <v>0</v>
      </c>
      <c r="D90" s="42">
        <v>0</v>
      </c>
      <c r="E90" s="45">
        <f t="shared" si="3"/>
        <v>0</v>
      </c>
      <c r="F90" s="86">
        <v>0</v>
      </c>
      <c r="G90" s="92"/>
      <c r="H90" s="92"/>
      <c r="I90" s="92"/>
      <c r="J90" s="93"/>
      <c r="K90" s="92"/>
    </row>
    <row r="91" spans="1:11" ht="33.75" x14ac:dyDescent="0.25">
      <c r="A91" s="54" t="s">
        <v>303</v>
      </c>
      <c r="B91" s="56" t="s">
        <v>102</v>
      </c>
      <c r="C91" s="39">
        <f t="shared" si="2"/>
        <v>0</v>
      </c>
      <c r="D91" s="42">
        <v>0</v>
      </c>
      <c r="E91" s="45">
        <f t="shared" si="3"/>
        <v>0</v>
      </c>
      <c r="F91" s="86">
        <v>0</v>
      </c>
      <c r="G91" s="92"/>
      <c r="H91" s="92"/>
      <c r="I91" s="92"/>
      <c r="J91" s="93"/>
      <c r="K91" s="92"/>
    </row>
    <row r="92" spans="1:11" x14ac:dyDescent="0.25">
      <c r="A92" s="54" t="s">
        <v>304</v>
      </c>
      <c r="B92" s="56" t="s">
        <v>104</v>
      </c>
      <c r="C92" s="39">
        <f t="shared" si="2"/>
        <v>66453</v>
      </c>
      <c r="D92" s="45">
        <f>66580-87-40</f>
        <v>66453</v>
      </c>
      <c r="E92" s="45">
        <v>8759</v>
      </c>
      <c r="F92" s="87">
        <v>78801</v>
      </c>
      <c r="G92" s="92"/>
      <c r="H92" s="92"/>
      <c r="I92" s="92"/>
      <c r="J92" s="93"/>
      <c r="K92" s="92"/>
    </row>
    <row r="93" spans="1:11" x14ac:dyDescent="0.25">
      <c r="A93" s="53" t="s">
        <v>15</v>
      </c>
      <c r="B93" s="57" t="s">
        <v>12</v>
      </c>
      <c r="C93" s="39"/>
      <c r="D93" s="46" t="s">
        <v>12</v>
      </c>
      <c r="E93" s="45"/>
      <c r="F93" s="85" t="s">
        <v>12</v>
      </c>
      <c r="G93" s="92"/>
      <c r="H93" s="92"/>
      <c r="I93" s="92"/>
      <c r="J93" s="93"/>
      <c r="K93" s="92"/>
    </row>
    <row r="94" spans="1:11" x14ac:dyDescent="0.25">
      <c r="A94" s="54" t="s">
        <v>305</v>
      </c>
      <c r="B94" s="56" t="s">
        <v>306</v>
      </c>
      <c r="C94" s="75">
        <f t="shared" si="2"/>
        <v>42846</v>
      </c>
      <c r="D94" s="44">
        <f>267+41415+868+296</f>
        <v>42846</v>
      </c>
      <c r="E94" s="45">
        <v>3219</v>
      </c>
      <c r="F94" s="88">
        <v>27013</v>
      </c>
      <c r="G94" s="92"/>
      <c r="H94" s="92"/>
      <c r="I94" s="92"/>
      <c r="J94" s="93"/>
      <c r="K94" s="92"/>
    </row>
    <row r="95" spans="1:11" x14ac:dyDescent="0.25">
      <c r="A95" s="59" t="s">
        <v>307</v>
      </c>
      <c r="B95" s="60" t="s">
        <v>308</v>
      </c>
      <c r="C95" s="78">
        <v>0</v>
      </c>
      <c r="D95" s="79">
        <v>0</v>
      </c>
      <c r="E95" s="89">
        <v>122</v>
      </c>
      <c r="F95" s="88">
        <v>1933</v>
      </c>
      <c r="G95" s="92"/>
      <c r="H95" s="92"/>
      <c r="I95" s="92"/>
      <c r="J95" s="93"/>
      <c r="K95" s="92"/>
    </row>
    <row r="96" spans="1:11" x14ac:dyDescent="0.25">
      <c r="A96" s="59" t="s">
        <v>309</v>
      </c>
      <c r="B96" s="60" t="s">
        <v>310</v>
      </c>
      <c r="C96" s="78">
        <f t="shared" si="2"/>
        <v>0</v>
      </c>
      <c r="D96" s="78"/>
      <c r="E96" s="89">
        <f t="shared" si="3"/>
        <v>0</v>
      </c>
      <c r="F96" s="88">
        <v>0</v>
      </c>
      <c r="G96" s="92"/>
      <c r="H96" s="92"/>
      <c r="I96" s="92"/>
      <c r="J96" s="93"/>
      <c r="K96" s="92"/>
    </row>
    <row r="97" spans="1:11" x14ac:dyDescent="0.25">
      <c r="A97" s="59" t="s">
        <v>311</v>
      </c>
      <c r="B97" s="60" t="s">
        <v>312</v>
      </c>
      <c r="C97" s="78">
        <f t="shared" si="2"/>
        <v>16921</v>
      </c>
      <c r="D97" s="78">
        <v>16921</v>
      </c>
      <c r="E97" s="89">
        <v>4908</v>
      </c>
      <c r="F97" s="88">
        <v>42541</v>
      </c>
      <c r="G97" s="92"/>
      <c r="H97" s="92"/>
      <c r="I97" s="92"/>
      <c r="J97" s="93"/>
      <c r="K97" s="92"/>
    </row>
    <row r="98" spans="1:11" x14ac:dyDescent="0.25">
      <c r="A98" s="59" t="s">
        <v>313</v>
      </c>
      <c r="B98" s="60" t="s">
        <v>314</v>
      </c>
      <c r="C98" s="78">
        <f t="shared" si="2"/>
        <v>1933</v>
      </c>
      <c r="D98" s="78">
        <v>1933</v>
      </c>
      <c r="E98" s="89">
        <v>300</v>
      </c>
      <c r="F98" s="88">
        <v>3370</v>
      </c>
      <c r="G98" s="92"/>
      <c r="H98" s="92"/>
      <c r="I98" s="92"/>
      <c r="J98" s="93"/>
      <c r="K98" s="92"/>
    </row>
    <row r="99" spans="1:11" ht="22.5" x14ac:dyDescent="0.25">
      <c r="A99" s="59" t="s">
        <v>315</v>
      </c>
      <c r="B99" s="60" t="s">
        <v>316</v>
      </c>
      <c r="C99" s="78">
        <f t="shared" si="2"/>
        <v>4752</v>
      </c>
      <c r="D99" s="78">
        <f>12+593+94+1318+2735</f>
        <v>4752</v>
      </c>
      <c r="E99" s="89">
        <v>210</v>
      </c>
      <c r="F99" s="88">
        <v>3934</v>
      </c>
      <c r="G99" s="92"/>
      <c r="H99" s="92"/>
      <c r="I99" s="92"/>
      <c r="J99" s="93"/>
      <c r="K99" s="92"/>
    </row>
    <row r="100" spans="1:11" x14ac:dyDescent="0.25">
      <c r="A100" s="59" t="s">
        <v>317</v>
      </c>
      <c r="B100" s="60" t="s">
        <v>318</v>
      </c>
      <c r="C100" s="78">
        <f t="shared" si="2"/>
        <v>1</v>
      </c>
      <c r="D100" s="78">
        <v>1</v>
      </c>
      <c r="E100" s="89">
        <v>0</v>
      </c>
      <c r="F100" s="88">
        <v>10</v>
      </c>
      <c r="G100" s="92"/>
      <c r="H100" s="92"/>
      <c r="I100" s="92"/>
      <c r="J100" s="93"/>
      <c r="K100" s="92"/>
    </row>
    <row r="101" spans="1:11" x14ac:dyDescent="0.25">
      <c r="A101" s="59" t="s">
        <v>319</v>
      </c>
      <c r="B101" s="60" t="s">
        <v>106</v>
      </c>
      <c r="C101" s="78">
        <f t="shared" si="2"/>
        <v>52</v>
      </c>
      <c r="D101" s="78">
        <v>52</v>
      </c>
      <c r="E101" s="89">
        <v>7057</v>
      </c>
      <c r="F101" s="88">
        <v>7057</v>
      </c>
      <c r="G101" s="92"/>
      <c r="H101" s="92"/>
      <c r="I101" s="92"/>
      <c r="J101" s="93"/>
      <c r="K101" s="92"/>
    </row>
    <row r="102" spans="1:11" x14ac:dyDescent="0.25">
      <c r="A102" s="49" t="s">
        <v>320</v>
      </c>
      <c r="B102" s="60" t="s">
        <v>108</v>
      </c>
      <c r="C102" s="78">
        <f>C57+C63+C71+C78+C79+C80+C81+C82+C83+C84+C85+C91+C92+C101</f>
        <v>186885</v>
      </c>
      <c r="D102" s="78">
        <f>D57+D63+D71+D78+D79+D80+D81+D82+D83+D84+D85+D91+D92+D101</f>
        <v>186885</v>
      </c>
      <c r="E102" s="90">
        <f>E57+E63+E71+E78+E79+E80+E81+E82+E83+E84+E85+E91+E92+E101</f>
        <v>43564</v>
      </c>
      <c r="F102" s="48">
        <f>F57+F63+F71+F78+F79+F80+F81+F82+F83+F84+F85+F91+F92+F101</f>
        <v>370123</v>
      </c>
      <c r="G102" s="92"/>
      <c r="H102" s="92"/>
      <c r="I102" s="92"/>
      <c r="J102" s="93"/>
      <c r="K102" s="92"/>
    </row>
    <row r="103" spans="1:11" x14ac:dyDescent="0.25">
      <c r="A103" s="59" t="s">
        <v>12</v>
      </c>
      <c r="B103" s="60" t="s">
        <v>12</v>
      </c>
      <c r="C103" s="76" t="s">
        <v>12</v>
      </c>
      <c r="D103" s="77" t="s">
        <v>12</v>
      </c>
      <c r="E103" s="49" t="s">
        <v>12</v>
      </c>
      <c r="F103" s="91" t="s">
        <v>12</v>
      </c>
      <c r="G103" s="92"/>
      <c r="H103" s="92"/>
      <c r="I103" s="92"/>
      <c r="J103" s="93"/>
      <c r="K103" s="92"/>
    </row>
    <row r="104" spans="1:11" ht="22.5" x14ac:dyDescent="0.25">
      <c r="A104" s="49" t="s">
        <v>321</v>
      </c>
      <c r="B104" s="60" t="s">
        <v>110</v>
      </c>
      <c r="C104" s="48">
        <f>C55-C102</f>
        <v>-7882</v>
      </c>
      <c r="D104" s="48">
        <f>D55-D102</f>
        <v>-7882</v>
      </c>
      <c r="E104" s="48">
        <f>E55-E102</f>
        <v>-638</v>
      </c>
      <c r="F104" s="48">
        <f>F55-F102</f>
        <v>69899</v>
      </c>
      <c r="G104" s="92"/>
      <c r="H104" s="92"/>
      <c r="I104" s="92"/>
      <c r="J104" s="93"/>
      <c r="K104" s="92"/>
    </row>
    <row r="105" spans="1:11" x14ac:dyDescent="0.25">
      <c r="A105" s="59" t="s">
        <v>12</v>
      </c>
      <c r="B105" s="60" t="s">
        <v>12</v>
      </c>
      <c r="C105" s="49" t="s">
        <v>12</v>
      </c>
      <c r="D105" s="50" t="s">
        <v>12</v>
      </c>
      <c r="E105" s="49" t="s">
        <v>12</v>
      </c>
      <c r="F105" s="91" t="s">
        <v>12</v>
      </c>
      <c r="G105" s="92"/>
      <c r="H105" s="92"/>
      <c r="I105" s="92"/>
      <c r="J105" s="93"/>
      <c r="K105" s="92"/>
    </row>
    <row r="106" spans="1:11" x14ac:dyDescent="0.25">
      <c r="A106" s="59" t="s">
        <v>322</v>
      </c>
      <c r="B106" s="60" t="s">
        <v>135</v>
      </c>
      <c r="C106" s="48">
        <v>0</v>
      </c>
      <c r="D106" s="47">
        <v>0</v>
      </c>
      <c r="E106" s="48">
        <v>0</v>
      </c>
      <c r="F106" s="88">
        <v>4643</v>
      </c>
      <c r="G106" s="92"/>
      <c r="H106" s="92"/>
      <c r="I106" s="92"/>
      <c r="J106" s="93"/>
      <c r="K106" s="92"/>
    </row>
    <row r="107" spans="1:11" x14ac:dyDescent="0.25">
      <c r="A107" s="59" t="s">
        <v>12</v>
      </c>
      <c r="B107" s="60" t="s">
        <v>12</v>
      </c>
      <c r="C107" s="49" t="s">
        <v>12</v>
      </c>
      <c r="D107" s="50" t="s">
        <v>12</v>
      </c>
      <c r="E107" s="49" t="s">
        <v>12</v>
      </c>
      <c r="F107" s="91" t="s">
        <v>12</v>
      </c>
      <c r="G107" s="92"/>
      <c r="H107" s="92"/>
      <c r="I107" s="92"/>
      <c r="J107" s="93"/>
      <c r="K107" s="92"/>
    </row>
    <row r="108" spans="1:11" ht="22.5" x14ac:dyDescent="0.25">
      <c r="A108" s="49" t="s">
        <v>323</v>
      </c>
      <c r="B108" s="60" t="s">
        <v>145</v>
      </c>
      <c r="C108" s="48">
        <f>C104-C106</f>
        <v>-7882</v>
      </c>
      <c r="D108" s="48">
        <f>D104-D106</f>
        <v>-7882</v>
      </c>
      <c r="E108" s="48">
        <f>E104-E106</f>
        <v>-638</v>
      </c>
      <c r="F108" s="48">
        <f>F104-F106</f>
        <v>65256</v>
      </c>
      <c r="G108" s="92"/>
      <c r="H108" s="92"/>
      <c r="I108" s="92"/>
      <c r="J108" s="93"/>
      <c r="K108" s="92"/>
    </row>
    <row r="109" spans="1:11" x14ac:dyDescent="0.25">
      <c r="A109" s="61" t="s">
        <v>324</v>
      </c>
      <c r="B109" s="60" t="s">
        <v>147</v>
      </c>
      <c r="C109" s="48">
        <v>0</v>
      </c>
      <c r="D109" s="47">
        <v>0</v>
      </c>
      <c r="E109" s="48">
        <v>0</v>
      </c>
      <c r="F109" s="88">
        <v>0</v>
      </c>
      <c r="G109" s="92"/>
      <c r="H109" s="92"/>
      <c r="I109" s="92"/>
      <c r="J109" s="93"/>
      <c r="K109" s="92"/>
    </row>
    <row r="110" spans="1:11" x14ac:dyDescent="0.25">
      <c r="A110" s="59" t="s">
        <v>12</v>
      </c>
      <c r="B110" s="60" t="s">
        <v>12</v>
      </c>
      <c r="C110" s="49" t="s">
        <v>12</v>
      </c>
      <c r="D110" s="50" t="s">
        <v>12</v>
      </c>
      <c r="E110" s="49" t="s">
        <v>12</v>
      </c>
      <c r="F110" s="91" t="s">
        <v>12</v>
      </c>
      <c r="G110" s="92"/>
      <c r="H110" s="92"/>
      <c r="I110" s="92"/>
      <c r="J110" s="93"/>
      <c r="K110" s="92"/>
    </row>
    <row r="111" spans="1:11" x14ac:dyDescent="0.25">
      <c r="A111" s="49" t="s">
        <v>325</v>
      </c>
      <c r="B111" s="60" t="s">
        <v>149</v>
      </c>
      <c r="C111" s="48">
        <f>C108</f>
        <v>-7882</v>
      </c>
      <c r="D111" s="48">
        <f>D108+D109</f>
        <v>-7882</v>
      </c>
      <c r="E111" s="48">
        <f>E108</f>
        <v>-638</v>
      </c>
      <c r="F111" s="48">
        <f>F108</f>
        <v>65256</v>
      </c>
      <c r="G111" s="92"/>
      <c r="H111" s="92"/>
      <c r="I111" s="92"/>
      <c r="J111" s="93"/>
      <c r="K111" s="92"/>
    </row>
    <row r="112" spans="1:11" x14ac:dyDescent="0.25">
      <c r="A112" s="3"/>
      <c r="B112" s="3"/>
      <c r="C112" s="3"/>
      <c r="G112" s="92"/>
      <c r="H112" s="92"/>
      <c r="I112" s="92"/>
      <c r="J112" s="93"/>
      <c r="K112" s="92"/>
    </row>
    <row r="113" spans="1:11" x14ac:dyDescent="0.25">
      <c r="A113" s="62" t="s">
        <v>326</v>
      </c>
      <c r="B113" s="3"/>
      <c r="C113" s="3"/>
      <c r="D113" s="3">
        <f>D111-D114</f>
        <v>0</v>
      </c>
      <c r="F113" s="3">
        <f>F111-F114</f>
        <v>65256</v>
      </c>
      <c r="G113" s="92"/>
      <c r="H113" s="92"/>
      <c r="I113" s="92"/>
      <c r="J113" s="93"/>
      <c r="K113" s="92"/>
    </row>
    <row r="114" spans="1:11" x14ac:dyDescent="0.25">
      <c r="A114" s="3"/>
      <c r="B114" s="3"/>
      <c r="C114" s="3"/>
      <c r="D114" s="3">
        <f>ББ!C112</f>
        <v>-7882</v>
      </c>
      <c r="F114" s="3">
        <v>0</v>
      </c>
      <c r="G114" s="92"/>
      <c r="H114" s="92"/>
      <c r="I114" s="92"/>
      <c r="J114" s="93"/>
      <c r="K114" s="92"/>
    </row>
    <row r="115" spans="1:11" ht="23.25" customHeight="1" x14ac:dyDescent="0.25">
      <c r="A115" s="111" t="s">
        <v>331</v>
      </c>
      <c r="B115" s="109"/>
      <c r="C115" s="109"/>
      <c r="D115" s="109"/>
      <c r="E115" s="109"/>
      <c r="F115" s="110"/>
      <c r="G115" s="92"/>
      <c r="H115" s="92"/>
      <c r="I115" s="92"/>
      <c r="J115" s="93"/>
      <c r="K115" s="92"/>
    </row>
    <row r="116" spans="1:11" x14ac:dyDescent="0.25">
      <c r="A116" s="3"/>
      <c r="B116" s="3"/>
      <c r="C116" s="3"/>
      <c r="G116" s="92"/>
      <c r="H116" s="92"/>
      <c r="I116" s="92"/>
      <c r="J116" s="93"/>
      <c r="K116" s="92"/>
    </row>
    <row r="117" spans="1:11" ht="22.5" x14ac:dyDescent="0.25">
      <c r="A117" s="62" t="s">
        <v>327</v>
      </c>
      <c r="B117" s="3"/>
      <c r="C117" s="96" t="s">
        <v>12</v>
      </c>
      <c r="D117" s="97"/>
      <c r="F117" s="81" t="s">
        <v>187</v>
      </c>
      <c r="G117" s="92"/>
      <c r="H117" s="92"/>
      <c r="I117" s="92"/>
      <c r="J117" s="93"/>
      <c r="K117" s="92"/>
    </row>
    <row r="118" spans="1:11" x14ac:dyDescent="0.25">
      <c r="A118" s="3"/>
      <c r="B118" s="3"/>
      <c r="C118" s="3"/>
      <c r="G118" s="92"/>
      <c r="H118" s="92"/>
      <c r="I118" s="92"/>
      <c r="J118" s="93"/>
      <c r="K118" s="92"/>
    </row>
    <row r="119" spans="1:11" x14ac:dyDescent="0.25">
      <c r="A119" s="62" t="s">
        <v>328</v>
      </c>
      <c r="B119" s="3"/>
      <c r="C119" s="96" t="s">
        <v>12</v>
      </c>
      <c r="D119" s="97"/>
      <c r="F119" s="81" t="s">
        <v>187</v>
      </c>
      <c r="G119" s="92"/>
      <c r="H119" s="92"/>
      <c r="I119" s="92"/>
      <c r="J119" s="93"/>
      <c r="K119" s="92"/>
    </row>
    <row r="120" spans="1:11" x14ac:dyDescent="0.25">
      <c r="A120" s="3"/>
      <c r="B120" s="3"/>
      <c r="C120" s="3"/>
      <c r="G120" s="92"/>
      <c r="H120" s="92"/>
      <c r="I120" s="92"/>
      <c r="J120" s="93"/>
      <c r="K120" s="92"/>
    </row>
    <row r="121" spans="1:11" x14ac:dyDescent="0.25">
      <c r="A121" s="62" t="s">
        <v>189</v>
      </c>
      <c r="B121" s="3"/>
      <c r="C121" s="96" t="s">
        <v>12</v>
      </c>
      <c r="D121" s="97"/>
      <c r="F121" s="81" t="s">
        <v>187</v>
      </c>
      <c r="G121" s="92"/>
      <c r="H121" s="92"/>
      <c r="I121" s="92"/>
      <c r="J121" s="93"/>
      <c r="K121" s="92"/>
    </row>
    <row r="122" spans="1:11" x14ac:dyDescent="0.25">
      <c r="A122" s="3"/>
      <c r="B122" s="3"/>
      <c r="C122" s="3"/>
      <c r="G122" s="92"/>
      <c r="H122" s="92"/>
      <c r="I122" s="92"/>
      <c r="J122" s="93"/>
      <c r="K122" s="92"/>
    </row>
    <row r="123" spans="1:11" x14ac:dyDescent="0.25">
      <c r="A123" s="62" t="s">
        <v>190</v>
      </c>
      <c r="B123" s="3"/>
      <c r="C123" s="96" t="s">
        <v>12</v>
      </c>
      <c r="D123" s="97"/>
      <c r="G123" s="92"/>
      <c r="H123" s="92"/>
      <c r="I123" s="92"/>
      <c r="J123" s="93"/>
      <c r="K123" s="92"/>
    </row>
    <row r="124" spans="1:11" x14ac:dyDescent="0.25">
      <c r="A124" s="3"/>
      <c r="B124" s="3"/>
      <c r="C124" s="3"/>
      <c r="G124" s="92"/>
      <c r="H124" s="92"/>
      <c r="I124" s="92"/>
      <c r="J124" s="93"/>
      <c r="K124" s="92"/>
    </row>
    <row r="125" spans="1:11" x14ac:dyDescent="0.25">
      <c r="A125" s="62" t="s">
        <v>329</v>
      </c>
      <c r="B125" s="3"/>
      <c r="C125" s="3"/>
      <c r="G125" s="92"/>
      <c r="H125" s="92"/>
      <c r="I125" s="92"/>
      <c r="J125" s="93"/>
      <c r="K125" s="92"/>
    </row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honeticPr fontId="7" type="noConversion"/>
  <pageMargins left="0" right="0" top="0" bottom="0" header="0.3" footer="0.3"/>
  <pageSetup paperSize="9" scale="73" orientation="portrait" r:id="rId1"/>
  <rowBreaks count="2" manualBreakCount="2">
    <brk id="59" max="5" man="1"/>
    <brk id="12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zhamilya</dc:creator>
  <cp:lastModifiedBy>Kamshat</cp:lastModifiedBy>
  <cp:lastPrinted>2017-10-05T10:56:55Z</cp:lastPrinted>
  <dcterms:created xsi:type="dcterms:W3CDTF">2016-05-05T08:50:37Z</dcterms:created>
  <dcterms:modified xsi:type="dcterms:W3CDTF">2017-10-13T07:49:51Z</dcterms:modified>
</cp:coreProperties>
</file>